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csod.sharepoint.com/sites/Investicije/Dokumenti v skupni rabi/SOČA_ ES in adaptacija/JN ES GOI/Rapis_2021_07_14/Popisi_Excel/"/>
    </mc:Choice>
  </mc:AlternateContent>
  <xr:revisionPtr revIDLastSave="2" documentId="13_ncr:1_{D309F636-8C13-41BF-8502-F8972D16BC65}" xr6:coauthVersionLast="47" xr6:coauthVersionMax="47" xr10:uidLastSave="{7FB11248-C4E6-41C1-BA2C-18CA774642F6}"/>
  <bookViews>
    <workbookView xWindow="768" yWindow="768" windowWidth="20676" windowHeight="11640" xr2:uid="{00000000-000D-0000-FFFF-FFFF00000000}"/>
  </bookViews>
  <sheets>
    <sheet name="32_REK" sheetId="2" r:id="rId1"/>
    <sheet name="32.EI" sheetId="19" r:id="rId2"/>
  </sheets>
  <definedNames>
    <definedName name="_xlnm.Print_Area" localSheetId="1">'32.EI'!$A$1:$G$95</definedName>
    <definedName name="_xlnm.Print_Area" localSheetId="0">'32_REK'!$A$1:$G$42</definedName>
    <definedName name="_xlnm.Print_Titles" localSheetId="1">'32.EI'!$1:$6</definedName>
    <definedName name="_xlnm.Print_Titles" localSheetId="0">'32_REK'!$5:$5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6" i="19" l="1"/>
  <c r="A77" i="19"/>
  <c r="A79" i="19" s="1"/>
  <c r="A78" i="19"/>
  <c r="F77" i="19"/>
  <c r="A83" i="19" l="1"/>
  <c r="A84" i="19"/>
  <c r="A86" i="19"/>
  <c r="A87" i="19"/>
  <c r="A89" i="19"/>
  <c r="A90" i="19"/>
  <c r="F86" i="19"/>
  <c r="A80" i="19" l="1"/>
  <c r="A81" i="19"/>
  <c r="F75" i="19"/>
  <c r="A72" i="19"/>
  <c r="A74" i="19"/>
  <c r="F73" i="19"/>
  <c r="A67" i="19"/>
  <c r="A68" i="19"/>
  <c r="A70" i="19"/>
  <c r="A92" i="19"/>
  <c r="G92" i="19"/>
  <c r="F71" i="19"/>
  <c r="F67" i="19"/>
  <c r="F64" i="19"/>
  <c r="F61" i="19"/>
  <c r="F58" i="19"/>
  <c r="F55" i="19"/>
  <c r="F83" i="19"/>
  <c r="F80" i="19"/>
  <c r="F69" i="19"/>
  <c r="A61" i="19"/>
  <c r="A62" i="19"/>
  <c r="A64" i="19"/>
  <c r="A65" i="19"/>
  <c r="H89" i="19"/>
  <c r="F89" i="19"/>
  <c r="H88" i="19"/>
  <c r="H68" i="19"/>
  <c r="H90" i="19"/>
  <c r="H67" i="19"/>
  <c r="H66" i="19"/>
  <c r="H65" i="19"/>
  <c r="H64" i="19"/>
  <c r="H63" i="19"/>
  <c r="A48" i="19"/>
  <c r="A49" i="19"/>
  <c r="A51" i="19"/>
  <c r="A53" i="19"/>
  <c r="H62" i="19"/>
  <c r="H61" i="19"/>
  <c r="H60" i="19"/>
  <c r="H59" i="19"/>
  <c r="A59" i="19"/>
  <c r="H58" i="19"/>
  <c r="A58" i="19"/>
  <c r="H57" i="19"/>
  <c r="H56" i="19"/>
  <c r="A56" i="19"/>
  <c r="H55" i="19"/>
  <c r="A55" i="19"/>
  <c r="H54" i="19"/>
  <c r="H53" i="19"/>
  <c r="H52" i="19"/>
  <c r="A39" i="19"/>
  <c r="A40" i="19"/>
  <c r="A42" i="19"/>
  <c r="A46" i="19"/>
  <c r="A36" i="19"/>
  <c r="A37" i="19"/>
  <c r="F39" i="19" l="1"/>
  <c r="G32" i="19" l="1"/>
  <c r="G25" i="19"/>
  <c r="F50" i="19" l="1"/>
  <c r="F45" i="19"/>
  <c r="F43" i="19"/>
  <c r="H7" i="19" l="1"/>
  <c r="H8" i="19"/>
  <c r="H9" i="19"/>
  <c r="H10" i="19"/>
  <c r="H40" i="19" l="1"/>
  <c r="B25" i="2" l="1"/>
  <c r="F94" i="19" l="1"/>
  <c r="B24" i="2"/>
  <c r="F25" i="2" l="1"/>
  <c r="F27" i="2" l="1"/>
  <c r="F31" i="2" s="1"/>
  <c r="F32" i="2" l="1"/>
  <c r="F33" i="2" s="1"/>
  <c r="H39" i="19"/>
  <c r="H38" i="19"/>
  <c r="H37" i="19"/>
  <c r="B94" i="19"/>
  <c r="H94" i="19" s="1"/>
  <c r="H93" i="19"/>
  <c r="H36" i="19"/>
  <c r="G36" i="19"/>
  <c r="H35" i="19"/>
  <c r="A35" i="19"/>
  <c r="H34" i="19"/>
  <c r="H33" i="19"/>
  <c r="A38" i="19" l="1"/>
  <c r="A41" i="19" s="1"/>
  <c r="A47" i="19" s="1"/>
  <c r="A52" i="19" l="1"/>
  <c r="A54" i="19" l="1"/>
  <c r="A57" i="19" l="1"/>
  <c r="B27" i="2"/>
  <c r="A60" i="19" l="1"/>
  <c r="A63" i="19" l="1"/>
  <c r="A66" i="19" s="1"/>
  <c r="A69" i="19" s="1"/>
  <c r="A71" i="19" s="1"/>
  <c r="A73" i="19" s="1"/>
  <c r="G94" i="19"/>
  <c r="A75" i="19" l="1"/>
  <c r="A82" i="19" s="1"/>
  <c r="G25" i="2"/>
  <c r="G26" i="2" s="1"/>
  <c r="A85" i="19" l="1"/>
  <c r="A88" i="19" s="1"/>
  <c r="A91" i="19" s="1"/>
  <c r="G27" i="2"/>
  <c r="G31" i="2" s="1"/>
  <c r="G32" i="2" l="1"/>
  <c r="G33" i="2" s="1"/>
</calcChain>
</file>

<file path=xl/sharedStrings.xml><?xml version="1.0" encoding="utf-8"?>
<sst xmlns="http://schemas.openxmlformats.org/spreadsheetml/2006/main" count="102" uniqueCount="80">
  <si>
    <t>ŠT.</t>
  </si>
  <si>
    <t>POSTAVKA</t>
  </si>
  <si>
    <t>E</t>
  </si>
  <si>
    <t>KOL</t>
  </si>
  <si>
    <t>CENA(€)</t>
  </si>
  <si>
    <t>m</t>
  </si>
  <si>
    <t>kos</t>
  </si>
  <si>
    <t>kpl</t>
  </si>
  <si>
    <t>DDV (22%)</t>
  </si>
  <si>
    <t>SKUPAJ Z DDV (22%)</t>
  </si>
  <si>
    <t>OPOMBA:
Izvajalec mora imeti potrdilo o strokovnem usposabljanju (Slovensko združenje za požarno varnost).
Pri izdelavi požarne zaščite prehodov obvezna prisotnost izdelovalca požarnega izkaza.</t>
  </si>
  <si>
    <t>SPLOŠNE ZAHTEVE</t>
  </si>
  <si>
    <t>SKUPAJ</t>
  </si>
  <si>
    <t>OBJEKT:</t>
  </si>
  <si>
    <t>REKAPITULACIJA:</t>
  </si>
  <si>
    <t>SESTAVIL:</t>
  </si>
  <si>
    <t>KRAJ IN DATUM:</t>
  </si>
  <si>
    <t>INVESTITOR:</t>
  </si>
  <si>
    <t>© Copyright Savaprojekt d.d.</t>
  </si>
  <si>
    <t>Priprava dokumentacije za potrebe izdelave PID vključno z vsemi vrisanimi shemami, spremembami,., seznama z opisom sprememb</t>
  </si>
  <si>
    <t>ter predaja projektantskemu podjetju.</t>
  </si>
  <si>
    <t>verzija: SPK_01</t>
  </si>
  <si>
    <t>ELEKTROINŠTALACIJSKA DELA</t>
  </si>
  <si>
    <t>št.z.</t>
  </si>
  <si>
    <t xml:space="preserve">Dobava in montaža nadometnih cevi, komplet z OG distančniki in priborom za montažo </t>
  </si>
  <si>
    <t>- PN/T-23 mm</t>
  </si>
  <si>
    <t>komplet</t>
  </si>
  <si>
    <t>enakovredno: TEM Čatež (skladno z IPK)</t>
  </si>
  <si>
    <t>UPRAVIČENI STROŠKI (€)</t>
  </si>
  <si>
    <t>NEUPRAVIČENI STROŠKI (€)</t>
  </si>
  <si>
    <t>kom</t>
  </si>
  <si>
    <t>Merilna križna sponka 58x58/3, material Rf,</t>
  </si>
  <si>
    <t>enakovredno: Hermi KON02</t>
  </si>
  <si>
    <t>Drobni material, doze, manipulativni in transportni stroški, skladiščenje materiala ter ureditev gradbišča</t>
  </si>
  <si>
    <t>Vtičnica trifazna 16A, 400V, IP65 za n/o montažo, komplet s priborom za montažo, napisno ploščico za vpis tokokroga in 
označitvijo tokokroga</t>
  </si>
  <si>
    <t>1.</t>
  </si>
  <si>
    <t>CENTER ŠOLSKIH IN OBŠOLSKIH DEJAVNOSTI</t>
  </si>
  <si>
    <t>Frankopanska ulica 9, 1000 Ljubljana</t>
  </si>
  <si>
    <t>Damjan Mežič, mag. inž. energ.</t>
  </si>
  <si>
    <t>NEPREDVIDENA DELA</t>
  </si>
  <si>
    <t>Razna gradbena dela za izvedbo el. inštalacije za razvod, kot so izdelava preboja, dolbljenje žlebov ter zametavanje inštalacij z malto, komplet z vsem potrebnim materialom za vgradnjo:</t>
  </si>
  <si>
    <t>ur</t>
  </si>
  <si>
    <t>Dobava in vgradnja materiala za tesnjenje prehodov med požarnima sektorjema, komplet s potrebnim materialom in deli v skladu s ŠPV in montažo obstojne nalepke izdelovalca.
Komplet za načrt elektrotehnike</t>
  </si>
  <si>
    <t>V ceno po enoti mere je zajeta dobava in montaža materiala ter opreme s pom. deli in drobnim materialom.</t>
  </si>
  <si>
    <t>Vsa oprema in material se mora dobaviti z vsemi ustreznimi certifikati, atesti, garancijami,    navodili za obratovanje, vzdrževanje, posluževanje in servisiranje (v skladu z veljavno zakonodajo in zahtevami naročnika).</t>
  </si>
  <si>
    <t>Pri opremi in materialu je potrebno upoštevati stroške meritev, preizkusa in zagona, vključno s pridobitvijo ustreznih certifikatov in potrdil s strani pooblaščenih institucij.</t>
  </si>
  <si>
    <t>Pri izvedbi je potrebno upoštevati stroške vseh pripravljalnih in zaključnih del (vključno z usklajevanjem z ostalimi izvajalci na objektu)
ter vse transportne, skladiščne, zavarovalne in ostale splošne stroške, sprotno čiščenje delovišča.</t>
  </si>
  <si>
    <t>Upoštevati je potrebno ves droben montažni material in pribor kot so doze, sponke, nosilci, …</t>
  </si>
  <si>
    <t>Pred naročilom opreme preveriti dejanske potrebe na objektu. Lahko prihaja do manjših odstopanj v količinah.</t>
  </si>
  <si>
    <t>Izvajalec mora imeti takoj na začetku gradnje angažiranega preglednika za elektro inštalacije, ki mora slediti gradnji in opravljati vmesne preglede ter meritve!</t>
  </si>
  <si>
    <t>Priprava dokumentacije z registracijo sprememb za potrebe izdelave PID dokumentacije vključno z vsemi vrisanimi shemami, spremembami…. Seznam z opisom sprememb ter predaja projektantskemu podjetju.</t>
  </si>
  <si>
    <t>Sodelovanje el. inštalaterja z gradbeniki in strojniki, usklajevanje in priklopi.</t>
  </si>
  <si>
    <t>Kjer je v popisu opreme določen kos opisan kot določen tip ali blagovna znamka, se to razume v smislu lažjega opisa: takšen ali enakovredni. Naročnik v nobenem primeru ne pogojuje dobave določene znamke ali tipa opreme, ki sta kot vzorčni model navedena v popisu.</t>
  </si>
  <si>
    <t>Izkop zemljine je v večji meri zajet v sklopu gradbenih del - hidroizolacija objekta</t>
  </si>
  <si>
    <t xml:space="preserve">Valjanec Rf 30x3,5 mm položen delno 
direktno v izkopan jarek na razdalji 1-2m od objekta, delno na fasado do merilnega spoja </t>
  </si>
  <si>
    <t>enakovredno: Hermi RH1</t>
  </si>
  <si>
    <t>Razna nepredvidena dela, ki se pojavijo pri izvedbi - obračun po opravljenem delu, s potrditvijo s strani nadzora. Upošteva se % celotne investicije načrta elektrotehnike</t>
  </si>
  <si>
    <t>- preboj do fi-100mm (energetska sanacija)</t>
  </si>
  <si>
    <t>- požarni zaščitni kit za tesnjenje odprtin do 100 cm2 (energetska sanacija)</t>
  </si>
  <si>
    <t>UPRAVIČENI STROŠKI</t>
  </si>
  <si>
    <t>NEUPRAVIČENI STROŠKI</t>
  </si>
  <si>
    <t>m3</t>
  </si>
  <si>
    <t>Izkop preostalega dela zemljine, širina 0,5m, globina 1m, odlaganje ob rob izkopa, zapolnitev, povrnitev v prvotno stanje</t>
  </si>
  <si>
    <t>Dodatek za delo v bližini obstoječega ozemljila objekta, varovanje, zaščita</t>
  </si>
  <si>
    <t>3 - NAČRT ELEKTROTEHNIKE</t>
  </si>
  <si>
    <t>Sodelovanje el. inštalaterja z gradbeniki in strojniki, usklajevanje in priklop (zalogovnik za sekance)</t>
  </si>
  <si>
    <t>- gradbena dela z materialom</t>
  </si>
  <si>
    <t>ELEKTRO INŠTALACIJE</t>
  </si>
  <si>
    <t>Dobava in polaganje kabla FG16M16 5x2,5mm2</t>
  </si>
  <si>
    <t>Izdelava stika na kovinske mase zalogovnika z varjenjem in antikorozijsko zaščito zvara</t>
  </si>
  <si>
    <t>Dobava in polaganje kabla FG16M16 5x4mm2</t>
  </si>
  <si>
    <t>Meritve ozemljitvene upornosti ter storitve pooblaščenega preglednika po Pravilniku o zahtevah za NN inštalacije v stavbah</t>
  </si>
  <si>
    <t>3/2 - ELEKTRIČNE INŠTALACIJE - ZALOGOVNIK</t>
  </si>
  <si>
    <t>Kabelski vodnik za izenačitev potencialov 
FG17 1x16 mm2</t>
  </si>
  <si>
    <t>Izdelava stika na kovinsko opremo z objemko ali vijačenjem</t>
  </si>
  <si>
    <t>Energetska sanacija in adaptacija objekta CŠOD OE Soča - zalogovnik</t>
  </si>
  <si>
    <t>3/2.3.2 POPIS MATERIALA IN DEL</t>
  </si>
  <si>
    <t>Priklop hidravličnega agregata (napajanje, ozemljitev)</t>
  </si>
  <si>
    <t>Lovilna palica za strelovodno zaščito novega dimnika, višina 3m, priklop na strelovodno inštalacijo, montaža na streho</t>
  </si>
  <si>
    <t>Krško, oktober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</si>
</sst>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  <numFmt numFmtId="165" formatCode="_(* #,##0.00_);_(* \(#,##0.00\);_(* &quot;-&quot;??_);_(@_)"/>
    <numFmt numFmtId="166" formatCode="#,##0.00;[Red]#,##0.00\-"/>
  </numFmts>
  <fonts count="18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6"/>
      <color theme="0" tint="-0.14999847407452621"/>
      <name val="Arial"/>
      <family val="2"/>
      <charset val="238"/>
    </font>
    <font>
      <sz val="10"/>
      <name val="Arial CE"/>
      <family val="2"/>
      <charset val="238"/>
    </font>
    <font>
      <sz val="9"/>
      <name val="Courier New"/>
      <family val="3"/>
      <charset val="238"/>
    </font>
    <font>
      <sz val="10"/>
      <name val="Arial"/>
      <family val="2"/>
      <charset val="238"/>
    </font>
    <font>
      <sz val="5"/>
      <name val="Courier New CE"/>
      <family val="3"/>
      <charset val="238"/>
    </font>
    <font>
      <sz val="10"/>
      <color rgb="FFFF0000"/>
      <name val="Arial"/>
      <family val="2"/>
      <charset val="238"/>
    </font>
    <font>
      <sz val="9"/>
      <name val="Courier New CE"/>
      <charset val="238"/>
    </font>
    <font>
      <b/>
      <sz val="10"/>
      <color rgb="FF0070C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</font>
    <font>
      <sz val="10"/>
      <name val="MS Sans Serif"/>
      <family val="2"/>
      <charset val="238"/>
    </font>
    <font>
      <sz val="10"/>
      <name val="Helv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 style="hair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" fontId="1" fillId="2" borderId="0">
      <alignment horizontal="right" wrapText="1"/>
      <protection locked="0"/>
    </xf>
    <xf numFmtId="44" fontId="1" fillId="0" borderId="0" applyFont="0" applyFill="0" applyBorder="0" applyAlignment="0" applyProtection="0"/>
    <xf numFmtId="0" fontId="7" fillId="0" borderId="0"/>
    <xf numFmtId="4" fontId="10" fillId="0" borderId="0">
      <alignment vertical="top"/>
      <protection hidden="1"/>
    </xf>
    <xf numFmtId="0" fontId="12" fillId="0" borderId="0"/>
    <xf numFmtId="0" fontId="9" fillId="0" borderId="0"/>
    <xf numFmtId="165" fontId="15" fillId="0" borderId="0" applyFont="0" applyFill="0" applyBorder="0" applyAlignment="0" applyProtection="0"/>
    <xf numFmtId="0" fontId="9" fillId="0" borderId="0"/>
    <xf numFmtId="166" fontId="16" fillId="0" borderId="0" applyFont="0" applyFill="0" applyBorder="0" applyAlignment="0" applyProtection="0"/>
    <xf numFmtId="0" fontId="17" fillId="0" borderId="0"/>
  </cellStyleXfs>
  <cellXfs count="13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right" wrapText="1"/>
    </xf>
    <xf numFmtId="0" fontId="0" fillId="0" borderId="0" xfId="0" applyAlignment="1" applyProtection="1">
      <alignment horizontal="left" wrapText="1"/>
    </xf>
    <xf numFmtId="3" fontId="0" fillId="0" borderId="0" xfId="0" applyNumberFormat="1" applyAlignment="1" applyProtection="1">
      <alignment horizontal="right" wrapText="1"/>
    </xf>
    <xf numFmtId="4" fontId="0" fillId="0" borderId="0" xfId="0" applyNumberFormat="1" applyAlignment="1" applyProtection="1">
      <alignment horizontal="right" wrapText="1"/>
    </xf>
    <xf numFmtId="0" fontId="2" fillId="0" borderId="0" xfId="0" applyFont="1"/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4" fillId="0" borderId="0" xfId="0" applyFont="1"/>
    <xf numFmtId="0" fontId="2" fillId="0" borderId="0" xfId="0" quotePrefix="1" applyFont="1"/>
    <xf numFmtId="0" fontId="5" fillId="0" borderId="0" xfId="0" applyFont="1"/>
    <xf numFmtId="49" fontId="6" fillId="0" borderId="11" xfId="0" applyNumberFormat="1" applyFont="1" applyBorder="1" applyAlignment="1" applyProtection="1">
      <alignment horizontal="right" vertical="top"/>
    </xf>
    <xf numFmtId="0" fontId="0" fillId="0" borderId="0" xfId="0" applyFont="1"/>
    <xf numFmtId="0" fontId="0" fillId="0" borderId="0" xfId="0" applyBorder="1" applyAlignment="1" applyProtection="1">
      <alignment horizontal="right" wrapText="1"/>
    </xf>
    <xf numFmtId="0" fontId="0" fillId="0" borderId="0" xfId="0" applyBorder="1" applyAlignment="1" applyProtection="1">
      <alignment horizontal="left" wrapText="1"/>
    </xf>
    <xf numFmtId="3" fontId="0" fillId="0" borderId="0" xfId="0" applyNumberFormat="1" applyBorder="1" applyAlignment="1" applyProtection="1">
      <alignment horizontal="right" wrapText="1"/>
    </xf>
    <xf numFmtId="4" fontId="0" fillId="0" borderId="0" xfId="0" applyNumberFormat="1" applyBorder="1" applyAlignment="1" applyProtection="1">
      <alignment horizontal="right" wrapText="1"/>
    </xf>
    <xf numFmtId="49" fontId="6" fillId="0" borderId="0" xfId="0" applyNumberFormat="1" applyFont="1" applyBorder="1" applyAlignment="1" applyProtection="1">
      <alignment horizontal="right" vertical="top"/>
    </xf>
    <xf numFmtId="0" fontId="0" fillId="0" borderId="0" xfId="0" applyAlignment="1">
      <alignment horizontal="right"/>
    </xf>
    <xf numFmtId="0" fontId="0" fillId="0" borderId="3" xfId="0" applyBorder="1" applyAlignment="1">
      <alignment vertical="center"/>
    </xf>
    <xf numFmtId="164" fontId="2" fillId="0" borderId="8" xfId="0" applyNumberFormat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164" fontId="2" fillId="0" borderId="0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0" borderId="5" xfId="0" applyBorder="1" applyAlignment="1">
      <alignment vertical="center"/>
    </xf>
    <xf numFmtId="164" fontId="2" fillId="0" borderId="9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0" fillId="0" borderId="10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0" borderId="0" xfId="0" applyFont="1" applyBorder="1"/>
    <xf numFmtId="0" fontId="2" fillId="0" borderId="0" xfId="0" quotePrefix="1" applyFont="1" applyBorder="1"/>
    <xf numFmtId="0" fontId="2" fillId="0" borderId="0" xfId="0" applyFont="1" applyBorder="1"/>
    <xf numFmtId="0" fontId="0" fillId="0" borderId="0" xfId="0" applyBorder="1"/>
    <xf numFmtId="0" fontId="0" fillId="0" borderId="12" xfId="0" applyFont="1" applyBorder="1"/>
    <xf numFmtId="0" fontId="2" fillId="0" borderId="12" xfId="0" quotePrefix="1" applyFont="1" applyBorder="1"/>
    <xf numFmtId="0" fontId="2" fillId="0" borderId="12" xfId="0" applyFont="1" applyBorder="1"/>
    <xf numFmtId="0" fontId="0" fillId="0" borderId="12" xfId="0" applyBorder="1"/>
    <xf numFmtId="0" fontId="0" fillId="0" borderId="0" xfId="0" applyBorder="1" applyAlignment="1">
      <alignment horizontal="right"/>
    </xf>
    <xf numFmtId="49" fontId="6" fillId="0" borderId="11" xfId="0" applyNumberFormat="1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right" vertical="top"/>
    </xf>
    <xf numFmtId="0" fontId="0" fillId="0" borderId="0" xfId="0" applyFont="1" applyAlignment="1" applyProtection="1">
      <alignment vertical="top" wrapText="1"/>
    </xf>
    <xf numFmtId="4" fontId="0" fillId="0" borderId="0" xfId="0" applyNumberFormat="1" applyFont="1" applyAlignment="1" applyProtection="1">
      <alignment horizontal="right" wrapText="1"/>
    </xf>
    <xf numFmtId="0" fontId="0" fillId="0" borderId="0" xfId="0" applyFont="1" applyAlignment="1" applyProtection="1">
      <alignment wrapText="1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right" vertical="top"/>
    </xf>
    <xf numFmtId="4" fontId="6" fillId="0" borderId="11" xfId="0" applyNumberFormat="1" applyFont="1" applyBorder="1" applyAlignment="1" applyProtection="1">
      <alignment horizontal="right" wrapText="1"/>
    </xf>
    <xf numFmtId="4" fontId="0" fillId="0" borderId="0" xfId="0" applyNumberFormat="1" applyFont="1" applyAlignment="1">
      <alignment horizontal="right"/>
    </xf>
    <xf numFmtId="4" fontId="1" fillId="2" borderId="0" xfId="1" applyNumberFormat="1">
      <alignment horizontal="right" wrapText="1"/>
      <protection locked="0"/>
    </xf>
    <xf numFmtId="2" fontId="0" fillId="0" borderId="0" xfId="0" applyNumberFormat="1" applyFont="1" applyAlignment="1" applyProtection="1">
      <alignment horizontal="center" wrapText="1"/>
    </xf>
    <xf numFmtId="0" fontId="0" fillId="0" borderId="0" xfId="0" applyFont="1" applyAlignment="1">
      <alignment horizontal="center"/>
    </xf>
    <xf numFmtId="0" fontId="0" fillId="0" borderId="14" xfId="0" applyFont="1" applyBorder="1" applyAlignment="1" applyProtection="1">
      <alignment vertical="top" wrapText="1"/>
    </xf>
    <xf numFmtId="4" fontId="0" fillId="0" borderId="14" xfId="0" applyNumberFormat="1" applyFont="1" applyBorder="1" applyAlignment="1" applyProtection="1">
      <alignment horizontal="right" wrapText="1"/>
    </xf>
    <xf numFmtId="49" fontId="6" fillId="0" borderId="15" xfId="0" applyNumberFormat="1" applyFont="1" applyBorder="1" applyAlignment="1" applyProtection="1">
      <alignment vertical="top"/>
    </xf>
    <xf numFmtId="0" fontId="2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9" xfId="0" applyBorder="1" applyAlignment="1">
      <alignment horizontal="right" vertical="center"/>
    </xf>
    <xf numFmtId="3" fontId="0" fillId="0" borderId="0" xfId="0" applyNumberFormat="1" applyFont="1" applyFill="1" applyAlignment="1">
      <alignment horizontal="right"/>
    </xf>
    <xf numFmtId="0" fontId="0" fillId="0" borderId="0" xfId="0" quotePrefix="1" applyFont="1" applyFill="1" applyAlignment="1">
      <alignment horizontal="left" wrapText="1"/>
    </xf>
    <xf numFmtId="0" fontId="0" fillId="0" borderId="0" xfId="0" applyFont="1" applyFill="1" applyAlignment="1">
      <alignment horizontal="left" wrapText="1"/>
    </xf>
    <xf numFmtId="4" fontId="0" fillId="0" borderId="0" xfId="0" applyNumberFormat="1" applyFont="1" applyFill="1" applyAlignment="1">
      <alignment horizontal="right"/>
    </xf>
    <xf numFmtId="0" fontId="0" fillId="0" borderId="11" xfId="0" applyFont="1" applyBorder="1" applyAlignment="1">
      <alignment vertical="center"/>
    </xf>
    <xf numFmtId="44" fontId="1" fillId="0" borderId="17" xfId="2" applyFont="1" applyBorder="1" applyAlignment="1">
      <alignment horizontal="right" vertical="center"/>
    </xf>
    <xf numFmtId="0" fontId="0" fillId="3" borderId="0" xfId="0" applyFont="1" applyFill="1"/>
    <xf numFmtId="0" fontId="0" fillId="3" borderId="0" xfId="0" applyFont="1" applyFill="1" applyAlignment="1">
      <alignment wrapText="1"/>
    </xf>
    <xf numFmtId="0" fontId="0" fillId="0" borderId="0" xfId="0" applyFont="1" applyFill="1" applyAlignment="1" applyProtection="1">
      <alignment horizontal="left" wrapText="1"/>
    </xf>
    <xf numFmtId="0" fontId="0" fillId="0" borderId="0" xfId="0" applyFont="1" applyFill="1" applyAlignment="1" applyProtection="1">
      <alignment horizontal="right" wrapText="1"/>
    </xf>
    <xf numFmtId="3" fontId="0" fillId="0" borderId="0" xfId="0" applyNumberFormat="1" applyFont="1" applyFill="1" applyAlignment="1" applyProtection="1">
      <alignment horizontal="right" wrapText="1"/>
    </xf>
    <xf numFmtId="0" fontId="0" fillId="0" borderId="14" xfId="0" applyFont="1" applyFill="1" applyBorder="1" applyAlignment="1" applyProtection="1">
      <alignment horizontal="left" wrapText="1"/>
    </xf>
    <xf numFmtId="0" fontId="0" fillId="0" borderId="14" xfId="0" applyFont="1" applyFill="1" applyBorder="1" applyAlignment="1" applyProtection="1">
      <alignment horizontal="right" wrapText="1"/>
    </xf>
    <xf numFmtId="3" fontId="0" fillId="0" borderId="14" xfId="0" applyNumberFormat="1" applyFont="1" applyFill="1" applyBorder="1" applyAlignment="1" applyProtection="1">
      <alignment horizontal="right" wrapText="1"/>
    </xf>
    <xf numFmtId="0" fontId="6" fillId="0" borderId="11" xfId="0" applyFont="1" applyFill="1" applyBorder="1" applyAlignment="1" applyProtection="1">
      <alignment horizontal="left" wrapText="1"/>
    </xf>
    <xf numFmtId="0" fontId="6" fillId="0" borderId="11" xfId="0" applyFont="1" applyFill="1" applyBorder="1" applyAlignment="1" applyProtection="1">
      <alignment horizontal="right" wrapText="1"/>
    </xf>
    <xf numFmtId="3" fontId="6" fillId="0" borderId="11" xfId="0" applyNumberFormat="1" applyFont="1" applyFill="1" applyBorder="1" applyAlignment="1" applyProtection="1">
      <alignment horizontal="right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right" vertical="center" wrapText="1"/>
    </xf>
    <xf numFmtId="3" fontId="3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2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right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vertical="top"/>
    </xf>
    <xf numFmtId="0" fontId="0" fillId="0" borderId="0" xfId="0" applyFont="1" applyFill="1" applyAlignment="1">
      <alignment horizontal="right" vertical="top"/>
    </xf>
    <xf numFmtId="9" fontId="0" fillId="0" borderId="0" xfId="0" applyNumberFormat="1" applyBorder="1" applyAlignment="1">
      <alignment vertical="center"/>
    </xf>
    <xf numFmtId="0" fontId="0" fillId="0" borderId="13" xfId="0" applyFont="1" applyFill="1" applyBorder="1" applyAlignment="1">
      <alignment horizontal="left" wrapText="1"/>
    </xf>
    <xf numFmtId="0" fontId="0" fillId="0" borderId="13" xfId="0" applyFont="1" applyFill="1" applyBorder="1" applyAlignment="1">
      <alignment horizontal="right"/>
    </xf>
    <xf numFmtId="3" fontId="0" fillId="0" borderId="13" xfId="0" applyNumberFormat="1" applyFont="1" applyFill="1" applyBorder="1" applyAlignment="1">
      <alignment horizontal="right"/>
    </xf>
    <xf numFmtId="4" fontId="0" fillId="0" borderId="13" xfId="0" applyNumberFormat="1" applyFont="1" applyFill="1" applyBorder="1" applyAlignment="1">
      <alignment horizontal="right"/>
    </xf>
    <xf numFmtId="0" fontId="0" fillId="0" borderId="0" xfId="0" applyFont="1" applyFill="1" applyAlignment="1">
      <alignment horizontal="right" vertical="center"/>
    </xf>
    <xf numFmtId="0" fontId="2" fillId="0" borderId="13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right" vertical="center"/>
    </xf>
    <xf numFmtId="3" fontId="0" fillId="0" borderId="13" xfId="0" applyNumberFormat="1" applyFont="1" applyFill="1" applyBorder="1" applyAlignment="1">
      <alignment horizontal="right" vertical="center"/>
    </xf>
    <xf numFmtId="4" fontId="0" fillId="0" borderId="13" xfId="0" applyNumberFormat="1" applyFont="1" applyFill="1" applyBorder="1" applyAlignment="1">
      <alignment horizontal="right" vertical="center"/>
    </xf>
    <xf numFmtId="4" fontId="2" fillId="0" borderId="13" xfId="0" applyNumberFormat="1" applyFont="1" applyFill="1" applyBorder="1" applyAlignment="1">
      <alignment horizontal="right" vertical="center"/>
    </xf>
    <xf numFmtId="3" fontId="0" fillId="0" borderId="0" xfId="0" applyNumberFormat="1" applyFont="1" applyFill="1"/>
    <xf numFmtId="0" fontId="0" fillId="0" borderId="0" xfId="0" applyAlignment="1">
      <alignment horizontal="right" vertical="top"/>
    </xf>
    <xf numFmtId="0" fontId="0" fillId="0" borderId="0" xfId="0" quotePrefix="1" applyAlignment="1">
      <alignment horizontal="left" wrapText="1"/>
    </xf>
    <xf numFmtId="3" fontId="0" fillId="0" borderId="0" xfId="0" applyNumberFormat="1" applyAlignment="1">
      <alignment horizontal="right"/>
    </xf>
    <xf numFmtId="4" fontId="0" fillId="0" borderId="0" xfId="0" applyNumberFormat="1" applyAlignment="1" applyProtection="1">
      <alignment horizontal="right"/>
      <protection locked="0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4" fontId="1" fillId="2" borderId="0" xfId="1">
      <alignment horizontal="right" wrapText="1"/>
      <protection locked="0"/>
    </xf>
    <xf numFmtId="4" fontId="1" fillId="0" borderId="0" xfId="1" applyFill="1">
      <alignment horizontal="right" wrapText="1"/>
      <protection locked="0"/>
    </xf>
    <xf numFmtId="0" fontId="0" fillId="0" borderId="0" xfId="0" applyAlignment="1">
      <alignment horizontal="left" wrapText="1"/>
    </xf>
    <xf numFmtId="0" fontId="8" fillId="0" borderId="0" xfId="5" applyFont="1"/>
    <xf numFmtId="0" fontId="13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9" fillId="0" borderId="0" xfId="0" quotePrefix="1" applyFont="1" applyAlignment="1">
      <alignment horizontal="left" wrapText="1"/>
    </xf>
    <xf numFmtId="0" fontId="0" fillId="0" borderId="0" xfId="0" quotePrefix="1" applyFill="1" applyAlignment="1">
      <alignment horizontal="left" wrapText="1"/>
    </xf>
    <xf numFmtId="0" fontId="9" fillId="0" borderId="0" xfId="0" quotePrefix="1" applyFont="1" applyFill="1" applyAlignment="1">
      <alignment horizontal="left" wrapText="1"/>
    </xf>
    <xf numFmtId="3" fontId="0" fillId="0" borderId="0" xfId="0" applyNumberFormat="1" applyFill="1" applyAlignment="1">
      <alignment horizontal="right"/>
    </xf>
    <xf numFmtId="4" fontId="3" fillId="0" borderId="3" xfId="0" applyNumberFormat="1" applyFont="1" applyBorder="1" applyAlignment="1" applyProtection="1">
      <alignment horizontal="center" vertical="center" wrapText="1"/>
    </xf>
    <xf numFmtId="0" fontId="14" fillId="0" borderId="12" xfId="0" applyFont="1" applyBorder="1"/>
    <xf numFmtId="9" fontId="0" fillId="0" borderId="7" xfId="0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164" fontId="0" fillId="0" borderId="10" xfId="0" applyNumberFormat="1" applyFont="1" applyFill="1" applyBorder="1" applyAlignment="1">
      <alignment horizontal="right" vertical="center"/>
    </xf>
    <xf numFmtId="0" fontId="0" fillId="0" borderId="16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</cellXfs>
  <cellStyles count="11">
    <cellStyle name="CENA" xfId="1" xr:uid="{00000000-0005-0000-0000-000000000000}"/>
    <cellStyle name="Comma 10" xfId="7" xr:uid="{8510A201-27C6-4A8B-9B5D-C0D5229F83A1}"/>
    <cellStyle name="Comma 3" xfId="9" xr:uid="{E76519D1-D91E-41E0-B187-0F34F694ED24}"/>
    <cellStyle name="Navadno" xfId="0" builtinId="0"/>
    <cellStyle name="Navadno_04164-00_pzr_5_p_1" xfId="5" xr:uid="{1F6026AA-C030-4945-BAA1-3D0E0B0D8F03}"/>
    <cellStyle name="Normal 17" xfId="6" xr:uid="{AD48637F-B8BE-4AD7-A801-DC485016302D}"/>
    <cellStyle name="Normal_Mamac_MA" xfId="8" xr:uid="{2C1ACC81-7CC0-4EFB-8B81-709089004706}"/>
    <cellStyle name="Pomoc" xfId="4" xr:uid="{00000000-0005-0000-0000-000004000000}"/>
    <cellStyle name="Slog 1" xfId="3" xr:uid="{00000000-0005-0000-0000-000005000000}"/>
    <cellStyle name="Style 1" xfId="10" xr:uid="{013FDE52-8EFA-4464-8545-210EE4E5E8F8}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638175</xdr:colOff>
      <xdr:row>0</xdr:row>
      <xdr:rowOff>19050</xdr:rowOff>
    </xdr:from>
    <xdr:to>
      <xdr:col>6</xdr:col>
      <xdr:colOff>1378585</xdr:colOff>
      <xdr:row>2</xdr:row>
      <xdr:rowOff>127635</xdr:rowOff>
    </xdr:to>
    <xdr:pic>
      <xdr:nvPicPr>
        <xdr:cNvPr id="13" name="Slika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43475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0</xdr:row>
      <xdr:rowOff>19050</xdr:rowOff>
    </xdr:from>
    <xdr:to>
      <xdr:col>6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19050"/>
          <a:ext cx="740410" cy="432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6"/>
  <sheetViews>
    <sheetView tabSelected="1" view="pageBreakPreview" zoomScale="70" zoomScaleNormal="100" zoomScaleSheetLayoutView="70" workbookViewId="0">
      <pane ySplit="4" topLeftCell="A5" activePane="bottomLeft" state="frozen"/>
      <selection activeCell="B12" sqref="B12"/>
      <selection pane="bottomLeft" activeCell="C48" sqref="C48"/>
    </sheetView>
  </sheetViews>
  <sheetFormatPr defaultRowHeight="13.2"/>
  <cols>
    <col min="1" max="1" width="6.6640625" customWidth="1"/>
    <col min="2" max="2" width="31.6640625" customWidth="1"/>
    <col min="3" max="3" width="13.6640625" customWidth="1"/>
    <col min="4" max="4" width="7.6640625" customWidth="1"/>
    <col min="5" max="5" width="4.6640625" customWidth="1"/>
    <col min="6" max="7" width="21.6640625" customWidth="1"/>
    <col min="8" max="9" width="11.88671875" hidden="1" customWidth="1"/>
  </cols>
  <sheetData>
    <row r="1" spans="1:7" s="2" customFormat="1">
      <c r="A1" s="3"/>
      <c r="B1" s="4"/>
      <c r="C1" s="3"/>
      <c r="D1" s="5"/>
      <c r="E1" s="6"/>
      <c r="F1" s="6"/>
      <c r="G1" s="6"/>
    </row>
    <row r="2" spans="1:7" s="2" customFormat="1">
      <c r="A2" s="3"/>
      <c r="B2" s="4"/>
      <c r="C2" s="3"/>
      <c r="D2" s="5"/>
      <c r="E2" s="6"/>
      <c r="F2" s="6"/>
      <c r="G2" s="6"/>
    </row>
    <row r="3" spans="1:7" s="2" customFormat="1">
      <c r="A3" s="39"/>
      <c r="B3" s="40"/>
      <c r="C3" s="41"/>
      <c r="D3" s="42"/>
      <c r="E3" s="42"/>
      <c r="F3" s="42"/>
      <c r="G3" s="42"/>
    </row>
    <row r="4" spans="1:7" s="2" customFormat="1">
      <c r="A4" s="60" t="s">
        <v>21</v>
      </c>
      <c r="B4" s="18"/>
      <c r="C4" s="17"/>
      <c r="D4" s="19"/>
      <c r="E4" s="20"/>
      <c r="F4" s="21"/>
      <c r="G4" s="21" t="s">
        <v>18</v>
      </c>
    </row>
    <row r="6" spans="1:7" ht="17.399999999999999">
      <c r="A6" s="14" t="s">
        <v>76</v>
      </c>
      <c r="B6" s="12"/>
    </row>
    <row r="7" spans="1:7">
      <c r="B7" s="7"/>
      <c r="F7" s="22"/>
      <c r="G7" s="22"/>
    </row>
    <row r="8" spans="1:7">
      <c r="B8" s="7"/>
      <c r="F8" s="22"/>
      <c r="G8" s="22"/>
    </row>
    <row r="9" spans="1:7">
      <c r="B9" s="7"/>
      <c r="C9" s="37" t="s">
        <v>36</v>
      </c>
      <c r="D9" s="38"/>
      <c r="E9" s="38"/>
      <c r="F9" s="38"/>
      <c r="G9" s="38"/>
    </row>
    <row r="10" spans="1:7">
      <c r="A10" s="39" t="s">
        <v>17</v>
      </c>
      <c r="B10" s="40"/>
      <c r="C10" s="41" t="s">
        <v>37</v>
      </c>
      <c r="D10" s="42"/>
      <c r="E10" s="42"/>
      <c r="F10" s="42"/>
      <c r="G10" s="42"/>
    </row>
    <row r="11" spans="1:7">
      <c r="A11" s="35"/>
      <c r="B11" s="36"/>
      <c r="C11" s="37"/>
      <c r="D11" s="38"/>
      <c r="E11" s="38"/>
      <c r="F11" s="38"/>
      <c r="G11" s="38"/>
    </row>
    <row r="12" spans="1:7">
      <c r="B12" s="7"/>
      <c r="C12" s="37"/>
      <c r="D12" s="38"/>
      <c r="E12" s="38"/>
      <c r="F12" s="43"/>
      <c r="G12" s="43"/>
    </row>
    <row r="13" spans="1:7">
      <c r="A13" s="39" t="s">
        <v>13</v>
      </c>
      <c r="B13" s="40"/>
      <c r="C13" s="41" t="s">
        <v>75</v>
      </c>
      <c r="D13" s="42"/>
      <c r="E13" s="42"/>
      <c r="F13" s="42"/>
      <c r="G13" s="42"/>
    </row>
    <row r="14" spans="1:7">
      <c r="A14" s="16"/>
      <c r="B14" s="13"/>
      <c r="C14" s="7"/>
    </row>
    <row r="15" spans="1:7">
      <c r="A15" s="39" t="s">
        <v>15</v>
      </c>
      <c r="B15" s="40"/>
      <c r="C15" s="125" t="s">
        <v>38</v>
      </c>
      <c r="D15" s="42"/>
      <c r="E15" s="42"/>
      <c r="F15" s="42"/>
      <c r="G15" s="42"/>
    </row>
    <row r="16" spans="1:7">
      <c r="A16" s="16"/>
      <c r="B16" s="13"/>
      <c r="C16" s="7"/>
    </row>
    <row r="17" spans="1:7">
      <c r="A17" s="39" t="s">
        <v>16</v>
      </c>
      <c r="B17" s="40"/>
      <c r="C17" s="41" t="s">
        <v>79</v>
      </c>
      <c r="D17" s="42"/>
      <c r="E17" s="42"/>
      <c r="F17" s="42"/>
      <c r="G17" s="42"/>
    </row>
    <row r="18" spans="1:7">
      <c r="A18" s="35"/>
      <c r="B18" s="36"/>
      <c r="C18" s="37"/>
      <c r="D18" s="38"/>
      <c r="E18" s="38"/>
      <c r="F18" s="38"/>
      <c r="G18" s="38"/>
    </row>
    <row r="19" spans="1:7">
      <c r="A19" s="16"/>
      <c r="B19" s="13"/>
      <c r="C19" s="7"/>
    </row>
    <row r="20" spans="1:7">
      <c r="B20" s="7"/>
      <c r="C20" s="37" t="s">
        <v>64</v>
      </c>
    </row>
    <row r="21" spans="1:7">
      <c r="A21" s="39" t="s">
        <v>14</v>
      </c>
      <c r="B21" s="40"/>
      <c r="C21" s="125" t="s">
        <v>72</v>
      </c>
      <c r="D21" s="42"/>
      <c r="E21" s="42"/>
      <c r="F21" s="42"/>
      <c r="G21" s="42"/>
    </row>
    <row r="22" spans="1:7">
      <c r="A22" s="35"/>
      <c r="B22" s="36"/>
      <c r="C22" s="37"/>
      <c r="D22" s="38"/>
      <c r="E22" s="38"/>
      <c r="F22" s="38"/>
      <c r="G22" s="38"/>
    </row>
    <row r="23" spans="1:7" ht="13.8" thickBot="1">
      <c r="A23" s="10"/>
      <c r="B23" s="63"/>
      <c r="C23" s="27"/>
      <c r="D23" s="27"/>
      <c r="E23" s="27"/>
      <c r="F23" s="124" t="s">
        <v>59</v>
      </c>
      <c r="G23" s="124" t="s">
        <v>60</v>
      </c>
    </row>
    <row r="24" spans="1:7">
      <c r="A24" s="9"/>
      <c r="B24" s="64" t="str">
        <f>'32.EI'!B7</f>
        <v>ELEKTROINŠTALACIJSKA DELA</v>
      </c>
      <c r="C24" s="29"/>
      <c r="D24" s="29"/>
      <c r="E24" s="29"/>
      <c r="F24" s="67"/>
      <c r="G24" s="67"/>
    </row>
    <row r="25" spans="1:7">
      <c r="A25" s="11"/>
      <c r="B25" s="129" t="str">
        <f>'32.EI'!B33</f>
        <v>ELEKTRO INŠTALACIJE</v>
      </c>
      <c r="C25" s="72"/>
      <c r="D25" s="72"/>
      <c r="E25" s="72"/>
      <c r="F25" s="73">
        <f>'32.EI'!F94</f>
        <v>0</v>
      </c>
      <c r="G25" s="73">
        <f>'32.EI'!G94</f>
        <v>0</v>
      </c>
    </row>
    <row r="26" spans="1:7" s="16" customFormat="1" ht="13.8" thickBot="1">
      <c r="A26" s="11"/>
      <c r="B26" s="130" t="s">
        <v>39</v>
      </c>
      <c r="C26" s="126">
        <v>7.0000000000000007E-2</v>
      </c>
      <c r="D26" s="127"/>
      <c r="E26" s="127"/>
      <c r="F26" s="128"/>
      <c r="G26" s="128">
        <f>(SUM(G25:G25)+SUM(F25:F25))*C26</f>
        <v>0</v>
      </c>
    </row>
    <row r="27" spans="1:7" ht="14.4" thickTop="1" thickBot="1">
      <c r="A27" s="9"/>
      <c r="B27" s="61" t="str">
        <f>CONCATENATE("SKUPAJ - ",B24)</f>
        <v>SKUPAJ - ELEKTROINŠTALACIJSKA DELA</v>
      </c>
      <c r="C27" s="23"/>
      <c r="D27" s="23"/>
      <c r="E27" s="23"/>
      <c r="F27" s="24">
        <f>SUM(F24:F26)</f>
        <v>0</v>
      </c>
      <c r="G27" s="24">
        <f>SUM(G24:G26)</f>
        <v>0</v>
      </c>
    </row>
    <row r="28" spans="1:7">
      <c r="A28" s="9"/>
      <c r="B28" s="62"/>
      <c r="C28" s="96"/>
      <c r="D28" s="25"/>
      <c r="E28" s="25"/>
      <c r="F28" s="26"/>
      <c r="G28" s="26"/>
    </row>
    <row r="29" spans="1:7">
      <c r="A29" s="1"/>
      <c r="B29" s="63"/>
      <c r="C29" s="27"/>
      <c r="D29" s="27"/>
      <c r="E29" s="27"/>
      <c r="F29" s="28"/>
      <c r="G29" s="28"/>
    </row>
    <row r="30" spans="1:7" ht="13.8" thickBot="1">
      <c r="A30" s="1"/>
      <c r="B30" s="65"/>
      <c r="C30" s="27"/>
      <c r="D30" s="27"/>
      <c r="E30" s="27"/>
      <c r="F30" s="28"/>
      <c r="G30" s="28"/>
    </row>
    <row r="31" spans="1:7">
      <c r="B31" s="64" t="s">
        <v>12</v>
      </c>
      <c r="C31" s="31"/>
      <c r="D31" s="31"/>
      <c r="E31" s="31"/>
      <c r="F31" s="30">
        <f>F27</f>
        <v>0</v>
      </c>
      <c r="G31" s="30">
        <f>G27</f>
        <v>0</v>
      </c>
    </row>
    <row r="32" spans="1:7" ht="13.8" thickBot="1">
      <c r="B32" s="66" t="s">
        <v>8</v>
      </c>
      <c r="C32" s="32"/>
      <c r="D32" s="32"/>
      <c r="E32" s="32"/>
      <c r="F32" s="33">
        <f>F31*0.22</f>
        <v>0</v>
      </c>
      <c r="G32" s="33">
        <f>G31*0.22</f>
        <v>0</v>
      </c>
    </row>
    <row r="33" spans="2:7" ht="14.4" thickTop="1" thickBot="1">
      <c r="B33" s="61" t="s">
        <v>9</v>
      </c>
      <c r="C33" s="34"/>
      <c r="D33" s="34"/>
      <c r="E33" s="34"/>
      <c r="F33" s="24">
        <f>F31+F32</f>
        <v>0</v>
      </c>
      <c r="G33" s="24">
        <f>G31+G32</f>
        <v>0</v>
      </c>
    </row>
    <row r="34" spans="2:7">
      <c r="B34" s="27"/>
      <c r="C34" s="27"/>
      <c r="D34" s="27"/>
      <c r="E34" s="27"/>
      <c r="F34" s="28"/>
      <c r="G34" s="28"/>
    </row>
    <row r="35" spans="2:7">
      <c r="F35" s="8"/>
      <c r="G35" s="8"/>
    </row>
    <row r="36" spans="2:7">
      <c r="F36" s="8"/>
      <c r="G36" s="8"/>
    </row>
  </sheetData>
  <sheetProtection algorithmName="SHA-512" hashValue="yW9n7mzuD78PR0hoCl6td/QnPOxM2noPV2H5++7dJuuy3m08wyBZu2J8hogvc+mxAwZFqjymiKoajXb2ltuH9g==" saltValue="lILYchcwpPrlvcvFhqF1gg==" spinCount="100000" sheet="1" selectLockedCells="1"/>
  <pageMargins left="0.98425196850393704" right="0.59055118110236227" top="0.59055118110236227" bottom="1.3779527559055118" header="0" footer="0.51181102362204722"/>
  <pageSetup paperSize="9" scale="80" orientation="portrait" r:id="rId1"/>
  <headerFooter>
    <oddFooter xml:space="preserve">&amp;L&amp;8Energetska sanacija in adaptacija objekta CŠOD OE Soča - zalogovnik
Rev_2&amp;C&amp;8&amp;G&amp;10
&amp;R&amp;"Arial,Krepko"&amp;18 3/2&amp;"Arial,Navadno"&amp;8
Št. projekta: 20016-01
Stran: &amp;P/&amp;N 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5"/>
  <sheetViews>
    <sheetView view="pageBreakPreview" zoomScaleNormal="100" zoomScaleSheetLayoutView="100" workbookViewId="0">
      <pane ySplit="5" topLeftCell="A75" activePane="bottomLeft" state="frozen"/>
      <selection activeCell="C48" sqref="C48"/>
      <selection pane="bottomLeft" activeCell="E83" sqref="E83"/>
    </sheetView>
  </sheetViews>
  <sheetFormatPr defaultColWidth="9.109375" defaultRowHeight="13.2"/>
  <cols>
    <col min="1" max="1" width="6.6640625" style="51" customWidth="1"/>
    <col min="2" max="2" width="41.6640625" style="75" customWidth="1"/>
    <col min="3" max="3" width="4.6640625" style="74" customWidth="1"/>
    <col min="4" max="4" width="7.6640625" style="74" customWidth="1"/>
    <col min="5" max="7" width="12.6640625" style="16" customWidth="1"/>
    <col min="8" max="8" width="9.109375" style="57"/>
    <col min="9" max="16384" width="9.109375" style="16"/>
  </cols>
  <sheetData>
    <row r="1" spans="1:10" s="50" customFormat="1">
      <c r="A1" s="48"/>
      <c r="B1" s="76"/>
      <c r="C1" s="77"/>
      <c r="D1" s="78"/>
      <c r="E1" s="49"/>
      <c r="F1" s="49"/>
      <c r="G1" s="49"/>
      <c r="H1" s="56"/>
    </row>
    <row r="2" spans="1:10" s="50" customFormat="1">
      <c r="A2" s="48"/>
      <c r="B2" s="76"/>
      <c r="C2" s="77"/>
      <c r="D2" s="78"/>
      <c r="E2" s="49"/>
      <c r="F2" s="49"/>
      <c r="G2" s="49"/>
      <c r="H2" s="56"/>
    </row>
    <row r="3" spans="1:10" s="50" customFormat="1">
      <c r="A3" s="58"/>
      <c r="B3" s="79"/>
      <c r="C3" s="80"/>
      <c r="D3" s="81"/>
      <c r="E3" s="59"/>
      <c r="F3" s="59"/>
      <c r="G3" s="59"/>
      <c r="H3" s="56"/>
    </row>
    <row r="4" spans="1:10" s="50" customFormat="1">
      <c r="A4" s="44" t="s">
        <v>21</v>
      </c>
      <c r="B4" s="82"/>
      <c r="C4" s="83"/>
      <c r="D4" s="84"/>
      <c r="E4" s="53"/>
      <c r="F4" s="15"/>
      <c r="G4" s="15" t="s">
        <v>18</v>
      </c>
      <c r="H4" s="56" t="s">
        <v>23</v>
      </c>
    </row>
    <row r="5" spans="1:10" s="50" customFormat="1" ht="24">
      <c r="A5" s="45" t="s">
        <v>0</v>
      </c>
      <c r="B5" s="85" t="s">
        <v>1</v>
      </c>
      <c r="C5" s="86" t="s">
        <v>2</v>
      </c>
      <c r="D5" s="87" t="s">
        <v>3</v>
      </c>
      <c r="E5" s="46" t="s">
        <v>4</v>
      </c>
      <c r="F5" s="46" t="s">
        <v>28</v>
      </c>
      <c r="G5" s="46" t="s">
        <v>29</v>
      </c>
      <c r="H5" s="56"/>
    </row>
    <row r="6" spans="1:10">
      <c r="B6" s="88"/>
      <c r="C6" s="89"/>
      <c r="D6" s="89"/>
    </row>
    <row r="7" spans="1:10" s="89" customFormat="1">
      <c r="A7" s="94"/>
      <c r="B7" s="90" t="s">
        <v>22</v>
      </c>
      <c r="C7" s="91"/>
      <c r="D7" s="68"/>
      <c r="E7" s="71"/>
      <c r="F7" s="71"/>
      <c r="G7" s="71"/>
      <c r="H7" s="93" t="str">
        <f t="shared" ref="H7:H10" si="0">IF(LEN(B7)&gt;255, LEN(B7)-255," ")</f>
        <v xml:space="preserve"> </v>
      </c>
    </row>
    <row r="8" spans="1:10" s="89" customFormat="1">
      <c r="A8" s="95"/>
      <c r="B8" s="70"/>
      <c r="C8" s="91"/>
      <c r="D8" s="68"/>
      <c r="E8" s="71"/>
      <c r="F8" s="71"/>
      <c r="G8" s="71"/>
      <c r="H8" s="93" t="str">
        <f t="shared" si="0"/>
        <v xml:space="preserve"> </v>
      </c>
    </row>
    <row r="9" spans="1:10" s="89" customFormat="1">
      <c r="A9" s="95"/>
      <c r="B9" s="70" t="s">
        <v>11</v>
      </c>
      <c r="C9" s="91"/>
      <c r="D9" s="68"/>
      <c r="E9" s="71"/>
      <c r="F9" s="71"/>
      <c r="G9" s="71"/>
      <c r="H9" s="93" t="str">
        <f t="shared" si="0"/>
        <v xml:space="preserve"> </v>
      </c>
    </row>
    <row r="10" spans="1:10" s="89" customFormat="1">
      <c r="A10" s="95"/>
      <c r="B10" s="70"/>
      <c r="C10" s="91"/>
      <c r="D10" s="68"/>
      <c r="E10" s="71"/>
      <c r="F10" s="71"/>
      <c r="G10" s="71"/>
      <c r="H10" s="93" t="str">
        <f t="shared" si="0"/>
        <v xml:space="preserve"> </v>
      </c>
    </row>
    <row r="11" spans="1:10" customFormat="1" ht="39.6">
      <c r="A11" s="108"/>
      <c r="B11" s="109" t="s">
        <v>43</v>
      </c>
      <c r="C11" s="109"/>
      <c r="D11" s="22"/>
      <c r="E11" s="110"/>
      <c r="F11" s="112"/>
      <c r="G11" s="112"/>
      <c r="H11" s="113"/>
      <c r="I11" s="118"/>
      <c r="J11" s="119"/>
    </row>
    <row r="12" spans="1:10" customFormat="1">
      <c r="A12" s="108"/>
      <c r="B12" s="116"/>
      <c r="C12" s="116"/>
      <c r="D12" s="22"/>
      <c r="E12" s="110"/>
      <c r="F12" s="112"/>
      <c r="G12" s="112"/>
      <c r="H12" s="113"/>
      <c r="I12" s="118"/>
      <c r="J12" s="119"/>
    </row>
    <row r="13" spans="1:10" customFormat="1" ht="66">
      <c r="A13" s="108"/>
      <c r="B13" s="109" t="s">
        <v>44</v>
      </c>
      <c r="C13" s="109"/>
      <c r="D13" s="22"/>
      <c r="E13" s="110"/>
      <c r="F13" s="112"/>
      <c r="G13" s="112"/>
      <c r="H13" s="113"/>
      <c r="I13" s="118"/>
      <c r="J13" s="119"/>
    </row>
    <row r="14" spans="1:10" customFormat="1">
      <c r="A14" s="108"/>
      <c r="B14" s="116"/>
      <c r="C14" s="116"/>
      <c r="D14" s="22"/>
      <c r="E14" s="110"/>
      <c r="F14" s="112"/>
      <c r="G14" s="112"/>
      <c r="H14" s="113"/>
      <c r="I14" s="118"/>
      <c r="J14" s="119"/>
    </row>
    <row r="15" spans="1:10" customFormat="1" ht="52.8">
      <c r="A15" s="108"/>
      <c r="B15" s="109" t="s">
        <v>45</v>
      </c>
      <c r="C15" s="109"/>
      <c r="D15" s="22"/>
      <c r="E15" s="110"/>
      <c r="F15" s="112"/>
      <c r="G15" s="112"/>
      <c r="H15" s="113"/>
      <c r="I15" s="118"/>
      <c r="J15" s="119"/>
    </row>
    <row r="16" spans="1:10" customFormat="1">
      <c r="A16" s="108"/>
      <c r="B16" s="116"/>
      <c r="C16" s="116"/>
      <c r="D16" s="22"/>
      <c r="E16" s="110"/>
      <c r="F16" s="112"/>
      <c r="G16" s="112"/>
      <c r="H16" s="113"/>
      <c r="I16" s="118"/>
      <c r="J16" s="119"/>
    </row>
    <row r="17" spans="1:10" customFormat="1" ht="79.2">
      <c r="A17" s="108"/>
      <c r="B17" s="109" t="s">
        <v>46</v>
      </c>
      <c r="C17" s="109"/>
      <c r="D17" s="22"/>
      <c r="E17" s="110"/>
      <c r="F17" s="112"/>
      <c r="G17" s="112"/>
      <c r="H17" s="113"/>
      <c r="I17" s="118"/>
      <c r="J17" s="119"/>
    </row>
    <row r="18" spans="1:10" customFormat="1">
      <c r="A18" s="108"/>
      <c r="B18" s="116"/>
      <c r="C18" s="116"/>
      <c r="D18" s="22"/>
      <c r="E18" s="110"/>
      <c r="F18" s="112"/>
      <c r="G18" s="112"/>
      <c r="H18" s="113"/>
      <c r="I18" s="118"/>
      <c r="J18" s="119"/>
    </row>
    <row r="19" spans="1:10" customFormat="1" ht="26.4">
      <c r="A19" s="108"/>
      <c r="B19" s="121" t="s">
        <v>47</v>
      </c>
      <c r="C19" s="109"/>
      <c r="D19" s="22"/>
      <c r="E19" s="110"/>
      <c r="F19" s="112"/>
      <c r="G19" s="112"/>
      <c r="H19" s="113"/>
      <c r="I19" s="118"/>
      <c r="J19" s="119"/>
    </row>
    <row r="20" spans="1:10" customFormat="1">
      <c r="A20" s="108"/>
      <c r="B20" s="116"/>
      <c r="C20" s="116"/>
      <c r="D20" s="22"/>
      <c r="E20" s="110"/>
      <c r="F20" s="112"/>
      <c r="G20" s="112"/>
      <c r="H20" s="113"/>
      <c r="I20" s="118"/>
      <c r="J20" s="119"/>
    </row>
    <row r="21" spans="1:10" customFormat="1" ht="39.6">
      <c r="A21" s="108"/>
      <c r="B21" s="109" t="s">
        <v>48</v>
      </c>
      <c r="C21" s="109"/>
      <c r="D21" s="22"/>
      <c r="E21" s="110"/>
      <c r="F21" s="112"/>
      <c r="G21" s="112"/>
      <c r="H21" s="113"/>
      <c r="I21" s="118"/>
      <c r="J21" s="119"/>
    </row>
    <row r="22" spans="1:10" customFormat="1">
      <c r="A22" s="108"/>
      <c r="B22" s="109"/>
      <c r="C22" s="109"/>
      <c r="D22" s="22"/>
      <c r="E22" s="110"/>
      <c r="F22" s="112"/>
      <c r="G22" s="112"/>
      <c r="H22" s="113"/>
      <c r="I22" s="118"/>
      <c r="J22" s="119"/>
    </row>
    <row r="23" spans="1:10" customFormat="1" ht="79.2">
      <c r="A23" s="108"/>
      <c r="B23" s="120" t="s">
        <v>52</v>
      </c>
      <c r="C23" s="22"/>
      <c r="D23" s="110"/>
      <c r="E23" s="112"/>
      <c r="F23" s="112"/>
      <c r="G23" s="113"/>
    </row>
    <row r="24" spans="1:10" customFormat="1">
      <c r="A24" s="108"/>
      <c r="B24" s="120"/>
      <c r="C24" s="22"/>
      <c r="D24" s="110"/>
      <c r="E24" s="112"/>
      <c r="F24" s="112"/>
      <c r="G24" s="113"/>
    </row>
    <row r="25" spans="1:10" customFormat="1" ht="52.8">
      <c r="A25" s="108"/>
      <c r="B25" s="120" t="s">
        <v>49</v>
      </c>
      <c r="C25" s="22"/>
      <c r="D25" s="110"/>
      <c r="E25" s="112"/>
      <c r="F25" s="112"/>
      <c r="G25" s="113" t="str">
        <f t="shared" ref="G25" si="1">IF(LEN(B25)&gt;255, LEN(B25)-255," ")</f>
        <v xml:space="preserve"> </v>
      </c>
    </row>
    <row r="26" spans="1:10" customFormat="1">
      <c r="A26" s="108"/>
      <c r="B26" s="120"/>
      <c r="C26" s="22"/>
      <c r="D26" s="110"/>
      <c r="E26" s="112"/>
      <c r="F26" s="112"/>
      <c r="G26" s="113"/>
    </row>
    <row r="27" spans="1:10" customFormat="1" ht="66">
      <c r="A27" s="108"/>
      <c r="B27" s="109" t="s">
        <v>50</v>
      </c>
      <c r="C27" s="22"/>
      <c r="D27" s="110"/>
      <c r="E27" s="112"/>
      <c r="F27" s="112"/>
      <c r="G27" s="113"/>
    </row>
    <row r="28" spans="1:10" customFormat="1">
      <c r="A28" s="108"/>
      <c r="B28" s="109"/>
      <c r="C28" s="22"/>
      <c r="D28" s="110"/>
      <c r="E28" s="112"/>
      <c r="F28" s="112"/>
      <c r="G28" s="113"/>
    </row>
    <row r="29" spans="1:10" customFormat="1" ht="26.4">
      <c r="A29" s="108"/>
      <c r="B29" s="109" t="s">
        <v>51</v>
      </c>
      <c r="C29" s="22"/>
      <c r="D29" s="110"/>
      <c r="E29" s="112"/>
      <c r="F29" s="112"/>
      <c r="G29" s="113"/>
    </row>
    <row r="30" spans="1:10" customFormat="1">
      <c r="A30" s="108"/>
      <c r="B30" s="109"/>
      <c r="C30" s="22"/>
      <c r="D30" s="110"/>
      <c r="E30" s="112"/>
      <c r="F30" s="112"/>
      <c r="G30" s="113"/>
    </row>
    <row r="31" spans="1:10" customFormat="1" ht="52.8">
      <c r="A31" s="108"/>
      <c r="B31" s="122" t="s">
        <v>56</v>
      </c>
      <c r="C31" s="22"/>
      <c r="D31" s="110"/>
      <c r="E31" s="112"/>
      <c r="F31" s="112"/>
      <c r="G31" s="113"/>
    </row>
    <row r="32" spans="1:10" customFormat="1">
      <c r="A32" s="108"/>
      <c r="B32" s="116"/>
      <c r="C32" s="22"/>
      <c r="D32" s="110"/>
      <c r="E32" s="112"/>
      <c r="F32" s="112"/>
      <c r="G32" s="113" t="str">
        <f t="shared" ref="G32" si="2">IF(LEN(B32)&gt;255, LEN(B32)-255," ")</f>
        <v xml:space="preserve"> </v>
      </c>
    </row>
    <row r="33" spans="1:9">
      <c r="A33" s="47" t="s">
        <v>35</v>
      </c>
      <c r="B33" s="90" t="s">
        <v>67</v>
      </c>
      <c r="C33" s="91"/>
      <c r="D33" s="68"/>
      <c r="E33" s="54"/>
      <c r="F33" s="54"/>
      <c r="G33" s="54"/>
      <c r="H33" s="57" t="str">
        <f>IF(LEN(B33)&gt;255, LEN(B33)-255," ")</f>
        <v xml:space="preserve"> </v>
      </c>
    </row>
    <row r="34" spans="1:9">
      <c r="A34" s="52"/>
      <c r="B34" s="70"/>
      <c r="C34" s="91"/>
      <c r="D34" s="68"/>
      <c r="E34" s="54"/>
      <c r="F34" s="54"/>
      <c r="G34" s="54"/>
      <c r="H34" s="57" t="str">
        <f t="shared" ref="H34:H94" si="3">IF(LEN(B34)&gt;255, LEN(B34)-255," ")</f>
        <v xml:space="preserve"> </v>
      </c>
    </row>
    <row r="35" spans="1:9" ht="39.6">
      <c r="A35" s="52">
        <f>IF(B34="",MAX($A$34:A34)+1,"")</f>
        <v>1</v>
      </c>
      <c r="B35" s="69" t="s">
        <v>19</v>
      </c>
      <c r="C35" s="91"/>
      <c r="D35" s="68"/>
      <c r="E35" s="54"/>
      <c r="F35" s="54"/>
      <c r="G35" s="54"/>
      <c r="H35" s="57" t="str">
        <f t="shared" si="3"/>
        <v xml:space="preserve"> </v>
      </c>
    </row>
    <row r="36" spans="1:9">
      <c r="A36" s="52" t="str">
        <f>IF(B35="",MAX($A$34:A35)+1,"")</f>
        <v/>
      </c>
      <c r="B36" s="69" t="s">
        <v>20</v>
      </c>
      <c r="C36" s="91" t="s">
        <v>7</v>
      </c>
      <c r="D36" s="68">
        <v>1</v>
      </c>
      <c r="E36" s="55"/>
      <c r="F36" s="54"/>
      <c r="G36" s="54">
        <f>D36*E36</f>
        <v>0</v>
      </c>
      <c r="H36" s="57" t="str">
        <f t="shared" si="3"/>
        <v xml:space="preserve"> </v>
      </c>
    </row>
    <row r="37" spans="1:9">
      <c r="A37" s="52" t="str">
        <f>IF(B36="",MAX($A$34:A36)+1,"")</f>
        <v/>
      </c>
      <c r="B37" s="70"/>
      <c r="C37" s="91"/>
      <c r="D37" s="68"/>
      <c r="E37" s="54"/>
      <c r="F37" s="54"/>
      <c r="G37" s="54"/>
      <c r="H37" s="57" t="str">
        <f t="shared" ref="H37:H39" si="4">IF(LEN(B37)&gt;255, LEN(B37)-255," ")</f>
        <v xml:space="preserve"> </v>
      </c>
    </row>
    <row r="38" spans="1:9" ht="39.6">
      <c r="A38" s="52">
        <f>IF(B37="",MAX($A$34:A37)+1,"")</f>
        <v>2</v>
      </c>
      <c r="B38" s="69" t="s">
        <v>65</v>
      </c>
      <c r="C38" s="91"/>
      <c r="D38" s="68"/>
      <c r="E38" s="54"/>
      <c r="F38" s="54"/>
      <c r="G38" s="54"/>
      <c r="H38" s="57" t="str">
        <f t="shared" si="4"/>
        <v xml:space="preserve"> </v>
      </c>
    </row>
    <row r="39" spans="1:9">
      <c r="A39" s="52" t="str">
        <f>IF(B38="",MAX($A$34:A38)+1,"")</f>
        <v/>
      </c>
      <c r="B39" s="69" t="s">
        <v>26</v>
      </c>
      <c r="C39" s="91" t="s">
        <v>7</v>
      </c>
      <c r="D39" s="68">
        <v>1</v>
      </c>
      <c r="E39" s="55"/>
      <c r="F39" s="112">
        <f>D39*E39</f>
        <v>0</v>
      </c>
      <c r="G39" s="54"/>
      <c r="H39" s="57" t="str">
        <f t="shared" si="4"/>
        <v xml:space="preserve"> </v>
      </c>
    </row>
    <row r="40" spans="1:9">
      <c r="A40" s="52" t="str">
        <f>IF(B39="",MAX($A$34:A39)+1,"")</f>
        <v/>
      </c>
      <c r="B40" s="70"/>
      <c r="C40" s="91"/>
      <c r="D40" s="68"/>
      <c r="E40" s="54"/>
      <c r="F40" s="54"/>
      <c r="G40" s="54"/>
      <c r="H40" s="57" t="str">
        <f t="shared" ref="H40" si="5">IF(LEN(B40)&gt;255, LEN(B40)-255," ")</f>
        <v xml:space="preserve"> </v>
      </c>
    </row>
    <row r="41" spans="1:9" customFormat="1" ht="52.8">
      <c r="A41" s="52">
        <f>IF(B40="",MAX($A$34:A40)+1,"")</f>
        <v>3</v>
      </c>
      <c r="B41" s="109" t="s">
        <v>40</v>
      </c>
      <c r="C41" s="22"/>
      <c r="D41" s="110"/>
      <c r="E41" s="111"/>
      <c r="F41" s="112"/>
      <c r="G41" s="113"/>
      <c r="H41" s="22"/>
      <c r="I41" s="22"/>
    </row>
    <row r="42" spans="1:9" customFormat="1" ht="6.75" customHeight="1">
      <c r="A42" s="52" t="str">
        <f>IF(B41="",MAX($A$34:A41)+1,"")</f>
        <v/>
      </c>
      <c r="B42" s="109"/>
      <c r="C42" s="22"/>
      <c r="D42" s="110"/>
      <c r="E42" s="111"/>
      <c r="F42" s="112"/>
      <c r="G42" s="113"/>
      <c r="H42" s="22"/>
      <c r="I42" s="22"/>
    </row>
    <row r="43" spans="1:9" customFormat="1">
      <c r="A43" s="52"/>
      <c r="B43" s="109" t="s">
        <v>66</v>
      </c>
      <c r="C43" s="22" t="s">
        <v>41</v>
      </c>
      <c r="D43" s="110">
        <v>4</v>
      </c>
      <c r="E43" s="114"/>
      <c r="F43" s="112">
        <f>D43*E43</f>
        <v>0</v>
      </c>
      <c r="G43" s="113"/>
      <c r="H43" s="22"/>
      <c r="I43" s="22"/>
    </row>
    <row r="44" spans="1:9" customFormat="1" ht="6.75" customHeight="1">
      <c r="A44" s="52"/>
      <c r="B44" s="109"/>
      <c r="C44" s="22"/>
      <c r="D44" s="110"/>
      <c r="E44" s="115"/>
      <c r="F44" s="112"/>
      <c r="G44" s="113"/>
      <c r="H44" s="22"/>
      <c r="I44" s="22"/>
    </row>
    <row r="45" spans="1:9" customFormat="1">
      <c r="A45" s="52"/>
      <c r="B45" s="109" t="s">
        <v>57</v>
      </c>
      <c r="C45" s="22" t="s">
        <v>30</v>
      </c>
      <c r="D45" s="123">
        <v>1</v>
      </c>
      <c r="E45" s="114"/>
      <c r="F45" s="112">
        <f>D45*E45</f>
        <v>0</v>
      </c>
      <c r="G45" s="113"/>
      <c r="H45" s="22"/>
      <c r="I45" s="22"/>
    </row>
    <row r="46" spans="1:9" customFormat="1">
      <c r="A46" s="52" t="str">
        <f>IF(B45="",MAX($A$34:A45)+1,"")</f>
        <v/>
      </c>
      <c r="B46" s="116"/>
      <c r="C46" s="22"/>
      <c r="D46" s="110"/>
      <c r="E46" s="111"/>
      <c r="F46" s="112"/>
      <c r="G46" s="113"/>
      <c r="H46" s="22"/>
      <c r="I46" s="22"/>
    </row>
    <row r="47" spans="1:9" customFormat="1" ht="66">
      <c r="A47" s="52">
        <f>IF(B46="",MAX($A$34:A46)+1,"")</f>
        <v>4</v>
      </c>
      <c r="B47" s="109" t="s">
        <v>42</v>
      </c>
      <c r="C47" s="22"/>
      <c r="D47" s="110"/>
      <c r="E47" s="111"/>
      <c r="F47" s="112"/>
      <c r="G47" s="113"/>
      <c r="H47" s="22"/>
      <c r="I47" s="22"/>
    </row>
    <row r="48" spans="1:9" customFormat="1" ht="79.2">
      <c r="A48" s="52" t="str">
        <f>IF(B47="",MAX($A$34:A47)+1,"")</f>
        <v/>
      </c>
      <c r="B48" s="109" t="s">
        <v>10</v>
      </c>
      <c r="C48" s="22"/>
      <c r="D48" s="110"/>
      <c r="E48" s="111"/>
      <c r="F48" s="112"/>
      <c r="G48" s="113"/>
      <c r="H48" s="22"/>
      <c r="I48" s="22"/>
    </row>
    <row r="49" spans="1:9" customFormat="1" ht="6.75" customHeight="1">
      <c r="A49" s="52" t="str">
        <f>IF(B48="",MAX($A$34:A48)+1,"")</f>
        <v/>
      </c>
      <c r="B49" s="109"/>
      <c r="C49" s="22"/>
      <c r="D49" s="110"/>
      <c r="E49" s="115"/>
      <c r="F49" s="112"/>
      <c r="G49" s="113"/>
      <c r="H49" s="22"/>
      <c r="I49" s="22"/>
    </row>
    <row r="50" spans="1:9" s="117" customFormat="1" ht="26.4">
      <c r="A50" s="52"/>
      <c r="B50" s="109" t="s">
        <v>58</v>
      </c>
      <c r="C50" s="22" t="s">
        <v>30</v>
      </c>
      <c r="D50" s="123">
        <v>1</v>
      </c>
      <c r="E50" s="114"/>
      <c r="F50" s="112">
        <f>D50*E50</f>
        <v>0</v>
      </c>
    </row>
    <row r="51" spans="1:9" s="117" customFormat="1">
      <c r="A51" s="52" t="str">
        <f>IF(B50="",MAX($A$34:A50)+1,"")</f>
        <v/>
      </c>
      <c r="B51" s="109"/>
      <c r="C51" s="22"/>
      <c r="D51" s="123"/>
      <c r="E51" s="115"/>
      <c r="F51" s="112"/>
    </row>
    <row r="52" spans="1:9" ht="26.4">
      <c r="A52" s="52">
        <f>IF(B51="",MAX($A$34:A51)+1,"")</f>
        <v>5</v>
      </c>
      <c r="B52" s="69" t="s">
        <v>53</v>
      </c>
      <c r="C52" s="91"/>
      <c r="D52" s="68"/>
      <c r="E52" s="54"/>
      <c r="F52" s="54"/>
      <c r="G52" s="54"/>
      <c r="H52" s="57" t="str">
        <f>IF(LEN(B52)&gt;255, LEN(B52)-255," ")</f>
        <v xml:space="preserve"> </v>
      </c>
    </row>
    <row r="53" spans="1:9">
      <c r="A53" s="52" t="str">
        <f>IF(B52="",MAX($A$34:A52)+1,"")</f>
        <v/>
      </c>
      <c r="B53" s="70"/>
      <c r="C53" s="91"/>
      <c r="D53" s="68"/>
      <c r="E53" s="54"/>
      <c r="F53" s="54"/>
      <c r="G53" s="54"/>
      <c r="H53" s="57" t="str">
        <f t="shared" ref="H53" si="6">IF(LEN(B53)&gt;255, LEN(B53)-255," ")</f>
        <v xml:space="preserve"> </v>
      </c>
    </row>
    <row r="54" spans="1:9" ht="39.6">
      <c r="A54" s="52">
        <f>IF(B53="",MAX($A$34:A53)+1,"")</f>
        <v>6</v>
      </c>
      <c r="B54" s="69" t="s">
        <v>62</v>
      </c>
      <c r="C54" s="91"/>
      <c r="D54" s="68"/>
      <c r="E54" s="54"/>
      <c r="F54" s="54"/>
      <c r="G54" s="54"/>
      <c r="H54" s="57" t="str">
        <f>IF(LEN(B54)&gt;255, LEN(B54)-255," ")</f>
        <v xml:space="preserve"> </v>
      </c>
    </row>
    <row r="55" spans="1:9">
      <c r="A55" s="52" t="str">
        <f>IF(B54="",MAX($A$8:A54)+1,"")</f>
        <v/>
      </c>
      <c r="B55" s="69" t="s">
        <v>26</v>
      </c>
      <c r="C55" s="91" t="s">
        <v>61</v>
      </c>
      <c r="D55" s="68">
        <v>4</v>
      </c>
      <c r="E55" s="55"/>
      <c r="F55" s="112">
        <f>D55*E55</f>
        <v>0</v>
      </c>
      <c r="G55" s="54"/>
      <c r="H55" s="57" t="str">
        <f>IF(LEN(B55)&gt;255, LEN(B55)-255," ")</f>
        <v xml:space="preserve"> </v>
      </c>
    </row>
    <row r="56" spans="1:9">
      <c r="A56" s="52" t="str">
        <f>IF(B55="",MAX($A$8:A55)+1,"")</f>
        <v/>
      </c>
      <c r="B56" s="70"/>
      <c r="C56" s="91"/>
      <c r="D56" s="68"/>
      <c r="E56" s="54"/>
      <c r="F56" s="54"/>
      <c r="G56" s="54"/>
      <c r="H56" s="57" t="str">
        <f t="shared" ref="H56" si="7">IF(LEN(B56)&gt;255, LEN(B56)-255," ")</f>
        <v xml:space="preserve"> </v>
      </c>
    </row>
    <row r="57" spans="1:9" ht="26.4">
      <c r="A57" s="52">
        <f>IF(B56="",MAX($A$8:A56)+1,"")</f>
        <v>7</v>
      </c>
      <c r="B57" s="69" t="s">
        <v>63</v>
      </c>
      <c r="C57" s="91"/>
      <c r="D57" s="68"/>
      <c r="E57" s="54"/>
      <c r="F57" s="54"/>
      <c r="G57" s="54"/>
      <c r="H57" s="57" t="str">
        <f>IF(LEN(B57)&gt;255, LEN(B57)-255," ")</f>
        <v xml:space="preserve"> </v>
      </c>
    </row>
    <row r="58" spans="1:9">
      <c r="A58" s="52" t="str">
        <f>IF(B57="",MAX($A$8:A57)+1,"")</f>
        <v/>
      </c>
      <c r="B58" s="69" t="s">
        <v>26</v>
      </c>
      <c r="C58" s="91" t="s">
        <v>7</v>
      </c>
      <c r="D58" s="68">
        <v>1</v>
      </c>
      <c r="E58" s="55"/>
      <c r="F58" s="112">
        <f>D58*E58</f>
        <v>0</v>
      </c>
      <c r="G58" s="54"/>
      <c r="H58" s="57" t="str">
        <f>IF(LEN(B58)&gt;255, LEN(B58)-255," ")</f>
        <v xml:space="preserve"> </v>
      </c>
    </row>
    <row r="59" spans="1:9">
      <c r="A59" s="52" t="str">
        <f>IF(B58="",MAX($A$8:A58)+1,"")</f>
        <v/>
      </c>
      <c r="B59" s="70"/>
      <c r="C59" s="91"/>
      <c r="D59" s="68"/>
      <c r="E59" s="54"/>
      <c r="F59" s="54"/>
      <c r="G59" s="54"/>
      <c r="H59" s="57" t="str">
        <f t="shared" ref="H59" si="8">IF(LEN(B59)&gt;255, LEN(B59)-255," ")</f>
        <v xml:space="preserve"> </v>
      </c>
    </row>
    <row r="60" spans="1:9" ht="39.6">
      <c r="A60" s="52">
        <f>IF(B59="",MAX($A$8:A59)+1,"")</f>
        <v>8</v>
      </c>
      <c r="B60" s="69" t="s">
        <v>54</v>
      </c>
      <c r="C60" s="91"/>
      <c r="D60" s="68"/>
      <c r="E60" s="54"/>
      <c r="F60" s="54"/>
      <c r="G60" s="54"/>
      <c r="H60" s="57" t="str">
        <f>IF(LEN(B60)&gt;255, LEN(B60)-255," ")</f>
        <v xml:space="preserve"> </v>
      </c>
    </row>
    <row r="61" spans="1:9">
      <c r="A61" s="52" t="str">
        <f>IF(B60="",MAX($A$8:A60)+1,"")</f>
        <v/>
      </c>
      <c r="B61" s="69" t="s">
        <v>55</v>
      </c>
      <c r="C61" s="91" t="s">
        <v>5</v>
      </c>
      <c r="D61" s="68">
        <v>32</v>
      </c>
      <c r="E61" s="55"/>
      <c r="F61" s="112">
        <f>D61*E61</f>
        <v>0</v>
      </c>
      <c r="G61" s="54"/>
      <c r="H61" s="57" t="str">
        <f>IF(LEN(B61)&gt;255, LEN(B61)-255," ")</f>
        <v xml:space="preserve"> </v>
      </c>
    </row>
    <row r="62" spans="1:9">
      <c r="A62" s="52" t="str">
        <f>IF(B61="",MAX($A$8:A61)+1,"")</f>
        <v/>
      </c>
      <c r="B62" s="70"/>
      <c r="C62" s="91"/>
      <c r="D62" s="68"/>
      <c r="E62" s="54"/>
      <c r="F62" s="54"/>
      <c r="G62" s="54"/>
      <c r="H62" s="57" t="str">
        <f t="shared" ref="H62:H68" si="9">IF(LEN(B62)&gt;255, LEN(B62)-255," ")</f>
        <v xml:space="preserve"> </v>
      </c>
    </row>
    <row r="63" spans="1:9">
      <c r="A63" s="52">
        <f>IF(B62="",MAX($A$8:A62)+1,"")</f>
        <v>9</v>
      </c>
      <c r="B63" s="69" t="s">
        <v>31</v>
      </c>
      <c r="C63" s="91"/>
      <c r="D63" s="68"/>
      <c r="E63" s="54"/>
      <c r="F63" s="54"/>
      <c r="G63" s="54"/>
      <c r="H63" s="57" t="str">
        <f t="shared" si="9"/>
        <v xml:space="preserve"> </v>
      </c>
    </row>
    <row r="64" spans="1:9">
      <c r="A64" s="52" t="str">
        <f>IF(B63="",MAX($A$8:A63)+1,"")</f>
        <v/>
      </c>
      <c r="B64" s="69" t="s">
        <v>32</v>
      </c>
      <c r="C64" s="91" t="s">
        <v>6</v>
      </c>
      <c r="D64" s="68">
        <v>4</v>
      </c>
      <c r="E64" s="55"/>
      <c r="F64" s="112">
        <f>D64*E64</f>
        <v>0</v>
      </c>
      <c r="G64" s="54"/>
      <c r="H64" s="57" t="str">
        <f t="shared" si="9"/>
        <v xml:space="preserve"> </v>
      </c>
    </row>
    <row r="65" spans="1:8">
      <c r="A65" s="52" t="str">
        <f>IF(B64="",MAX($A$8:A64)+1,"")</f>
        <v/>
      </c>
      <c r="B65" s="70"/>
      <c r="C65" s="91"/>
      <c r="D65" s="68"/>
      <c r="E65" s="54"/>
      <c r="F65" s="54"/>
      <c r="G65" s="54"/>
      <c r="H65" s="57" t="str">
        <f t="shared" si="9"/>
        <v xml:space="preserve"> </v>
      </c>
    </row>
    <row r="66" spans="1:8" ht="26.4">
      <c r="A66" s="52">
        <f>IF(B65="",MAX($A$8:A65)+1,"")</f>
        <v>10</v>
      </c>
      <c r="B66" s="69" t="s">
        <v>69</v>
      </c>
      <c r="C66" s="91"/>
      <c r="D66" s="68"/>
      <c r="E66" s="54"/>
      <c r="F66" s="54"/>
      <c r="G66" s="54"/>
      <c r="H66" s="57" t="str">
        <f t="shared" si="9"/>
        <v xml:space="preserve"> </v>
      </c>
    </row>
    <row r="67" spans="1:8">
      <c r="A67" s="52" t="str">
        <f>IF(B66="",MAX($A$8:A66)+1,"")</f>
        <v/>
      </c>
      <c r="B67" s="69" t="s">
        <v>26</v>
      </c>
      <c r="C67" s="91" t="s">
        <v>6</v>
      </c>
      <c r="D67" s="68">
        <v>8</v>
      </c>
      <c r="E67" s="55"/>
      <c r="F67" s="112">
        <f>D67*E67</f>
        <v>0</v>
      </c>
      <c r="G67" s="54"/>
      <c r="H67" s="57" t="str">
        <f t="shared" si="9"/>
        <v xml:space="preserve"> </v>
      </c>
    </row>
    <row r="68" spans="1:8">
      <c r="A68" s="52" t="str">
        <f>IF(B67="",MAX($A$8:A67)+1,"")</f>
        <v/>
      </c>
      <c r="B68" s="70"/>
      <c r="C68" s="91"/>
      <c r="D68" s="68"/>
      <c r="E68" s="54"/>
      <c r="F68" s="54"/>
      <c r="G68" s="54"/>
      <c r="H68" s="57" t="str">
        <f t="shared" si="9"/>
        <v xml:space="preserve"> </v>
      </c>
    </row>
    <row r="69" spans="1:8">
      <c r="A69" s="52">
        <f>IF(B68="",MAX($A$8:A68)+1,"")</f>
        <v>11</v>
      </c>
      <c r="B69" s="69" t="s">
        <v>68</v>
      </c>
      <c r="C69" s="91" t="s">
        <v>5</v>
      </c>
      <c r="D69" s="68">
        <v>18</v>
      </c>
      <c r="E69" s="55"/>
      <c r="F69" s="54">
        <f>D69*E69</f>
        <v>0</v>
      </c>
      <c r="G69" s="54"/>
    </row>
    <row r="70" spans="1:8">
      <c r="A70" s="52" t="str">
        <f>IF(B69="",MAX($A$8:A69)+1,"")</f>
        <v/>
      </c>
      <c r="B70" s="70"/>
      <c r="C70" s="91"/>
      <c r="D70" s="68"/>
      <c r="E70" s="54"/>
      <c r="F70" s="54"/>
      <c r="G70" s="54"/>
    </row>
    <row r="71" spans="1:8">
      <c r="A71" s="52">
        <f>IF(B70="",MAX($A$8:A70)+1,"")</f>
        <v>12</v>
      </c>
      <c r="B71" s="69" t="s">
        <v>70</v>
      </c>
      <c r="C71" s="91" t="s">
        <v>5</v>
      </c>
      <c r="D71" s="68">
        <v>12</v>
      </c>
      <c r="E71" s="55"/>
      <c r="F71" s="54">
        <f>D71*E71</f>
        <v>0</v>
      </c>
      <c r="G71" s="54"/>
    </row>
    <row r="72" spans="1:8">
      <c r="A72" s="52" t="str">
        <f>IF(B71="",MAX($A$8:A71)+1,"")</f>
        <v/>
      </c>
      <c r="B72" s="70"/>
      <c r="C72" s="91"/>
      <c r="D72" s="68"/>
      <c r="E72" s="54"/>
      <c r="F72" s="54"/>
      <c r="G72" s="54"/>
    </row>
    <row r="73" spans="1:8" ht="26.4">
      <c r="A73" s="52">
        <f>IF(B72="",MAX($A$8:A72)+1,"")</f>
        <v>13</v>
      </c>
      <c r="B73" s="69" t="s">
        <v>73</v>
      </c>
      <c r="C73" s="91" t="s">
        <v>5</v>
      </c>
      <c r="D73" s="68">
        <v>21</v>
      </c>
      <c r="E73" s="55"/>
      <c r="F73" s="54">
        <f>D73*E73</f>
        <v>0</v>
      </c>
      <c r="G73" s="54"/>
    </row>
    <row r="74" spans="1:8">
      <c r="A74" s="52" t="str">
        <f>IF(B73="",MAX($A$8:A73)+1,"")</f>
        <v/>
      </c>
      <c r="B74" s="70"/>
      <c r="C74" s="91"/>
      <c r="D74" s="68"/>
      <c r="E74" s="54"/>
      <c r="F74" s="54"/>
      <c r="G74" s="54"/>
    </row>
    <row r="75" spans="1:8" ht="26.4">
      <c r="A75" s="52">
        <f>IF(B74="",MAX($A$8:A74)+1,"")</f>
        <v>14</v>
      </c>
      <c r="B75" s="69" t="s">
        <v>74</v>
      </c>
      <c r="C75" s="91" t="s">
        <v>7</v>
      </c>
      <c r="D75" s="68">
        <v>6</v>
      </c>
      <c r="E75" s="55"/>
      <c r="F75" s="54">
        <f>D75*E75</f>
        <v>0</v>
      </c>
      <c r="G75" s="54"/>
    </row>
    <row r="76" spans="1:8">
      <c r="A76" s="52" t="str">
        <f>IF(B75="",MAX($A$8:A75)+1,"")</f>
        <v/>
      </c>
      <c r="B76" s="70"/>
      <c r="C76" s="91"/>
      <c r="D76" s="68"/>
      <c r="E76" s="54"/>
      <c r="F76" s="54"/>
      <c r="G76" s="54"/>
    </row>
    <row r="77" spans="1:8" customFormat="1" ht="39.6">
      <c r="A77" s="52">
        <f>IF(B76="",MAX($A$8:A76)+1,"")</f>
        <v>15</v>
      </c>
      <c r="B77" s="109" t="s">
        <v>78</v>
      </c>
      <c r="C77" s="22" t="s">
        <v>7</v>
      </c>
      <c r="D77" s="110">
        <v>1</v>
      </c>
      <c r="E77" s="114"/>
      <c r="F77" s="112">
        <f>D77*E77</f>
        <v>0</v>
      </c>
      <c r="G77" s="112"/>
      <c r="H77" s="113"/>
    </row>
    <row r="78" spans="1:8" customFormat="1">
      <c r="A78" s="52" t="str">
        <f>IF(B77="",MAX($A$8:A77)+1,"")</f>
        <v/>
      </c>
      <c r="B78" s="116"/>
      <c r="C78" s="22"/>
      <c r="D78" s="110"/>
      <c r="E78" s="112"/>
      <c r="F78" s="112"/>
      <c r="G78" s="112"/>
      <c r="H78" s="113"/>
    </row>
    <row r="79" spans="1:8" ht="26.4">
      <c r="A79" s="52">
        <f>IF(B78="",MAX($A$8:A78)+1,"")</f>
        <v>16</v>
      </c>
      <c r="B79" s="69" t="s">
        <v>24</v>
      </c>
      <c r="C79" s="91"/>
      <c r="D79" s="68"/>
      <c r="E79" s="54"/>
      <c r="F79" s="54"/>
      <c r="G79" s="54"/>
    </row>
    <row r="80" spans="1:8">
      <c r="A80" s="52" t="str">
        <f>IF(B79="",MAX($A$8:A79)+1,"")</f>
        <v/>
      </c>
      <c r="B80" s="69" t="s">
        <v>25</v>
      </c>
      <c r="C80" s="91" t="s">
        <v>5</v>
      </c>
      <c r="D80" s="68">
        <v>24</v>
      </c>
      <c r="E80" s="55"/>
      <c r="F80" s="54">
        <f>D80*E80</f>
        <v>0</v>
      </c>
      <c r="G80" s="54"/>
    </row>
    <row r="81" spans="1:8">
      <c r="A81" s="52" t="str">
        <f>IF(B80="",MAX($A$8:A80)+1,"")</f>
        <v/>
      </c>
      <c r="B81" s="70"/>
      <c r="C81" s="91"/>
      <c r="D81" s="68"/>
      <c r="E81" s="54"/>
      <c r="F81" s="54"/>
      <c r="G81" s="54"/>
    </row>
    <row r="82" spans="1:8" ht="52.8">
      <c r="A82" s="52">
        <f>IF(B81="",MAX($A$8:A81)+1,"")</f>
        <v>17</v>
      </c>
      <c r="B82" s="69" t="s">
        <v>34</v>
      </c>
      <c r="C82" s="91"/>
      <c r="D82" s="68"/>
      <c r="E82" s="54"/>
      <c r="F82" s="54"/>
      <c r="G82" s="54"/>
    </row>
    <row r="83" spans="1:8">
      <c r="A83" s="52" t="str">
        <f>IF(B82="",MAX($A$8:A82)+1,"")</f>
        <v/>
      </c>
      <c r="B83" s="69" t="s">
        <v>27</v>
      </c>
      <c r="C83" s="91" t="s">
        <v>6</v>
      </c>
      <c r="D83" s="68">
        <v>1</v>
      </c>
      <c r="E83" s="55"/>
      <c r="F83" s="54">
        <f>D83*E83</f>
        <v>0</v>
      </c>
      <c r="G83" s="54"/>
    </row>
    <row r="84" spans="1:8">
      <c r="A84" s="52" t="str">
        <f>IF(B83="",MAX($A$8:A83)+1,"")</f>
        <v/>
      </c>
      <c r="B84" s="70"/>
      <c r="C84" s="91"/>
      <c r="D84" s="68"/>
      <c r="E84" s="54"/>
      <c r="F84" s="54"/>
      <c r="G84" s="54"/>
    </row>
    <row r="85" spans="1:8" ht="26.4">
      <c r="A85" s="52">
        <f>IF(B84="",MAX($A$8:A84)+1,"")</f>
        <v>18</v>
      </c>
      <c r="B85" s="69" t="s">
        <v>77</v>
      </c>
      <c r="C85" s="91"/>
      <c r="D85" s="68"/>
      <c r="E85" s="54"/>
      <c r="F85" s="54"/>
      <c r="G85" s="54"/>
    </row>
    <row r="86" spans="1:8">
      <c r="A86" s="52" t="str">
        <f>IF(B85="",MAX($A$8:A85)+1,"")</f>
        <v/>
      </c>
      <c r="B86" s="69" t="s">
        <v>7</v>
      </c>
      <c r="C86" s="91" t="s">
        <v>7</v>
      </c>
      <c r="D86" s="68">
        <v>1</v>
      </c>
      <c r="E86" s="55"/>
      <c r="F86" s="54">
        <f>D86*E86</f>
        <v>0</v>
      </c>
      <c r="G86" s="54"/>
    </row>
    <row r="87" spans="1:8">
      <c r="A87" s="52" t="str">
        <f>IF(B86="",MAX($A$8:A86)+1,"")</f>
        <v/>
      </c>
      <c r="B87" s="70"/>
      <c r="C87" s="91"/>
      <c r="D87" s="68"/>
      <c r="E87" s="54"/>
      <c r="F87" s="54"/>
      <c r="G87" s="54"/>
    </row>
    <row r="88" spans="1:8" ht="39.6">
      <c r="A88" s="52">
        <f>IF(B87="",MAX($A$8:A87)+1,"")</f>
        <v>19</v>
      </c>
      <c r="B88" s="69" t="s">
        <v>71</v>
      </c>
      <c r="C88" s="91"/>
      <c r="D88" s="68"/>
      <c r="E88" s="54"/>
      <c r="F88" s="54"/>
      <c r="G88" s="54"/>
      <c r="H88" s="57" t="str">
        <f>IF(LEN(B88)&gt;255, LEN(B88)-255," ")</f>
        <v xml:space="preserve"> </v>
      </c>
    </row>
    <row r="89" spans="1:8">
      <c r="A89" s="52" t="str">
        <f>IF(B88="",MAX($A$8:A88)+1,"")</f>
        <v/>
      </c>
      <c r="B89" s="69" t="s">
        <v>26</v>
      </c>
      <c r="C89" s="91" t="s">
        <v>7</v>
      </c>
      <c r="D89" s="68">
        <v>1</v>
      </c>
      <c r="E89" s="55"/>
      <c r="F89" s="54">
        <f>D89*E89</f>
        <v>0</v>
      </c>
      <c r="G89" s="54"/>
      <c r="H89" s="57" t="str">
        <f>IF(LEN(B89)&gt;255, LEN(B89)-255," ")</f>
        <v xml:space="preserve"> </v>
      </c>
    </row>
    <row r="90" spans="1:8">
      <c r="A90" s="52" t="str">
        <f>IF(B89="",MAX($A$8:A89)+1,"")</f>
        <v/>
      </c>
      <c r="B90" s="70"/>
      <c r="C90" s="91"/>
      <c r="D90" s="68"/>
      <c r="E90" s="54"/>
      <c r="F90" s="54"/>
      <c r="G90" s="54"/>
      <c r="H90" s="57" t="str">
        <f>IF(LEN(B90)&gt;255, LEN(B90)-255," ")</f>
        <v xml:space="preserve"> </v>
      </c>
    </row>
    <row r="91" spans="1:8" ht="39.6">
      <c r="A91" s="52">
        <f>IF(B90="",MAX($A$8:A90)+1,"")</f>
        <v>20</v>
      </c>
      <c r="B91" s="69" t="s">
        <v>33</v>
      </c>
      <c r="C91" s="91"/>
      <c r="D91" s="68"/>
      <c r="E91" s="54"/>
      <c r="F91" s="54"/>
      <c r="G91" s="54"/>
    </row>
    <row r="92" spans="1:8">
      <c r="A92" s="52" t="str">
        <f>IF(B91="",MAX($A$8:A91)+1,"")</f>
        <v/>
      </c>
      <c r="B92" s="69" t="s">
        <v>26</v>
      </c>
      <c r="C92" s="91" t="s">
        <v>7</v>
      </c>
      <c r="D92" s="68">
        <v>1</v>
      </c>
      <c r="E92" s="55"/>
      <c r="F92" s="54"/>
      <c r="G92" s="54">
        <f>D92*E92</f>
        <v>0</v>
      </c>
    </row>
    <row r="93" spans="1:8" s="89" customFormat="1" ht="13.8" thickBot="1">
      <c r="A93" s="95"/>
      <c r="B93" s="97"/>
      <c r="C93" s="98"/>
      <c r="D93" s="99"/>
      <c r="E93" s="100"/>
      <c r="F93" s="100"/>
      <c r="G93" s="100"/>
      <c r="H93" s="93" t="str">
        <f t="shared" si="3"/>
        <v xml:space="preserve"> </v>
      </c>
    </row>
    <row r="94" spans="1:8" s="89" customFormat="1" ht="20.100000000000001" customHeight="1" thickTop="1" thickBot="1">
      <c r="A94" s="101"/>
      <c r="B94" s="102" t="str">
        <f>+CONCATENATE("REKAPITULACIJA - ",B33)</f>
        <v>REKAPITULACIJA - ELEKTRO INŠTALACIJE</v>
      </c>
      <c r="C94" s="103"/>
      <c r="D94" s="104"/>
      <c r="E94" s="105"/>
      <c r="F94" s="106">
        <f>SUM(F34:F93)</f>
        <v>0</v>
      </c>
      <c r="G94" s="106">
        <f>SUM(G34:G93)</f>
        <v>0</v>
      </c>
      <c r="H94" s="93" t="str">
        <f t="shared" si="3"/>
        <v xml:space="preserve"> </v>
      </c>
    </row>
    <row r="95" spans="1:8" s="89" customFormat="1" ht="13.8" thickTop="1">
      <c r="A95" s="95"/>
      <c r="B95" s="70"/>
      <c r="C95" s="91"/>
      <c r="D95" s="68"/>
      <c r="E95" s="71"/>
      <c r="F95" s="71"/>
      <c r="G95" s="71"/>
      <c r="H95" s="93"/>
    </row>
    <row r="96" spans="1:8" s="89" customFormat="1">
      <c r="A96" s="95"/>
      <c r="B96" s="88"/>
      <c r="D96" s="107"/>
      <c r="H96" s="93"/>
    </row>
    <row r="97" spans="1:8" s="89" customFormat="1">
      <c r="A97" s="92"/>
      <c r="B97" s="88"/>
      <c r="H97" s="93"/>
    </row>
    <row r="98" spans="1:8" s="89" customFormat="1">
      <c r="A98" s="92"/>
      <c r="B98" s="88"/>
      <c r="H98" s="93"/>
    </row>
    <row r="99" spans="1:8" s="89" customFormat="1">
      <c r="A99" s="92"/>
      <c r="B99" s="88"/>
      <c r="H99" s="93"/>
    </row>
    <row r="100" spans="1:8" s="89" customFormat="1">
      <c r="A100" s="92"/>
      <c r="B100" s="88"/>
      <c r="H100" s="93"/>
    </row>
    <row r="101" spans="1:8" s="89" customFormat="1">
      <c r="A101" s="92"/>
      <c r="B101" s="88"/>
      <c r="H101" s="93"/>
    </row>
    <row r="102" spans="1:8" s="89" customFormat="1">
      <c r="A102" s="92"/>
      <c r="B102" s="88"/>
      <c r="H102" s="93"/>
    </row>
    <row r="103" spans="1:8" s="89" customFormat="1">
      <c r="A103" s="92"/>
      <c r="B103" s="88"/>
      <c r="H103" s="93"/>
    </row>
    <row r="104" spans="1:8" s="89" customFormat="1">
      <c r="A104" s="92"/>
      <c r="B104" s="88"/>
      <c r="H104" s="93"/>
    </row>
    <row r="105" spans="1:8" s="89" customFormat="1">
      <c r="A105" s="92"/>
      <c r="B105" s="88"/>
      <c r="H105" s="93"/>
    </row>
  </sheetData>
  <sheetProtection algorithmName="SHA-512" hashValue="KILQQrxopCFXaAJP9HNWgnuvcG50TacBidFtH17uuLoLlD3NjGudwxjABiQdBYg6zY1vyrS3Eu00VFwXps7whw==" saltValue="1pocDOL1TKL8sotuTUQ+KA==" spinCount="100000" sheet="1" selectLockedCells="1"/>
  <pageMargins left="0.98425196850393704" right="0.59055118110236227" top="0.59055118110236227" bottom="1.3779527559055118" header="0" footer="0.51181102362204722"/>
  <pageSetup paperSize="9" scale="80" orientation="portrait" r:id="rId1"/>
  <headerFooter>
    <oddFooter xml:space="preserve">&amp;L&amp;8Energetska sanacija in adaptacija objekta CŠOD OE Soča - zalogovnik
Rev_2&amp;C&amp;8&amp;G&amp;10
&amp;R&amp;"Arial,Krepko"&amp;18 3/2&amp;"Arial,Navadno"&amp;8
Št. projekta: 20016-01
Stran: &amp;P/&amp;N </oddFooter>
  </headerFooter>
  <rowBreaks count="1" manualBreakCount="1">
    <brk id="32" max="6" man="1"/>
  </rowBreaks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EFF8FC6CE4C1147AF06EFF9EA080167" ma:contentTypeVersion="10" ma:contentTypeDescription="Ustvari nov dokument." ma:contentTypeScope="" ma:versionID="476ab56b8ff02da198de7be1e27cbb0d">
  <xsd:schema xmlns:xsd="http://www.w3.org/2001/XMLSchema" xmlns:xs="http://www.w3.org/2001/XMLSchema" xmlns:p="http://schemas.microsoft.com/office/2006/metadata/properties" xmlns:ns2="11686ce8-fa71-4cdc-8cca-fe298f93c734" xmlns:ns3="254d239d-429d-4404-954f-020c21b10698" targetNamespace="http://schemas.microsoft.com/office/2006/metadata/properties" ma:root="true" ma:fieldsID="160057664d0423cd1e63456266480525" ns2:_="" ns3:_="">
    <xsd:import namespace="11686ce8-fa71-4cdc-8cca-fe298f93c734"/>
    <xsd:import namespace="254d239d-429d-4404-954f-020c21b106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686ce8-fa71-4cdc-8cca-fe298f93c7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d239d-429d-4404-954f-020c21b1069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V skupni rabi z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V skupni rabi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E82218-2152-43AB-BE7E-F4344700E8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23ADA7A-4C94-4092-8127-D553E4FF0B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7A3F30-A0B9-4782-85EB-C110B350AF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686ce8-fa71-4cdc-8cca-fe298f93c734"/>
    <ds:schemaRef ds:uri="254d239d-429d-4404-954f-020c21b106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4</vt:i4>
      </vt:variant>
    </vt:vector>
  </HeadingPairs>
  <TitlesOfParts>
    <vt:vector size="6" baseType="lpstr">
      <vt:lpstr>32_REK</vt:lpstr>
      <vt:lpstr>32.EI</vt:lpstr>
      <vt:lpstr>'32.EI'!Področje_tiskanja</vt:lpstr>
      <vt:lpstr>'32_REK'!Področje_tiskanja</vt:lpstr>
      <vt:lpstr>'32.EI'!Tiskanje_naslovov</vt:lpstr>
      <vt:lpstr>'32_REK'!Tiskanje_naslovov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</dc:creator>
  <cp:lastModifiedBy>Brane Kumer</cp:lastModifiedBy>
  <cp:lastPrinted>2020-10-27T08:33:38Z</cp:lastPrinted>
  <dcterms:created xsi:type="dcterms:W3CDTF">2014-11-12T19:50:11Z</dcterms:created>
  <dcterms:modified xsi:type="dcterms:W3CDTF">2021-07-14T06:19:46Z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0x0101005EFF8FC6CE4C1147AF06EFF9EA080167</vt:lpwstr>
  </property>
</Properties>
</file>