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od.sharepoint.com/sites/SplosneZadeve/Dokumenti v skupni rabi/JN/2022/JN05_Nakup koles/1_Razpisna dokumentacija/"/>
    </mc:Choice>
  </mc:AlternateContent>
  <xr:revisionPtr revIDLastSave="644" documentId="8_{F92C2036-B968-4A6D-A9C6-E0D2DA5D7EB6}" xr6:coauthVersionLast="47" xr6:coauthVersionMax="47" xr10:uidLastSave="{CEF5C84C-967A-4330-B100-F4AB5330A83C}"/>
  <workbookProtection workbookAlgorithmName="SHA-512" workbookHashValue="TlD3dzwWQkofTNV0g7RVl1EOawp04oWMRVbRC9lpt0s9CJk/qP8qHE/cJ3XWb4gX3lZziICrH7YQTPE6kh8leg==" workbookSaltValue="lcNYaEYlNqUvpbX7ADsqwg==" workbookSpinCount="100000" lockStructure="1"/>
  <bookViews>
    <workbookView xWindow="10455" yWindow="1695" windowWidth="17595" windowHeight="19110" xr2:uid="{EDFEDE5F-F683-4E19-850E-2B7255F30F80}"/>
  </bookViews>
  <sheets>
    <sheet name="Rekap" sheetId="4" r:id="rId1"/>
    <sheet name="Sklop1" sheetId="7" r:id="rId2"/>
    <sheet name="Sklop2" sheetId="5" r:id="rId3"/>
    <sheet name="Sklop3" sheetId="6" r:id="rId4"/>
    <sheet name="Oprema po OE" sheetId="2" r:id="rId5"/>
    <sheet name="količine" sheetId="1" state="hidden" r:id="rId6"/>
    <sheet name="čelade učitelji" sheetId="3" state="hidden" r:id="rId7"/>
  </sheets>
  <definedNames>
    <definedName name="_xlnm._FilterDatabase" localSheetId="0" hidden="1">Rekap!$A$7:$H$36</definedName>
    <definedName name="_xlnm.Print_Titles" localSheetId="0">Rekap!$7:$7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6" l="1"/>
  <c r="C2" i="6"/>
  <c r="C1" i="6"/>
  <c r="C3" i="5"/>
  <c r="C2" i="5"/>
  <c r="C1" i="5"/>
  <c r="C3" i="7"/>
  <c r="C2" i="7"/>
  <c r="C1" i="7"/>
  <c r="F32" i="4"/>
  <c r="F31" i="4"/>
  <c r="G31" i="4" s="1"/>
  <c r="F30" i="4"/>
  <c r="F29" i="4"/>
  <c r="F28" i="4"/>
  <c r="F27" i="4"/>
  <c r="G27" i="4" s="1"/>
  <c r="F26" i="4"/>
  <c r="F25" i="4"/>
  <c r="F24" i="4"/>
  <c r="F23" i="4"/>
  <c r="G23" i="4" s="1"/>
  <c r="F22" i="4"/>
  <c r="F21" i="4"/>
  <c r="F20" i="4"/>
  <c r="G20" i="4" s="1"/>
  <c r="F19" i="4"/>
  <c r="G19" i="4" s="1"/>
  <c r="F18" i="4"/>
  <c r="F17" i="4"/>
  <c r="F16" i="4"/>
  <c r="G16" i="4" s="1"/>
  <c r="F15" i="4"/>
  <c r="G15" i="4" s="1"/>
  <c r="F14" i="4"/>
  <c r="F13" i="4"/>
  <c r="F12" i="4"/>
  <c r="G12" i="4" s="1"/>
  <c r="F11" i="4"/>
  <c r="G11" i="4" s="1"/>
  <c r="F10" i="4"/>
  <c r="F9" i="4"/>
  <c r="F8" i="4"/>
  <c r="G8" i="4" s="1"/>
  <c r="G13" i="6"/>
  <c r="G12" i="6"/>
  <c r="E11" i="6"/>
  <c r="G11" i="6" s="1"/>
  <c r="E10" i="6"/>
  <c r="G10" i="6" s="1"/>
  <c r="G9" i="6"/>
  <c r="G8" i="6"/>
  <c r="G11" i="5"/>
  <c r="G10" i="5"/>
  <c r="G9" i="5"/>
  <c r="G8" i="5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W27" i="2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33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W30" i="2"/>
  <c r="AC28" i="2"/>
  <c r="AC29" i="2"/>
  <c r="AC30" i="2"/>
  <c r="AC31" i="2"/>
  <c r="E30" i="4"/>
  <c r="G30" i="4" s="1"/>
  <c r="E29" i="4"/>
  <c r="G29" i="4" s="1"/>
  <c r="G9" i="4"/>
  <c r="G10" i="4"/>
  <c r="G13" i="4"/>
  <c r="G14" i="4"/>
  <c r="G17" i="4"/>
  <c r="G18" i="4"/>
  <c r="G21" i="4"/>
  <c r="G22" i="4"/>
  <c r="G24" i="4"/>
  <c r="G25" i="4"/>
  <c r="G26" i="4"/>
  <c r="G28" i="4"/>
  <c r="G32" i="4"/>
  <c r="F14" i="6" l="1"/>
  <c r="F12" i="5"/>
  <c r="D41" i="4" s="1"/>
  <c r="F23" i="7"/>
  <c r="D42" i="4" l="1"/>
  <c r="G15" i="6"/>
  <c r="G16" i="6" s="1"/>
  <c r="G42" i="4" s="1"/>
  <c r="D40" i="4"/>
  <c r="D43" i="4" s="1"/>
  <c r="F33" i="4"/>
  <c r="G24" i="7"/>
  <c r="G13" i="5"/>
  <c r="G41" i="4" l="1"/>
  <c r="F42" i="4"/>
  <c r="H42" i="4" s="1"/>
  <c r="G14" i="5"/>
  <c r="F41" i="4"/>
  <c r="H41" i="4" s="1"/>
  <c r="G25" i="7"/>
  <c r="F26" i="7" s="1"/>
  <c r="G34" i="4"/>
  <c r="F40" i="4"/>
  <c r="E31" i="3"/>
  <c r="C28" i="1"/>
  <c r="F43" i="4" l="1"/>
  <c r="G35" i="4"/>
  <c r="F36" i="4" s="1"/>
  <c r="G40" i="4"/>
  <c r="H40" i="4" s="1"/>
  <c r="H43" i="4" s="1"/>
  <c r="F17" i="6"/>
  <c r="F15" i="5"/>
  <c r="D28" i="1"/>
  <c r="W31" i="2"/>
  <c r="W29" i="2"/>
  <c r="W25" i="2"/>
  <c r="W24" i="2"/>
  <c r="W23" i="2"/>
  <c r="W22" i="2"/>
  <c r="W21" i="2"/>
  <c r="W19" i="2"/>
  <c r="W18" i="2"/>
  <c r="W17" i="2"/>
  <c r="W15" i="2"/>
  <c r="W9" i="2"/>
  <c r="W8" i="2"/>
  <c r="W7" i="2"/>
  <c r="W6" i="2"/>
  <c r="W5" i="2"/>
  <c r="W4" i="2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B28" i="1"/>
  <c r="G43" i="4" l="1"/>
  <c r="AA28" i="1"/>
  <c r="W16" i="2"/>
  <c r="W33" i="2" l="1"/>
  <c r="W32" i="2"/>
  <c r="W14" i="2"/>
  <c r="W13" i="2"/>
  <c r="W12" i="2"/>
  <c r="W11" i="2"/>
  <c r="W10" i="2"/>
</calcChain>
</file>

<file path=xl/sharedStrings.xml><?xml version="1.0" encoding="utf-8"?>
<sst xmlns="http://schemas.openxmlformats.org/spreadsheetml/2006/main" count="503" uniqueCount="245">
  <si>
    <t xml:space="preserve">JAVNI RAZPIS KOLESARJENJE
</t>
  </si>
  <si>
    <t>Artikel</t>
  </si>
  <si>
    <t>Čelade</t>
  </si>
  <si>
    <t>Skiro</t>
  </si>
  <si>
    <t>Plašč</t>
  </si>
  <si>
    <t>Zračnica</t>
  </si>
  <si>
    <t>Sedež</t>
  </si>
  <si>
    <t>Zav. gumice</t>
  </si>
  <si>
    <t>mini tool</t>
  </si>
  <si>
    <t>Tlač.-mini</t>
  </si>
  <si>
    <t>Tlač.-max</t>
  </si>
  <si>
    <t>Nosil. bidon</t>
  </si>
  <si>
    <t>Pribor za servis</t>
  </si>
  <si>
    <t>Zvonec</t>
  </si>
  <si>
    <t>Sprej za verigo</t>
  </si>
  <si>
    <t>AJDA</t>
  </si>
  <si>
    <t>BOHINJ</t>
  </si>
  <si>
    <t>BREŽENKA</t>
  </si>
  <si>
    <t>BURJA</t>
  </si>
  <si>
    <t>CERKNO</t>
  </si>
  <si>
    <t>ČEBELICA</t>
  </si>
  <si>
    <t>FARA</t>
  </si>
  <si>
    <t>GORENJE</t>
  </si>
  <si>
    <t>JURČEK</t>
  </si>
  <si>
    <t>KAVKA</t>
  </si>
  <si>
    <t>KRANJSKA GORA</t>
  </si>
  <si>
    <t>LIPA</t>
  </si>
  <si>
    <t>MEDVED</t>
  </si>
  <si>
    <t>MURSKA SOBOTA</t>
  </si>
  <si>
    <t>PECA</t>
  </si>
  <si>
    <t>PLANICA</t>
  </si>
  <si>
    <t>PLANINKA</t>
  </si>
  <si>
    <t>PRVINE</t>
  </si>
  <si>
    <t>RADENCI</t>
  </si>
  <si>
    <t>RAK</t>
  </si>
  <si>
    <t>SOČA</t>
  </si>
  <si>
    <t>ŠKORPIJON</t>
  </si>
  <si>
    <t>ŠTRK</t>
  </si>
  <si>
    <t>TRILOBIT</t>
  </si>
  <si>
    <t>VOJSKO</t>
  </si>
  <si>
    <t xml:space="preserve">Skupaj: </t>
  </si>
  <si>
    <t>Radenci</t>
  </si>
  <si>
    <t>kosov</t>
  </si>
  <si>
    <t>kpl</t>
  </si>
  <si>
    <t>otroška</t>
  </si>
  <si>
    <t>54 - 61</t>
  </si>
  <si>
    <t>58 - 62</t>
  </si>
  <si>
    <t>XS - okvir</t>
  </si>
  <si>
    <t>S- okvir</t>
  </si>
  <si>
    <t>M - okvir</t>
  </si>
  <si>
    <t>L - okvir</t>
  </si>
  <si>
    <t>XL - okvir</t>
  </si>
  <si>
    <t>SKIRO</t>
  </si>
  <si>
    <t>POGANJALČEK</t>
  </si>
  <si>
    <t>SKUPAJ:</t>
  </si>
  <si>
    <t>Opombe pišite desno od tabele</t>
  </si>
  <si>
    <t>Servis koles</t>
  </si>
  <si>
    <t xml:space="preserve"> Kolo</t>
  </si>
  <si>
    <t>Kolesarski poligon</t>
  </si>
  <si>
    <t>Stojalo za servis koles</t>
  </si>
  <si>
    <t>Ročaj - grip</t>
  </si>
  <si>
    <t>Verige</t>
  </si>
  <si>
    <t>Jeklenice zavorne</t>
  </si>
  <si>
    <t>Tačka - opora za kolo</t>
  </si>
  <si>
    <t>Jeklenica menjalnik</t>
  </si>
  <si>
    <t>Bovden zavore</t>
  </si>
  <si>
    <t>Bovden menjalnik</t>
  </si>
  <si>
    <t>OPOMBE:</t>
  </si>
  <si>
    <t>5x poganjavček za vrtec</t>
  </si>
  <si>
    <t>5x Poganjavček za 1. razred in vrtec</t>
  </si>
  <si>
    <t>Poganjavček za 1. razred in vrtec</t>
  </si>
  <si>
    <t>ZRAČNICE ZA SKIRO, NABAVA 10 TERENSKI SKIROJEV - VEČJIH</t>
  </si>
  <si>
    <t>Zav.gumice V break</t>
  </si>
  <si>
    <t>E Kolo</t>
  </si>
  <si>
    <t>Prvine</t>
  </si>
  <si>
    <t>Rejc</t>
  </si>
  <si>
    <t>Tina</t>
  </si>
  <si>
    <t>Katarina</t>
  </si>
  <si>
    <t>Eva</t>
  </si>
  <si>
    <t xml:space="preserve">Prapertnik </t>
  </si>
  <si>
    <t>Aleš</t>
  </si>
  <si>
    <t>Planica</t>
  </si>
  <si>
    <t>Košir</t>
  </si>
  <si>
    <t>Tanja</t>
  </si>
  <si>
    <t>Kranjska Gora</t>
  </si>
  <si>
    <t>Kovač</t>
  </si>
  <si>
    <t>Luka</t>
  </si>
  <si>
    <t>Tomaž</t>
  </si>
  <si>
    <t>Bohinj</t>
  </si>
  <si>
    <t>Grm</t>
  </si>
  <si>
    <t>Puhan</t>
  </si>
  <si>
    <t>Igor</t>
  </si>
  <si>
    <t>Matjaž</t>
  </si>
  <si>
    <t>Franjić</t>
  </si>
  <si>
    <t>Robert</t>
  </si>
  <si>
    <t>Kavka</t>
  </si>
  <si>
    <t>Matovski</t>
  </si>
  <si>
    <t>Zoran</t>
  </si>
  <si>
    <t>Mojca</t>
  </si>
  <si>
    <t>Soča</t>
  </si>
  <si>
    <t>Javornik</t>
  </si>
  <si>
    <t>Magajne</t>
  </si>
  <si>
    <t>Nina</t>
  </si>
  <si>
    <t>Vojsko</t>
  </si>
  <si>
    <t>Lapajne</t>
  </si>
  <si>
    <t>Jošt</t>
  </si>
  <si>
    <t>Rak</t>
  </si>
  <si>
    <t>Korošec</t>
  </si>
  <si>
    <t>Mira</t>
  </si>
  <si>
    <t>Rus</t>
  </si>
  <si>
    <t>Jasmina</t>
  </si>
  <si>
    <t>Razdrih</t>
  </si>
  <si>
    <t>Samo</t>
  </si>
  <si>
    <t>Putrle</t>
  </si>
  <si>
    <t>Dejan</t>
  </si>
  <si>
    <t>Debevc</t>
  </si>
  <si>
    <t>Špela</t>
  </si>
  <si>
    <t>Burja</t>
  </si>
  <si>
    <t>Jesenšek</t>
  </si>
  <si>
    <t>Rolih</t>
  </si>
  <si>
    <t>Leon</t>
  </si>
  <si>
    <t>Medvešek</t>
  </si>
  <si>
    <t>Jasna</t>
  </si>
  <si>
    <t>Puhar</t>
  </si>
  <si>
    <t>Fara</t>
  </si>
  <si>
    <t>Marković</t>
  </si>
  <si>
    <t>Damir</t>
  </si>
  <si>
    <t>Lisac</t>
  </si>
  <si>
    <t>Marjan</t>
  </si>
  <si>
    <t>Klarič</t>
  </si>
  <si>
    <t>Darja</t>
  </si>
  <si>
    <t>Mosbruker</t>
  </si>
  <si>
    <t>Furlani</t>
  </si>
  <si>
    <t>Alan</t>
  </si>
  <si>
    <t>Rade</t>
  </si>
  <si>
    <t>Gorazd</t>
  </si>
  <si>
    <t>Lindič</t>
  </si>
  <si>
    <t>Martin</t>
  </si>
  <si>
    <t>Konda</t>
  </si>
  <si>
    <t>Čebelica</t>
  </si>
  <si>
    <t>Drole</t>
  </si>
  <si>
    <t>Ivo</t>
  </si>
  <si>
    <t>DOM</t>
  </si>
  <si>
    <t>PRIIMEK</t>
  </si>
  <si>
    <t>IME</t>
  </si>
  <si>
    <t>VELIKOST</t>
  </si>
  <si>
    <t>KOLIČINA</t>
  </si>
  <si>
    <t>uni</t>
  </si>
  <si>
    <t>xl</t>
  </si>
  <si>
    <t>2 x e-kolesa za spremljecalce ?</t>
  </si>
  <si>
    <t>XS</t>
  </si>
  <si>
    <t>M</t>
  </si>
  <si>
    <t>L</t>
  </si>
  <si>
    <t>XL</t>
  </si>
  <si>
    <t>S</t>
  </si>
  <si>
    <t>dim</t>
  </si>
  <si>
    <t>kol</t>
  </si>
  <si>
    <t>Poganjalček</t>
  </si>
  <si>
    <t>Skupaj</t>
  </si>
  <si>
    <t>Popust</t>
  </si>
  <si>
    <t>DDV</t>
  </si>
  <si>
    <t>SKUPAJ Z DDV</t>
  </si>
  <si>
    <t>zš</t>
  </si>
  <si>
    <t>Naziv</t>
  </si>
  <si>
    <t>Cena</t>
  </si>
  <si>
    <t>OE Vojsko, Vojsko 21, 5280 Idrija</t>
  </si>
  <si>
    <t>OE Štrk, Spuhlja 34 a, 2250 Ptuj</t>
  </si>
  <si>
    <t>OE Soča, Dijaška ulica 14, 5220 Tolmin</t>
  </si>
  <si>
    <t>OE Rak, Rakov Škocjan 2, 1380 Cerknica</t>
  </si>
  <si>
    <t>OE Radenci, Gor. Radenci 1a, 8342 Stari trg ob Kolpi</t>
  </si>
  <si>
    <t>OE Prvine, Dobrljevo 22, 1413 Čemšenik</t>
  </si>
  <si>
    <t>OE Planinka, Slivniško Pohorje 39, 2208 Pohorje</t>
  </si>
  <si>
    <t>OE Planica, Rateče 167, 4283 Rateče</t>
  </si>
  <si>
    <t>OE Peca, Breg 13, 2392 Mežica</t>
  </si>
  <si>
    <t>OE Lipa, Črmošnjice 27, 8333 Semič</t>
  </si>
  <si>
    <t>OE Kranjska Gora, Vitranška 9, 4280 Kranjska Gora</t>
  </si>
  <si>
    <t>OE Kavka, Livške Ravne 9, 5222 Kobarid</t>
  </si>
  <si>
    <t>OE Jurček, Cesta na stadion 5, 1330 Kočevje</t>
  </si>
  <si>
    <t>OE Gorenje, Gorenje pri Zrečah 19, 3214 Zreče</t>
  </si>
  <si>
    <t>OE Fara, Fara 3, 1336 Kostel</t>
  </si>
  <si>
    <t>OE Čebelica, Dolenja vas pri Čatežu 19, 8212 Velika Loka</t>
  </si>
  <si>
    <t>OE Burja, Seča 152, 6320 Portorož</t>
  </si>
  <si>
    <t>OE Bohinj, Ribčev Laz 63, 4265 Bohinjsko jezero</t>
  </si>
  <si>
    <t>OE Ajda, Libeliška Gora 34, 2372 Libeliče</t>
  </si>
  <si>
    <t>Kolo 24"</t>
  </si>
  <si>
    <t>Kolo 27,5"
Menjalnik primerljiv s Shimano Altus</t>
  </si>
  <si>
    <t xml:space="preserve">Kolo 29"
Menjalnik primerljiv s Shimano Deore
</t>
  </si>
  <si>
    <t xml:space="preserve">Čelada
</t>
  </si>
  <si>
    <t>24"</t>
  </si>
  <si>
    <t>27,5"</t>
  </si>
  <si>
    <t>29"</t>
  </si>
  <si>
    <t>Kolo 27,5"
Menjalnik primerljiv s Shimano Deore
(OE Peca in OE Planica)</t>
  </si>
  <si>
    <r>
      <rPr>
        <sz val="14"/>
        <color theme="1"/>
        <rFont val="Calibri"/>
        <family val="2"/>
        <charset val="238"/>
        <scheme val="minor"/>
      </rPr>
      <t>E-Kolo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kot na primer Scott Aspect eRide 940</t>
    </r>
    <r>
      <rPr>
        <b/>
        <sz val="14"/>
        <color theme="1"/>
        <rFont val="Calibri"/>
        <family val="2"/>
        <charset val="238"/>
        <scheme val="minor"/>
      </rPr>
      <t xml:space="preserve">
</t>
    </r>
  </si>
  <si>
    <t>tehn. opis</t>
  </si>
  <si>
    <t>1.1</t>
  </si>
  <si>
    <t>1.2</t>
  </si>
  <si>
    <t>1.3</t>
  </si>
  <si>
    <t>1.4</t>
  </si>
  <si>
    <t>2.1</t>
  </si>
  <si>
    <t>3.1</t>
  </si>
  <si>
    <t>3.2</t>
  </si>
  <si>
    <t>3.3</t>
  </si>
  <si>
    <t>3.4</t>
  </si>
  <si>
    <t>KOLESARSKI POLIGON</t>
  </si>
  <si>
    <t>E kolo</t>
  </si>
  <si>
    <t>Opis</t>
  </si>
  <si>
    <t>Velikost</t>
  </si>
  <si>
    <t>OE Ajda</t>
  </si>
  <si>
    <t>OE Bohinj</t>
  </si>
  <si>
    <t>OE Burja</t>
  </si>
  <si>
    <t>OE Čebelica</t>
  </si>
  <si>
    <t>OE Fara</t>
  </si>
  <si>
    <t>OE Gorenje</t>
  </si>
  <si>
    <t>OE Jurček</t>
  </si>
  <si>
    <t>OE Kavka</t>
  </si>
  <si>
    <t>OE Kranjska Gora</t>
  </si>
  <si>
    <t>OE Lipa</t>
  </si>
  <si>
    <t>OE Peca</t>
  </si>
  <si>
    <t>OE Planica</t>
  </si>
  <si>
    <t>OE Planinka</t>
  </si>
  <si>
    <t>OE Prvine</t>
  </si>
  <si>
    <t>OE Radenci</t>
  </si>
  <si>
    <t>OE Rak</t>
  </si>
  <si>
    <t>OE Soča</t>
  </si>
  <si>
    <t>OE Štrk</t>
  </si>
  <si>
    <t>OE Vojsko</t>
  </si>
  <si>
    <t>SKUPAJ</t>
  </si>
  <si>
    <t>Sklop št. 1: Kolesa</t>
  </si>
  <si>
    <t>Sklop št. 2: E-Kolesa</t>
  </si>
  <si>
    <t>Sklop št. 3: Oprema</t>
  </si>
  <si>
    <t>odrasli</t>
  </si>
  <si>
    <t>27,5"  
(Peca, Planica)</t>
  </si>
  <si>
    <t>Naslovi organizacijskih enot</t>
  </si>
  <si>
    <t>Oprema za kolesarski poligon</t>
  </si>
  <si>
    <t>Datum:</t>
  </si>
  <si>
    <t>Naslov:</t>
  </si>
  <si>
    <t>PTT, pošta:</t>
  </si>
  <si>
    <t>(podpis odgovorne osebe)</t>
  </si>
  <si>
    <t>Naziv ponudnika:</t>
  </si>
  <si>
    <t>Kolesa in oprema</t>
  </si>
  <si>
    <t>Rekapitulacija po sklopih</t>
  </si>
  <si>
    <t>SKLOP 1:</t>
  </si>
  <si>
    <t>SKLOP 2:</t>
  </si>
  <si>
    <t>starost nad 4 leta</t>
  </si>
  <si>
    <t>SKLOP 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</si>
</sst>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.5"/>
      <name val="Tahoma"/>
      <family val="2"/>
      <charset val="238"/>
    </font>
    <font>
      <sz val="8.5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8080"/>
        <bgColor rgb="FFFF808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00FF"/>
      </patternFill>
    </fill>
    <fill>
      <patternFill patternType="solid">
        <fgColor theme="4" tint="0.79998168889431442"/>
        <bgColor rgb="FFFF00FF"/>
      </patternFill>
    </fill>
    <fill>
      <patternFill patternType="solid">
        <fgColor theme="9" tint="0.79998168889431442"/>
        <bgColor rgb="FFFF00FF"/>
      </patternFill>
    </fill>
    <fill>
      <patternFill patternType="solid">
        <fgColor theme="0" tint="-4.9989318521683403E-2"/>
        <bgColor rgb="FF00FFFF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thin">
        <color auto="1"/>
      </right>
      <top style="dotted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uble">
        <color indexed="64"/>
      </bottom>
      <diagonal/>
    </border>
    <border>
      <left style="thin">
        <color auto="1"/>
      </left>
      <right/>
      <top style="dotted">
        <color indexed="64"/>
      </top>
      <bottom style="double">
        <color indexed="64"/>
      </bottom>
      <diagonal/>
    </border>
    <border>
      <left style="dotted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2" fillId="0" borderId="0" xfId="0" applyFont="1"/>
    <xf numFmtId="0" fontId="2" fillId="3" borderId="0" xfId="0" applyFont="1" applyFill="1"/>
    <xf numFmtId="0" fontId="0" fillId="0" borderId="1" xfId="0" applyBorder="1"/>
    <xf numFmtId="0" fontId="0" fillId="0" borderId="1" xfId="0" applyBorder="1" applyAlignment="1">
      <alignment horizontal="right"/>
    </xf>
    <xf numFmtId="0" fontId="0" fillId="6" borderId="1" xfId="0" applyFill="1" applyBorder="1"/>
    <xf numFmtId="0" fontId="3" fillId="0" borderId="0" xfId="0" applyFont="1"/>
    <xf numFmtId="0" fontId="4" fillId="2" borderId="0" xfId="0" applyFont="1" applyFill="1"/>
    <xf numFmtId="0" fontId="4" fillId="0" borderId="0" xfId="0" applyFont="1"/>
    <xf numFmtId="0" fontId="4" fillId="3" borderId="0" xfId="0" applyFont="1" applyFill="1"/>
    <xf numFmtId="0" fontId="4" fillId="2" borderId="1" xfId="0" applyFont="1" applyFill="1" applyBorder="1"/>
    <xf numFmtId="0" fontId="4" fillId="0" borderId="4" xfId="0" applyFont="1" applyBorder="1"/>
    <xf numFmtId="0" fontId="4" fillId="7" borderId="3" xfId="0" applyFont="1" applyFill="1" applyBorder="1"/>
    <xf numFmtId="0" fontId="4" fillId="4" borderId="1" xfId="0" applyFont="1" applyFill="1" applyBorder="1"/>
    <xf numFmtId="0" fontId="4" fillId="4" borderId="4" xfId="0" applyFont="1" applyFill="1" applyBorder="1"/>
    <xf numFmtId="0" fontId="4" fillId="3" borderId="3" xfId="0" applyFont="1" applyFill="1" applyBorder="1"/>
    <xf numFmtId="0" fontId="0" fillId="8" borderId="1" xfId="0" applyFill="1" applyBorder="1"/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4" borderId="5" xfId="0" applyFont="1" applyFill="1" applyBorder="1"/>
    <xf numFmtId="0" fontId="4" fillId="0" borderId="3" xfId="0" applyFont="1" applyBorder="1"/>
    <xf numFmtId="0" fontId="5" fillId="5" borderId="1" xfId="0" applyFont="1" applyFill="1" applyBorder="1"/>
    <xf numFmtId="0" fontId="5" fillId="5" borderId="4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vertical="center" wrapText="1"/>
    </xf>
    <xf numFmtId="0" fontId="1" fillId="6" borderId="3" xfId="0" applyFont="1" applyFill="1" applyBorder="1"/>
    <xf numFmtId="0" fontId="6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right"/>
    </xf>
    <xf numFmtId="0" fontId="0" fillId="6" borderId="0" xfId="0" applyFill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8" fillId="0" borderId="18" xfId="0" applyNumberFormat="1" applyFont="1" applyBorder="1" applyAlignment="1">
      <alignment vertical="center"/>
    </xf>
    <xf numFmtId="164" fontId="8" fillId="0" borderId="20" xfId="0" applyNumberFormat="1" applyFont="1" applyBorder="1" applyAlignment="1">
      <alignment vertical="center"/>
    </xf>
    <xf numFmtId="4" fontId="8" fillId="0" borderId="21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vertical="center"/>
    </xf>
    <xf numFmtId="4" fontId="12" fillId="11" borderId="3" xfId="0" applyNumberFormat="1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Fill="1" applyBorder="1" applyAlignment="1">
      <alignment horizontal="center" vertical="center"/>
    </xf>
    <xf numFmtId="4" fontId="0" fillId="0" borderId="3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2" fillId="11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0" fontId="1" fillId="6" borderId="23" xfId="0" applyFont="1" applyFill="1" applyBorder="1"/>
    <xf numFmtId="0" fontId="4" fillId="2" borderId="4" xfId="0" applyFont="1" applyFill="1" applyBorder="1"/>
    <xf numFmtId="0" fontId="0" fillId="0" borderId="4" xfId="0" applyBorder="1"/>
    <xf numFmtId="0" fontId="0" fillId="8" borderId="4" xfId="0" applyFill="1" applyBorder="1"/>
    <xf numFmtId="0" fontId="0" fillId="0" borderId="4" xfId="0" applyBorder="1" applyAlignment="1">
      <alignment horizontal="right"/>
    </xf>
    <xf numFmtId="0" fontId="4" fillId="0" borderId="5" xfId="0" applyFont="1" applyBorder="1"/>
    <xf numFmtId="0" fontId="0" fillId="0" borderId="3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3" xfId="0" applyFont="1" applyBorder="1"/>
    <xf numFmtId="0" fontId="14" fillId="4" borderId="1" xfId="0" applyFont="1" applyFill="1" applyBorder="1"/>
    <xf numFmtId="0" fontId="20" fillId="0" borderId="0" xfId="0" applyFont="1"/>
    <xf numFmtId="0" fontId="10" fillId="0" borderId="0" xfId="0" applyFont="1" applyAlignment="1">
      <alignment horizontal="center" vertical="top"/>
    </xf>
    <xf numFmtId="0" fontId="10" fillId="0" borderId="0" xfId="0" applyFont="1"/>
    <xf numFmtId="0" fontId="21" fillId="0" borderId="0" xfId="0" applyFont="1"/>
    <xf numFmtId="0" fontId="14" fillId="0" borderId="3" xfId="0" applyFont="1" applyFill="1" applyBorder="1"/>
    <xf numFmtId="0" fontId="15" fillId="15" borderId="3" xfId="0" applyFont="1" applyFill="1" applyBorder="1" applyAlignment="1">
      <alignment horizontal="center" textRotation="90"/>
    </xf>
    <xf numFmtId="16" fontId="8" fillId="0" borderId="3" xfId="0" quotePrefix="1" applyNumberFormat="1" applyFont="1" applyFill="1" applyBorder="1" applyAlignment="1">
      <alignment horizontal="center" vertical="top"/>
    </xf>
    <xf numFmtId="0" fontId="16" fillId="0" borderId="3" xfId="0" applyFont="1" applyFill="1" applyBorder="1" applyAlignment="1">
      <alignment horizontal="left" indent="3"/>
    </xf>
    <xf numFmtId="0" fontId="8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8" fillId="0" borderId="3" xfId="0" quotePrefix="1" applyFont="1" applyFill="1" applyBorder="1" applyAlignment="1">
      <alignment horizontal="center" vertical="top"/>
    </xf>
    <xf numFmtId="0" fontId="18" fillId="0" borderId="3" xfId="0" applyFont="1" applyFill="1" applyBorder="1"/>
    <xf numFmtId="0" fontId="8" fillId="0" borderId="3" xfId="0" applyFont="1" applyFill="1" applyBorder="1"/>
    <xf numFmtId="0" fontId="15" fillId="0" borderId="3" xfId="0" applyFont="1" applyFill="1" applyBorder="1" applyAlignment="1">
      <alignment horizontal="left" indent="3"/>
    </xf>
    <xf numFmtId="0" fontId="13" fillId="0" borderId="0" xfId="0" applyFont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4" fontId="0" fillId="10" borderId="3" xfId="0" applyNumberFormat="1" applyFill="1" applyBorder="1" applyAlignment="1" applyProtection="1">
      <alignment vertical="center"/>
      <protection locked="0"/>
    </xf>
    <xf numFmtId="164" fontId="8" fillId="10" borderId="17" xfId="0" applyNumberFormat="1" applyFont="1" applyFill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22" xfId="0" applyFill="1" applyBorder="1" applyAlignment="1">
      <alignment horizontal="center" vertical="top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2" fillId="0" borderId="12" xfId="0" applyFont="1" applyBorder="1" applyAlignment="1">
      <alignment horizontal="center" vertical="top"/>
    </xf>
    <xf numFmtId="0" fontId="0" fillId="0" borderId="0" xfId="0" applyAlignment="1">
      <alignment horizontal="right" wrapText="1"/>
    </xf>
    <xf numFmtId="0" fontId="13" fillId="0" borderId="26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4" fontId="10" fillId="0" borderId="14" xfId="0" applyNumberFormat="1" applyFont="1" applyBorder="1" applyAlignment="1">
      <alignment horizontal="right" vertical="center"/>
    </xf>
    <xf numFmtId="4" fontId="10" fillId="0" borderId="15" xfId="0" applyNumberFormat="1" applyFont="1" applyBorder="1" applyAlignment="1">
      <alignment horizontal="right" vertical="center"/>
    </xf>
    <xf numFmtId="4" fontId="11" fillId="0" borderId="9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19" fillId="12" borderId="24" xfId="0" applyFont="1" applyFill="1" applyBorder="1" applyAlignment="1">
      <alignment horizontal="left"/>
    </xf>
    <xf numFmtId="0" fontId="19" fillId="12" borderId="25" xfId="0" applyFont="1" applyFill="1" applyBorder="1" applyAlignment="1">
      <alignment horizontal="left"/>
    </xf>
    <xf numFmtId="0" fontId="19" fillId="12" borderId="6" xfId="0" applyFont="1" applyFill="1" applyBorder="1" applyAlignment="1">
      <alignment horizontal="left"/>
    </xf>
    <xf numFmtId="0" fontId="19" fillId="13" borderId="24" xfId="0" applyFont="1" applyFill="1" applyBorder="1" applyAlignment="1">
      <alignment horizontal="left"/>
    </xf>
    <xf numFmtId="0" fontId="19" fillId="13" borderId="25" xfId="0" applyFont="1" applyFill="1" applyBorder="1" applyAlignment="1">
      <alignment horizontal="left"/>
    </xf>
    <xf numFmtId="0" fontId="19" fillId="13" borderId="6" xfId="0" applyFont="1" applyFill="1" applyBorder="1" applyAlignment="1">
      <alignment horizontal="left"/>
    </xf>
    <xf numFmtId="0" fontId="19" fillId="14" borderId="24" xfId="0" applyFont="1" applyFill="1" applyBorder="1" applyAlignment="1">
      <alignment horizontal="left"/>
    </xf>
    <xf numFmtId="0" fontId="19" fillId="14" borderId="25" xfId="0" applyFont="1" applyFill="1" applyBorder="1" applyAlignment="1">
      <alignment horizontal="left"/>
    </xf>
    <xf numFmtId="0" fontId="19" fillId="14" borderId="6" xfId="0" applyFont="1" applyFill="1" applyBorder="1" applyAlignment="1">
      <alignment horizontal="left"/>
    </xf>
    <xf numFmtId="0" fontId="15" fillId="0" borderId="24" xfId="0" applyFont="1" applyFill="1" applyBorder="1" applyAlignment="1">
      <alignment horizontal="left" vertical="top"/>
    </xf>
    <xf numFmtId="0" fontId="15" fillId="0" borderId="25" xfId="0" applyFont="1" applyFill="1" applyBorder="1" applyAlignment="1">
      <alignment horizontal="left" vertical="top"/>
    </xf>
    <xf numFmtId="0" fontId="15" fillId="0" borderId="6" xfId="0" applyFont="1" applyFill="1" applyBorder="1" applyAlignment="1">
      <alignment horizontal="left" vertical="top"/>
    </xf>
    <xf numFmtId="0" fontId="15" fillId="0" borderId="7" xfId="0" applyFont="1" applyFill="1" applyBorder="1" applyAlignment="1">
      <alignment horizontal="left" vertical="top" indent="3"/>
    </xf>
    <xf numFmtId="0" fontId="15" fillId="0" borderId="22" xfId="0" applyFont="1" applyFill="1" applyBorder="1" applyAlignment="1">
      <alignment horizontal="left" vertical="top" indent="3"/>
    </xf>
    <xf numFmtId="0" fontId="15" fillId="0" borderId="7" xfId="0" applyFont="1" applyFill="1" applyBorder="1" applyAlignment="1">
      <alignment horizontal="left" vertical="top"/>
    </xf>
    <xf numFmtId="0" fontId="15" fillId="0" borderId="11" xfId="0" applyFont="1" applyFill="1" applyBorder="1" applyAlignment="1">
      <alignment horizontal="left" vertical="top"/>
    </xf>
    <xf numFmtId="0" fontId="15" fillId="0" borderId="22" xfId="0" applyFont="1" applyFill="1" applyBorder="1" applyAlignment="1">
      <alignment horizontal="left" vertical="top"/>
    </xf>
    <xf numFmtId="0" fontId="16" fillId="0" borderId="7" xfId="0" applyFont="1" applyFill="1" applyBorder="1" applyAlignment="1">
      <alignment horizontal="left" vertical="top" indent="3"/>
    </xf>
    <xf numFmtId="0" fontId="16" fillId="0" borderId="11" xfId="0" applyFont="1" applyFill="1" applyBorder="1" applyAlignment="1">
      <alignment horizontal="left" vertical="top" indent="3"/>
    </xf>
    <xf numFmtId="0" fontId="16" fillId="0" borderId="22" xfId="0" applyFont="1" applyFill="1" applyBorder="1" applyAlignment="1">
      <alignment horizontal="left" vertical="top" indent="3"/>
    </xf>
    <xf numFmtId="0" fontId="16" fillId="0" borderId="7" xfId="0" applyFont="1" applyFill="1" applyBorder="1" applyAlignment="1">
      <alignment horizontal="left" vertical="top" wrapText="1" indent="3"/>
    </xf>
    <xf numFmtId="0" fontId="21" fillId="0" borderId="0" xfId="0" applyFont="1" applyAlignment="1">
      <alignment horizontal="left"/>
    </xf>
    <xf numFmtId="16" fontId="8" fillId="0" borderId="7" xfId="0" quotePrefix="1" applyNumberFormat="1" applyFont="1" applyFill="1" applyBorder="1" applyAlignment="1">
      <alignment horizontal="center" vertical="top"/>
    </xf>
    <xf numFmtId="16" fontId="8" fillId="0" borderId="11" xfId="0" quotePrefix="1" applyNumberFormat="1" applyFont="1" applyFill="1" applyBorder="1" applyAlignment="1">
      <alignment horizontal="center" vertical="top"/>
    </xf>
    <xf numFmtId="16" fontId="8" fillId="0" borderId="22" xfId="0" quotePrefix="1" applyNumberFormat="1" applyFont="1" applyFill="1" applyBorder="1" applyAlignment="1">
      <alignment horizontal="center" vertical="top"/>
    </xf>
    <xf numFmtId="0" fontId="8" fillId="0" borderId="7" xfId="0" quotePrefix="1" applyFont="1" applyFill="1" applyBorder="1" applyAlignment="1">
      <alignment horizontal="center" vertical="top"/>
    </xf>
    <xf numFmtId="0" fontId="8" fillId="0" borderId="11" xfId="0" quotePrefix="1" applyFont="1" applyFill="1" applyBorder="1" applyAlignment="1">
      <alignment horizontal="center" vertical="top"/>
    </xf>
    <xf numFmtId="0" fontId="8" fillId="0" borderId="22" xfId="0" quotePrefix="1" applyFont="1" applyFill="1" applyBorder="1" applyAlignment="1">
      <alignment horizontal="center" vertical="top"/>
    </xf>
    <xf numFmtId="0" fontId="13" fillId="10" borderId="26" xfId="0" applyFont="1" applyFill="1" applyBorder="1" applyAlignment="1" applyProtection="1">
      <alignment horizontal="left"/>
      <protection locked="0"/>
    </xf>
    <xf numFmtId="0" fontId="9" fillId="10" borderId="25" xfId="0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center" vertical="top"/>
    </xf>
    <xf numFmtId="49" fontId="13" fillId="0" borderId="0" xfId="0" applyNumberFormat="1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4" fontId="13" fillId="0" borderId="0" xfId="0" applyNumberFormat="1" applyFont="1" applyAlignment="1" applyProtection="1">
      <alignment vertical="center"/>
    </xf>
    <xf numFmtId="4" fontId="11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horizontal="center" vertical="top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4" fontId="0" fillId="0" borderId="0" xfId="0" applyNumberFormat="1" applyAlignment="1" applyProtection="1">
      <alignment vertical="center"/>
    </xf>
    <xf numFmtId="0" fontId="12" fillId="11" borderId="3" xfId="0" applyFont="1" applyFill="1" applyBorder="1" applyAlignment="1" applyProtection="1">
      <alignment horizontal="center" vertical="center"/>
    </xf>
    <xf numFmtId="49" fontId="12" fillId="11" borderId="3" xfId="0" applyNumberFormat="1" applyFont="1" applyFill="1" applyBorder="1" applyAlignment="1" applyProtection="1">
      <alignment horizontal="center" vertical="center" wrapText="1"/>
    </xf>
    <xf numFmtId="0" fontId="12" fillId="11" borderId="3" xfId="0" applyFont="1" applyFill="1" applyBorder="1" applyAlignment="1" applyProtection="1">
      <alignment vertical="center"/>
    </xf>
    <xf numFmtId="4" fontId="12" fillId="11" borderId="3" xfId="0" applyNumberFormat="1" applyFont="1" applyFill="1" applyBorder="1" applyAlignment="1" applyProtection="1">
      <alignment vertical="center"/>
    </xf>
    <xf numFmtId="0" fontId="0" fillId="0" borderId="3" xfId="0" applyBorder="1" applyAlignment="1" applyProtection="1">
      <alignment horizontal="center" vertical="top"/>
    </xf>
    <xf numFmtId="49" fontId="0" fillId="0" borderId="3" xfId="0" applyNumberForma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4" fontId="0" fillId="0" borderId="3" xfId="0" applyNumberFormat="1" applyBorder="1" applyAlignment="1" applyProtection="1">
      <alignment vertical="center"/>
    </xf>
    <xf numFmtId="0" fontId="0" fillId="0" borderId="7" xfId="0" applyBorder="1" applyAlignment="1" applyProtection="1">
      <alignment horizontal="center" vertical="top"/>
    </xf>
    <xf numFmtId="49" fontId="0" fillId="0" borderId="7" xfId="0" applyNumberForma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center" vertical="top"/>
    </xf>
    <xf numFmtId="49" fontId="0" fillId="0" borderId="11" xfId="0" applyNumberForma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/>
    </xf>
    <xf numFmtId="0" fontId="0" fillId="0" borderId="22" xfId="0" applyBorder="1" applyAlignment="1" applyProtection="1">
      <alignment horizontal="center" vertical="top"/>
    </xf>
    <xf numFmtId="49" fontId="0" fillId="0" borderId="22" xfId="0" applyNumberForma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/>
    </xf>
    <xf numFmtId="0" fontId="9" fillId="0" borderId="22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center" vertical="top"/>
    </xf>
    <xf numFmtId="49" fontId="0" fillId="0" borderId="3" xfId="0" applyNumberForma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center" vertical="center"/>
    </xf>
    <xf numFmtId="4" fontId="0" fillId="0" borderId="3" xfId="0" applyNumberForma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7" xfId="0" applyFill="1" applyBorder="1" applyAlignment="1" applyProtection="1">
      <alignment horizontal="center" vertical="top"/>
    </xf>
    <xf numFmtId="49" fontId="0" fillId="0" borderId="7" xfId="0" applyNumberForma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center" vertical="top"/>
    </xf>
    <xf numFmtId="49" fontId="0" fillId="0" borderId="11" xfId="0" applyNumberForma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center" vertical="top"/>
    </xf>
    <xf numFmtId="49" fontId="0" fillId="0" borderId="22" xfId="0" applyNumberForma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left" vertical="center"/>
    </xf>
    <xf numFmtId="0" fontId="10" fillId="0" borderId="12" xfId="0" applyFont="1" applyBorder="1" applyAlignment="1" applyProtection="1">
      <alignment horizontal="center" vertical="top"/>
    </xf>
    <xf numFmtId="49" fontId="10" fillId="0" borderId="12" xfId="0" applyNumberFormat="1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right" vertical="center"/>
    </xf>
    <xf numFmtId="0" fontId="10" fillId="0" borderId="14" xfId="0" applyFont="1" applyBorder="1" applyAlignment="1" applyProtection="1">
      <alignment horizontal="right" vertical="center"/>
    </xf>
    <xf numFmtId="4" fontId="10" fillId="0" borderId="14" xfId="0" applyNumberFormat="1" applyFont="1" applyBorder="1" applyAlignment="1" applyProtection="1">
      <alignment horizontal="right" vertical="center"/>
    </xf>
    <xf numFmtId="4" fontId="10" fillId="0" borderId="15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center" vertical="top"/>
    </xf>
    <xf numFmtId="49" fontId="8" fillId="0" borderId="0" xfId="0" applyNumberFormat="1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right" vertical="center"/>
    </xf>
    <xf numFmtId="0" fontId="8" fillId="0" borderId="17" xfId="0" applyFont="1" applyBorder="1" applyAlignment="1" applyProtection="1">
      <alignment horizontal="right" vertical="center"/>
    </xf>
    <xf numFmtId="4" fontId="8" fillId="0" borderId="18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19" xfId="0" applyFont="1" applyBorder="1" applyAlignment="1" applyProtection="1">
      <alignment horizontal="right" vertical="center"/>
    </xf>
    <xf numFmtId="0" fontId="8" fillId="0" borderId="20" xfId="0" applyFont="1" applyBorder="1" applyAlignment="1" applyProtection="1">
      <alignment horizontal="right" vertical="center"/>
    </xf>
    <xf numFmtId="164" fontId="8" fillId="0" borderId="20" xfId="0" applyNumberFormat="1" applyFont="1" applyBorder="1" applyAlignment="1" applyProtection="1">
      <alignment vertical="center"/>
    </xf>
    <xf numFmtId="4" fontId="8" fillId="0" borderId="21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horizontal="center" vertical="top"/>
    </xf>
    <xf numFmtId="49" fontId="11" fillId="0" borderId="0" xfId="0" applyNumberFormat="1" applyFont="1" applyAlignment="1" applyProtection="1">
      <alignment horizontal="center" vertical="center"/>
    </xf>
    <xf numFmtId="0" fontId="11" fillId="0" borderId="8" xfId="0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right" vertical="center"/>
    </xf>
    <xf numFmtId="4" fontId="11" fillId="0" borderId="9" xfId="0" applyNumberFormat="1" applyFont="1" applyBorder="1" applyAlignment="1" applyProtection="1">
      <alignment horizontal="right" vertical="center"/>
    </xf>
    <xf numFmtId="4" fontId="11" fillId="0" borderId="10" xfId="0" applyNumberFormat="1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horizontal="center" vertical="top"/>
    </xf>
    <xf numFmtId="0" fontId="12" fillId="0" borderId="0" xfId="0" applyFont="1" applyAlignment="1" applyProtection="1">
      <alignment horizontal="center" vertical="top"/>
    </xf>
    <xf numFmtId="49" fontId="12" fillId="0" borderId="0" xfId="0" applyNumberFormat="1" applyFont="1" applyAlignment="1" applyProtection="1">
      <alignment horizontal="center" vertical="center"/>
    </xf>
    <xf numFmtId="0" fontId="12" fillId="0" borderId="27" xfId="0" applyFont="1" applyBorder="1" applyAlignment="1" applyProtection="1">
      <alignment horizontal="right" vertical="center"/>
    </xf>
    <xf numFmtId="0" fontId="12" fillId="0" borderId="28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4" fontId="12" fillId="0" borderId="42" xfId="0" applyNumberFormat="1" applyFont="1" applyBorder="1" applyAlignment="1" applyProtection="1">
      <alignment horizontal="center" vertical="center"/>
    </xf>
    <xf numFmtId="4" fontId="12" fillId="0" borderId="28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top"/>
    </xf>
    <xf numFmtId="49" fontId="9" fillId="0" borderId="0" xfId="0" applyNumberFormat="1" applyFont="1" applyAlignment="1" applyProtection="1">
      <alignment horizontal="center" vertical="center"/>
    </xf>
    <xf numFmtId="0" fontId="9" fillId="0" borderId="30" xfId="0" applyFont="1" applyBorder="1" applyAlignment="1" applyProtection="1">
      <alignment horizontal="right" vertical="center"/>
    </xf>
    <xf numFmtId="4" fontId="9" fillId="0" borderId="31" xfId="0" applyNumberFormat="1" applyFont="1" applyBorder="1" applyAlignment="1" applyProtection="1">
      <alignment vertical="center"/>
    </xf>
    <xf numFmtId="4" fontId="9" fillId="0" borderId="32" xfId="0" applyNumberFormat="1" applyFont="1" applyBorder="1" applyAlignment="1" applyProtection="1">
      <alignment horizontal="center" vertical="center"/>
    </xf>
    <xf numFmtId="4" fontId="9" fillId="0" borderId="43" xfId="0" applyNumberFormat="1" applyFont="1" applyBorder="1" applyAlignment="1" applyProtection="1">
      <alignment vertical="center"/>
    </xf>
    <xf numFmtId="4" fontId="11" fillId="0" borderId="32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33" xfId="0" applyFont="1" applyBorder="1" applyAlignment="1" applyProtection="1">
      <alignment horizontal="right" vertical="center"/>
    </xf>
    <xf numFmtId="4" fontId="9" fillId="0" borderId="34" xfId="0" applyNumberFormat="1" applyFont="1" applyBorder="1" applyAlignment="1" applyProtection="1">
      <alignment vertical="center"/>
    </xf>
    <xf numFmtId="4" fontId="9" fillId="0" borderId="35" xfId="0" applyNumberFormat="1" applyFont="1" applyBorder="1" applyAlignment="1" applyProtection="1">
      <alignment horizontal="center" vertical="center"/>
    </xf>
    <xf numFmtId="4" fontId="9" fillId="0" borderId="44" xfId="0" applyNumberFormat="1" applyFont="1" applyBorder="1" applyAlignment="1" applyProtection="1">
      <alignment vertical="center"/>
    </xf>
    <xf numFmtId="4" fontId="11" fillId="0" borderId="35" xfId="0" applyNumberFormat="1" applyFont="1" applyBorder="1" applyAlignment="1" applyProtection="1">
      <alignment vertical="center"/>
    </xf>
    <xf numFmtId="0" fontId="9" fillId="0" borderId="36" xfId="0" applyFont="1" applyBorder="1" applyAlignment="1" applyProtection="1">
      <alignment horizontal="right" vertical="center"/>
    </xf>
    <xf numFmtId="4" fontId="9" fillId="0" borderId="37" xfId="0" applyNumberFormat="1" applyFont="1" applyBorder="1" applyAlignment="1" applyProtection="1">
      <alignment vertical="center"/>
    </xf>
    <xf numFmtId="4" fontId="9" fillId="0" borderId="38" xfId="0" applyNumberFormat="1" applyFont="1" applyBorder="1" applyAlignment="1" applyProtection="1">
      <alignment horizontal="center" vertical="center"/>
    </xf>
    <xf numFmtId="4" fontId="9" fillId="0" borderId="45" xfId="0" applyNumberFormat="1" applyFont="1" applyBorder="1" applyAlignment="1" applyProtection="1">
      <alignment vertical="center"/>
    </xf>
    <xf numFmtId="4" fontId="11" fillId="0" borderId="38" xfId="0" applyNumberFormat="1" applyFont="1" applyBorder="1" applyAlignment="1" applyProtection="1">
      <alignment vertical="center"/>
    </xf>
    <xf numFmtId="0" fontId="23" fillId="0" borderId="0" xfId="0" applyFont="1" applyAlignment="1" applyProtection="1">
      <alignment horizontal="center" vertical="top"/>
    </xf>
    <xf numFmtId="49" fontId="23" fillId="0" borderId="0" xfId="0" applyNumberFormat="1" applyFont="1" applyAlignment="1" applyProtection="1">
      <alignment horizontal="center" vertical="center"/>
    </xf>
    <xf numFmtId="0" fontId="23" fillId="0" borderId="39" xfId="0" applyFont="1" applyBorder="1" applyAlignment="1" applyProtection="1">
      <alignment horizontal="right" vertical="center"/>
    </xf>
    <xf numFmtId="4" fontId="23" fillId="0" borderId="40" xfId="0" applyNumberFormat="1" applyFont="1" applyBorder="1" applyAlignment="1" applyProtection="1">
      <alignment vertical="center"/>
    </xf>
    <xf numFmtId="4" fontId="23" fillId="0" borderId="41" xfId="0" applyNumberFormat="1" applyFont="1" applyBorder="1" applyAlignment="1" applyProtection="1">
      <alignment vertical="center"/>
    </xf>
    <xf numFmtId="4" fontId="23" fillId="0" borderId="46" xfId="0" applyNumberFormat="1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164" fontId="8" fillId="0" borderId="17" xfId="0" applyNumberFormat="1" applyFont="1" applyFill="1" applyBorder="1" applyAlignment="1" applyProtection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5BC5E-6EF1-452B-8892-9D137C11696A}">
  <sheetPr>
    <pageSetUpPr fitToPage="1"/>
  </sheetPr>
  <dimension ref="A1:J49"/>
  <sheetViews>
    <sheetView showZeros="0" tabSelected="1" workbookViewId="0">
      <selection activeCell="H30" sqref="H30"/>
    </sheetView>
  </sheetViews>
  <sheetFormatPr defaultColWidth="9.140625" defaultRowHeight="20.100000000000001" customHeight="1" x14ac:dyDescent="0.25"/>
  <cols>
    <col min="1" max="1" width="4.5703125" style="77" customWidth="1"/>
    <col min="2" max="2" width="6.140625" style="62" customWidth="1"/>
    <col min="3" max="3" width="43.85546875" style="37" customWidth="1"/>
    <col min="4" max="4" width="16.140625" style="37" customWidth="1"/>
    <col min="5" max="5" width="6.42578125" style="48" customWidth="1"/>
    <col min="6" max="6" width="14.140625" style="38" customWidth="1"/>
    <col min="7" max="7" width="17.140625" style="38" customWidth="1"/>
    <col min="8" max="8" width="19.85546875" style="37" customWidth="1"/>
    <col min="9" max="9" width="9.140625" style="37"/>
    <col min="10" max="10" width="0" style="37" hidden="1" customWidth="1"/>
    <col min="11" max="16384" width="9.140625" style="37"/>
  </cols>
  <sheetData>
    <row r="1" spans="1:10" ht="36.75" customHeight="1" x14ac:dyDescent="0.4">
      <c r="A1" s="132" t="s">
        <v>238</v>
      </c>
      <c r="B1" s="132"/>
      <c r="C1" s="178"/>
      <c r="D1" s="178"/>
      <c r="E1" s="178"/>
      <c r="F1" s="178"/>
      <c r="G1" s="178"/>
    </row>
    <row r="2" spans="1:10" ht="30" customHeight="1" x14ac:dyDescent="0.3">
      <c r="A2" s="132" t="s">
        <v>235</v>
      </c>
      <c r="B2" s="132"/>
      <c r="C2" s="179"/>
      <c r="D2" s="179"/>
      <c r="E2" s="179"/>
      <c r="F2" s="179"/>
      <c r="G2" s="179"/>
    </row>
    <row r="3" spans="1:10" ht="30" customHeight="1" x14ac:dyDescent="0.3">
      <c r="A3" s="132" t="s">
        <v>236</v>
      </c>
      <c r="B3" s="132"/>
      <c r="C3" s="179"/>
      <c r="D3" s="179"/>
      <c r="E3" s="179"/>
      <c r="F3" s="179"/>
      <c r="G3" s="179"/>
    </row>
    <row r="4" spans="1:10" ht="9" customHeight="1" x14ac:dyDescent="0.25"/>
    <row r="5" spans="1:10" s="182" customFormat="1" ht="28.5" customHeight="1" x14ac:dyDescent="0.25">
      <c r="A5" s="180"/>
      <c r="B5" s="181"/>
      <c r="C5" s="182" t="s">
        <v>239</v>
      </c>
      <c r="E5" s="183"/>
      <c r="F5" s="184"/>
      <c r="G5" s="185"/>
    </row>
    <row r="6" spans="1:10" s="188" customFormat="1" ht="2.25" customHeight="1" x14ac:dyDescent="0.25">
      <c r="A6" s="186"/>
      <c r="B6" s="187"/>
      <c r="E6" s="189"/>
      <c r="F6" s="190"/>
      <c r="G6" s="190"/>
    </row>
    <row r="7" spans="1:10" s="188" customFormat="1" ht="28.5" customHeight="1" x14ac:dyDescent="0.25">
      <c r="A7" s="191" t="s">
        <v>162</v>
      </c>
      <c r="B7" s="192" t="s">
        <v>193</v>
      </c>
      <c r="C7" s="193" t="s">
        <v>163</v>
      </c>
      <c r="D7" s="193" t="s">
        <v>155</v>
      </c>
      <c r="E7" s="191" t="s">
        <v>156</v>
      </c>
      <c r="F7" s="194" t="s">
        <v>164</v>
      </c>
      <c r="G7" s="194" t="s">
        <v>158</v>
      </c>
    </row>
    <row r="8" spans="1:10" s="188" customFormat="1" ht="20.100000000000001" customHeight="1" x14ac:dyDescent="0.25">
      <c r="A8" s="195">
        <v>1</v>
      </c>
      <c r="B8" s="196" t="s">
        <v>194</v>
      </c>
      <c r="C8" s="197" t="s">
        <v>184</v>
      </c>
      <c r="D8" s="198"/>
      <c r="E8" s="199">
        <v>38</v>
      </c>
      <c r="F8" s="218">
        <f>Sklop1!F8</f>
        <v>0</v>
      </c>
      <c r="G8" s="200">
        <f t="shared" ref="G8:G32" si="0">E8*F8</f>
        <v>0</v>
      </c>
      <c r="J8" s="188">
        <v>450</v>
      </c>
    </row>
    <row r="9" spans="1:10" s="188" customFormat="1" ht="20.100000000000001" customHeight="1" x14ac:dyDescent="0.25">
      <c r="A9" s="201">
        <v>2</v>
      </c>
      <c r="B9" s="202" t="s">
        <v>195</v>
      </c>
      <c r="C9" s="203" t="s">
        <v>185</v>
      </c>
      <c r="D9" s="198" t="s">
        <v>150</v>
      </c>
      <c r="E9" s="199">
        <v>24</v>
      </c>
      <c r="F9" s="218">
        <f>Sklop1!F9</f>
        <v>0</v>
      </c>
      <c r="G9" s="200">
        <f t="shared" si="0"/>
        <v>0</v>
      </c>
      <c r="J9" s="188">
        <v>650</v>
      </c>
    </row>
    <row r="10" spans="1:10" s="188" customFormat="1" ht="20.100000000000001" customHeight="1" x14ac:dyDescent="0.25">
      <c r="A10" s="204"/>
      <c r="B10" s="205"/>
      <c r="C10" s="206"/>
      <c r="D10" s="198" t="s">
        <v>154</v>
      </c>
      <c r="E10" s="199">
        <v>65</v>
      </c>
      <c r="F10" s="218">
        <f>Sklop1!F10</f>
        <v>0</v>
      </c>
      <c r="G10" s="200">
        <f t="shared" si="0"/>
        <v>0</v>
      </c>
      <c r="J10" s="188">
        <v>650</v>
      </c>
    </row>
    <row r="11" spans="1:10" s="188" customFormat="1" ht="20.100000000000001" customHeight="1" x14ac:dyDescent="0.25">
      <c r="A11" s="204"/>
      <c r="B11" s="205"/>
      <c r="C11" s="206"/>
      <c r="D11" s="198" t="s">
        <v>151</v>
      </c>
      <c r="E11" s="199">
        <v>65</v>
      </c>
      <c r="F11" s="218">
        <f>Sklop1!F11</f>
        <v>0</v>
      </c>
      <c r="G11" s="200">
        <f t="shared" si="0"/>
        <v>0</v>
      </c>
      <c r="J11" s="188">
        <v>650</v>
      </c>
    </row>
    <row r="12" spans="1:10" s="188" customFormat="1" ht="20.100000000000001" customHeight="1" x14ac:dyDescent="0.25">
      <c r="A12" s="204"/>
      <c r="B12" s="205"/>
      <c r="C12" s="206"/>
      <c r="D12" s="198" t="s">
        <v>152</v>
      </c>
      <c r="E12" s="199">
        <v>39</v>
      </c>
      <c r="F12" s="218">
        <f>Sklop1!F12</f>
        <v>0</v>
      </c>
      <c r="G12" s="200">
        <f t="shared" si="0"/>
        <v>0</v>
      </c>
      <c r="J12" s="188">
        <v>650</v>
      </c>
    </row>
    <row r="13" spans="1:10" s="188" customFormat="1" ht="20.100000000000001" customHeight="1" x14ac:dyDescent="0.25">
      <c r="A13" s="207"/>
      <c r="B13" s="208"/>
      <c r="C13" s="206"/>
      <c r="D13" s="198" t="s">
        <v>153</v>
      </c>
      <c r="E13" s="199">
        <v>9</v>
      </c>
      <c r="F13" s="218">
        <f>Sklop1!F13</f>
        <v>0</v>
      </c>
      <c r="G13" s="200">
        <f t="shared" si="0"/>
        <v>0</v>
      </c>
      <c r="J13" s="188">
        <v>650</v>
      </c>
    </row>
    <row r="14" spans="1:10" s="188" customFormat="1" ht="20.100000000000001" customHeight="1" x14ac:dyDescent="0.25">
      <c r="A14" s="201">
        <v>3</v>
      </c>
      <c r="B14" s="202" t="s">
        <v>196</v>
      </c>
      <c r="C14" s="203" t="s">
        <v>191</v>
      </c>
      <c r="D14" s="198" t="s">
        <v>150</v>
      </c>
      <c r="E14" s="199">
        <v>5</v>
      </c>
      <c r="F14" s="218">
        <f>Sklop1!F14</f>
        <v>0</v>
      </c>
      <c r="G14" s="200">
        <f t="shared" si="0"/>
        <v>0</v>
      </c>
      <c r="J14" s="188">
        <v>800</v>
      </c>
    </row>
    <row r="15" spans="1:10" s="188" customFormat="1" ht="20.100000000000001" customHeight="1" x14ac:dyDescent="0.25">
      <c r="A15" s="204"/>
      <c r="B15" s="205"/>
      <c r="C15" s="206"/>
      <c r="D15" s="198" t="s">
        <v>154</v>
      </c>
      <c r="E15" s="199">
        <v>6</v>
      </c>
      <c r="F15" s="218">
        <f>Sklop1!F15</f>
        <v>0</v>
      </c>
      <c r="G15" s="200">
        <f t="shared" si="0"/>
        <v>0</v>
      </c>
      <c r="J15" s="188">
        <v>800</v>
      </c>
    </row>
    <row r="16" spans="1:10" s="188" customFormat="1" ht="20.100000000000001" customHeight="1" x14ac:dyDescent="0.25">
      <c r="A16" s="204"/>
      <c r="B16" s="205"/>
      <c r="C16" s="206"/>
      <c r="D16" s="198" t="s">
        <v>151</v>
      </c>
      <c r="E16" s="199">
        <v>14</v>
      </c>
      <c r="F16" s="218">
        <f>Sklop1!F16</f>
        <v>0</v>
      </c>
      <c r="G16" s="200">
        <f t="shared" si="0"/>
        <v>0</v>
      </c>
      <c r="J16" s="188">
        <v>800</v>
      </c>
    </row>
    <row r="17" spans="1:10" s="188" customFormat="1" ht="20.100000000000001" customHeight="1" x14ac:dyDescent="0.25">
      <c r="A17" s="204"/>
      <c r="B17" s="205"/>
      <c r="C17" s="206"/>
      <c r="D17" s="198" t="s">
        <v>152</v>
      </c>
      <c r="E17" s="199">
        <v>7</v>
      </c>
      <c r="F17" s="218">
        <f>Sklop1!F17</f>
        <v>0</v>
      </c>
      <c r="G17" s="200">
        <f t="shared" si="0"/>
        <v>0</v>
      </c>
      <c r="J17" s="188">
        <v>800</v>
      </c>
    </row>
    <row r="18" spans="1:10" s="188" customFormat="1" ht="20.100000000000001" customHeight="1" x14ac:dyDescent="0.25">
      <c r="A18" s="207"/>
      <c r="B18" s="208"/>
      <c r="C18" s="206"/>
      <c r="D18" s="198" t="s">
        <v>153</v>
      </c>
      <c r="E18" s="199">
        <v>2</v>
      </c>
      <c r="F18" s="218">
        <f>Sklop1!F18</f>
        <v>0</v>
      </c>
      <c r="G18" s="200">
        <f t="shared" si="0"/>
        <v>0</v>
      </c>
      <c r="J18" s="188">
        <v>800</v>
      </c>
    </row>
    <row r="19" spans="1:10" s="188" customFormat="1" ht="20.100000000000001" customHeight="1" x14ac:dyDescent="0.25">
      <c r="A19" s="201">
        <v>4</v>
      </c>
      <c r="B19" s="202" t="s">
        <v>197</v>
      </c>
      <c r="C19" s="209" t="s">
        <v>186</v>
      </c>
      <c r="D19" s="198" t="s">
        <v>154</v>
      </c>
      <c r="E19" s="199">
        <v>9</v>
      </c>
      <c r="F19" s="218">
        <f>Sklop1!F19</f>
        <v>0</v>
      </c>
      <c r="G19" s="200">
        <f t="shared" si="0"/>
        <v>0</v>
      </c>
      <c r="J19" s="188">
        <v>950</v>
      </c>
    </row>
    <row r="20" spans="1:10" s="188" customFormat="1" ht="20.100000000000001" customHeight="1" x14ac:dyDescent="0.25">
      <c r="A20" s="204"/>
      <c r="B20" s="205"/>
      <c r="C20" s="210"/>
      <c r="D20" s="198" t="s">
        <v>151</v>
      </c>
      <c r="E20" s="199">
        <v>13</v>
      </c>
      <c r="F20" s="218">
        <f>Sklop1!F20</f>
        <v>0</v>
      </c>
      <c r="G20" s="200">
        <f t="shared" si="0"/>
        <v>0</v>
      </c>
      <c r="J20" s="188">
        <v>950</v>
      </c>
    </row>
    <row r="21" spans="1:10" s="188" customFormat="1" ht="20.100000000000001" customHeight="1" x14ac:dyDescent="0.25">
      <c r="A21" s="204"/>
      <c r="B21" s="205"/>
      <c r="C21" s="210"/>
      <c r="D21" s="198" t="s">
        <v>152</v>
      </c>
      <c r="E21" s="199">
        <v>6</v>
      </c>
      <c r="F21" s="218">
        <f>Sklop1!F21</f>
        <v>0</v>
      </c>
      <c r="G21" s="200">
        <f t="shared" si="0"/>
        <v>0</v>
      </c>
      <c r="J21" s="188">
        <v>950</v>
      </c>
    </row>
    <row r="22" spans="1:10" s="188" customFormat="1" ht="20.100000000000001" customHeight="1" x14ac:dyDescent="0.25">
      <c r="A22" s="207"/>
      <c r="B22" s="208"/>
      <c r="C22" s="211"/>
      <c r="D22" s="198" t="s">
        <v>153</v>
      </c>
      <c r="E22" s="199">
        <v>2</v>
      </c>
      <c r="F22" s="218">
        <f>Sklop1!F22</f>
        <v>0</v>
      </c>
      <c r="G22" s="200">
        <f t="shared" si="0"/>
        <v>0</v>
      </c>
      <c r="J22" s="188">
        <v>950</v>
      </c>
    </row>
    <row r="23" spans="1:10" s="188" customFormat="1" ht="20.100000000000001" customHeight="1" x14ac:dyDescent="0.25">
      <c r="A23" s="201">
        <v>5</v>
      </c>
      <c r="B23" s="202" t="s">
        <v>198</v>
      </c>
      <c r="C23" s="212" t="s">
        <v>192</v>
      </c>
      <c r="D23" s="198" t="s">
        <v>154</v>
      </c>
      <c r="E23" s="199">
        <v>6</v>
      </c>
      <c r="F23" s="218">
        <f>Sklop2!F8</f>
        <v>0</v>
      </c>
      <c r="G23" s="200">
        <f t="shared" si="0"/>
        <v>0</v>
      </c>
      <c r="J23" s="188">
        <v>2500</v>
      </c>
    </row>
    <row r="24" spans="1:10" s="188" customFormat="1" ht="20.100000000000001" customHeight="1" x14ac:dyDescent="0.25">
      <c r="A24" s="204"/>
      <c r="B24" s="205"/>
      <c r="C24" s="206"/>
      <c r="D24" s="198" t="s">
        <v>151</v>
      </c>
      <c r="E24" s="199">
        <v>8</v>
      </c>
      <c r="F24" s="218">
        <f>Sklop2!F9</f>
        <v>0</v>
      </c>
      <c r="G24" s="200">
        <f t="shared" si="0"/>
        <v>0</v>
      </c>
      <c r="J24" s="188">
        <v>2500</v>
      </c>
    </row>
    <row r="25" spans="1:10" s="188" customFormat="1" ht="20.100000000000001" customHeight="1" x14ac:dyDescent="0.25">
      <c r="A25" s="204"/>
      <c r="B25" s="205"/>
      <c r="C25" s="206"/>
      <c r="D25" s="198" t="s">
        <v>152</v>
      </c>
      <c r="E25" s="199">
        <v>7</v>
      </c>
      <c r="F25" s="218">
        <f>Sklop2!F10</f>
        <v>0</v>
      </c>
      <c r="G25" s="200">
        <f t="shared" si="0"/>
        <v>0</v>
      </c>
      <c r="J25" s="188">
        <v>2500</v>
      </c>
    </row>
    <row r="26" spans="1:10" s="188" customFormat="1" ht="20.100000000000001" customHeight="1" x14ac:dyDescent="0.25">
      <c r="A26" s="207"/>
      <c r="B26" s="208"/>
      <c r="C26" s="206"/>
      <c r="D26" s="198" t="s">
        <v>153</v>
      </c>
      <c r="E26" s="199">
        <v>5</v>
      </c>
      <c r="F26" s="218">
        <f>Sklop2!F11</f>
        <v>0</v>
      </c>
      <c r="G26" s="200">
        <f t="shared" si="0"/>
        <v>0</v>
      </c>
      <c r="J26" s="188">
        <v>2500</v>
      </c>
    </row>
    <row r="27" spans="1:10" s="219" customFormat="1" ht="20.100000000000001" customHeight="1" x14ac:dyDescent="0.25">
      <c r="A27" s="213">
        <v>6</v>
      </c>
      <c r="B27" s="214" t="s">
        <v>199</v>
      </c>
      <c r="C27" s="215" t="s">
        <v>233</v>
      </c>
      <c r="D27" s="216"/>
      <c r="E27" s="217">
        <v>3</v>
      </c>
      <c r="F27" s="218">
        <f>Sklop3!F8</f>
        <v>0</v>
      </c>
      <c r="G27" s="218">
        <f t="shared" si="0"/>
        <v>0</v>
      </c>
      <c r="J27" s="219">
        <v>1500</v>
      </c>
    </row>
    <row r="28" spans="1:10" s="188" customFormat="1" ht="20.100000000000001" customHeight="1" x14ac:dyDescent="0.25">
      <c r="A28" s="220">
        <v>7</v>
      </c>
      <c r="B28" s="221" t="s">
        <v>200</v>
      </c>
      <c r="C28" s="222" t="s">
        <v>187</v>
      </c>
      <c r="D28" s="216" t="s">
        <v>44</v>
      </c>
      <c r="E28" s="199">
        <v>20</v>
      </c>
      <c r="F28" s="218">
        <f>Sklop3!F9</f>
        <v>0</v>
      </c>
      <c r="G28" s="200">
        <f t="shared" si="0"/>
        <v>0</v>
      </c>
      <c r="H28" s="219"/>
      <c r="J28" s="188">
        <v>50</v>
      </c>
    </row>
    <row r="29" spans="1:10" s="188" customFormat="1" ht="20.100000000000001" customHeight="1" x14ac:dyDescent="0.25">
      <c r="A29" s="223"/>
      <c r="B29" s="224"/>
      <c r="C29" s="225"/>
      <c r="D29" s="216" t="s">
        <v>45</v>
      </c>
      <c r="E29" s="199">
        <f>108+25</f>
        <v>133</v>
      </c>
      <c r="F29" s="218">
        <f>Sklop3!F10</f>
        <v>0</v>
      </c>
      <c r="G29" s="200">
        <f t="shared" si="0"/>
        <v>0</v>
      </c>
      <c r="H29" s="219"/>
      <c r="J29" s="188">
        <v>50</v>
      </c>
    </row>
    <row r="30" spans="1:10" s="188" customFormat="1" ht="20.100000000000001" customHeight="1" x14ac:dyDescent="0.25">
      <c r="A30" s="226"/>
      <c r="B30" s="227"/>
      <c r="C30" s="228"/>
      <c r="D30" s="216" t="s">
        <v>46</v>
      </c>
      <c r="E30" s="199">
        <f>54+4</f>
        <v>58</v>
      </c>
      <c r="F30" s="218">
        <f>Sklop3!F11</f>
        <v>0</v>
      </c>
      <c r="G30" s="200">
        <f t="shared" si="0"/>
        <v>0</v>
      </c>
      <c r="H30" s="219"/>
      <c r="J30" s="188">
        <v>50</v>
      </c>
    </row>
    <row r="31" spans="1:10" s="188" customFormat="1" ht="20.100000000000001" customHeight="1" x14ac:dyDescent="0.25">
      <c r="A31" s="213">
        <v>8</v>
      </c>
      <c r="B31" s="214" t="s">
        <v>201</v>
      </c>
      <c r="C31" s="215" t="s">
        <v>3</v>
      </c>
      <c r="D31" s="216"/>
      <c r="E31" s="199">
        <v>29</v>
      </c>
      <c r="F31" s="218">
        <f>Sklop3!F12</f>
        <v>0</v>
      </c>
      <c r="G31" s="200">
        <f t="shared" si="0"/>
        <v>0</v>
      </c>
      <c r="J31" s="188">
        <v>60</v>
      </c>
    </row>
    <row r="32" spans="1:10" s="188" customFormat="1" ht="20.100000000000001" customHeight="1" x14ac:dyDescent="0.25">
      <c r="A32" s="213">
        <v>9</v>
      </c>
      <c r="B32" s="214" t="s">
        <v>202</v>
      </c>
      <c r="C32" s="215" t="s">
        <v>157</v>
      </c>
      <c r="D32" s="216" t="s">
        <v>243</v>
      </c>
      <c r="E32" s="199">
        <v>15</v>
      </c>
      <c r="F32" s="218">
        <f>Sklop3!F13</f>
        <v>0</v>
      </c>
      <c r="G32" s="200">
        <f t="shared" si="0"/>
        <v>0</v>
      </c>
      <c r="J32" s="188">
        <v>50</v>
      </c>
    </row>
    <row r="33" spans="1:8" s="235" customFormat="1" ht="20.100000000000001" customHeight="1" x14ac:dyDescent="0.25">
      <c r="A33" s="229"/>
      <c r="B33" s="230"/>
      <c r="C33" s="231" t="s">
        <v>158</v>
      </c>
      <c r="D33" s="232"/>
      <c r="E33" s="232"/>
      <c r="F33" s="233">
        <f>Sklop1!F23+Sklop2!F12+Sklop3!F14</f>
        <v>0</v>
      </c>
      <c r="G33" s="234"/>
    </row>
    <row r="34" spans="1:8" s="241" customFormat="1" ht="20.100000000000001" customHeight="1" x14ac:dyDescent="0.25">
      <c r="A34" s="236"/>
      <c r="B34" s="237"/>
      <c r="C34" s="238" t="s">
        <v>159</v>
      </c>
      <c r="D34" s="239"/>
      <c r="E34" s="239"/>
      <c r="F34" s="287"/>
      <c r="G34" s="240">
        <f>Sklop1!G24+Sklop2!G13+Sklop3!G15</f>
        <v>0</v>
      </c>
    </row>
    <row r="35" spans="1:8" s="241" customFormat="1" ht="20.100000000000001" customHeight="1" thickBot="1" x14ac:dyDescent="0.3">
      <c r="A35" s="236"/>
      <c r="B35" s="237"/>
      <c r="C35" s="242" t="s">
        <v>160</v>
      </c>
      <c r="D35" s="243"/>
      <c r="E35" s="243"/>
      <c r="F35" s="244">
        <v>0.22</v>
      </c>
      <c r="G35" s="245">
        <f>Sklop1!G25+Sklop2!G14+Sklop3!G16</f>
        <v>0</v>
      </c>
    </row>
    <row r="36" spans="1:8" s="252" customFormat="1" ht="20.100000000000001" customHeight="1" thickTop="1" thickBot="1" x14ac:dyDescent="0.3">
      <c r="A36" s="246"/>
      <c r="B36" s="247"/>
      <c r="C36" s="248" t="s">
        <v>161</v>
      </c>
      <c r="D36" s="249"/>
      <c r="E36" s="249"/>
      <c r="F36" s="250">
        <f>F33-G34+G35</f>
        <v>0</v>
      </c>
      <c r="G36" s="251"/>
      <c r="H36" s="185"/>
    </row>
    <row r="37" spans="1:8" s="188" customFormat="1" ht="11.25" customHeight="1" thickTop="1" x14ac:dyDescent="0.25">
      <c r="A37" s="186"/>
      <c r="B37" s="187"/>
      <c r="E37" s="189"/>
      <c r="F37" s="190"/>
      <c r="G37" s="190"/>
    </row>
    <row r="38" spans="1:8" s="188" customFormat="1" ht="9" customHeight="1" thickBot="1" x14ac:dyDescent="0.3">
      <c r="A38" s="186"/>
      <c r="B38" s="187"/>
      <c r="D38" s="253"/>
      <c r="E38" s="253"/>
      <c r="F38" s="253"/>
      <c r="G38" s="253"/>
    </row>
    <row r="39" spans="1:8" s="261" customFormat="1" ht="20.100000000000001" customHeight="1" thickBot="1" x14ac:dyDescent="0.3">
      <c r="A39" s="254"/>
      <c r="B39" s="255"/>
      <c r="C39" s="256" t="s">
        <v>240</v>
      </c>
      <c r="D39" s="257" t="s">
        <v>158</v>
      </c>
      <c r="E39" s="258"/>
      <c r="F39" s="259" t="s">
        <v>159</v>
      </c>
      <c r="G39" s="260" t="s">
        <v>160</v>
      </c>
      <c r="H39" s="258" t="s">
        <v>161</v>
      </c>
    </row>
    <row r="40" spans="1:8" s="269" customFormat="1" ht="20.100000000000001" customHeight="1" x14ac:dyDescent="0.25">
      <c r="A40" s="262"/>
      <c r="B40" s="263"/>
      <c r="C40" s="264" t="s">
        <v>241</v>
      </c>
      <c r="D40" s="265">
        <f>Sklop1!F23</f>
        <v>0</v>
      </c>
      <c r="E40" s="266"/>
      <c r="F40" s="267">
        <f>Sklop1!G24</f>
        <v>0</v>
      </c>
      <c r="G40" s="265">
        <f>Sklop1!G25</f>
        <v>0</v>
      </c>
      <c r="H40" s="268">
        <f>D40-F40+G40</f>
        <v>0</v>
      </c>
    </row>
    <row r="41" spans="1:8" s="269" customFormat="1" ht="20.100000000000001" customHeight="1" x14ac:dyDescent="0.25">
      <c r="A41" s="262"/>
      <c r="B41" s="263"/>
      <c r="C41" s="270" t="s">
        <v>242</v>
      </c>
      <c r="D41" s="271">
        <f>Sklop2!F12</f>
        <v>0</v>
      </c>
      <c r="E41" s="272"/>
      <c r="F41" s="273">
        <f>Sklop2!G13</f>
        <v>0</v>
      </c>
      <c r="G41" s="271">
        <f>Sklop3!G15</f>
        <v>0</v>
      </c>
      <c r="H41" s="274">
        <f t="shared" ref="H41:H42" si="1">D41-F41+G41</f>
        <v>0</v>
      </c>
    </row>
    <row r="42" spans="1:8" s="269" customFormat="1" ht="20.100000000000001" customHeight="1" thickBot="1" x14ac:dyDescent="0.3">
      <c r="A42" s="262"/>
      <c r="B42" s="263"/>
      <c r="C42" s="275" t="s">
        <v>244</v>
      </c>
      <c r="D42" s="276">
        <f>Sklop3!F14</f>
        <v>0</v>
      </c>
      <c r="E42" s="277"/>
      <c r="F42" s="278">
        <f>Sklop3!G15</f>
        <v>0</v>
      </c>
      <c r="G42" s="276">
        <f>Sklop3!G16</f>
        <v>0</v>
      </c>
      <c r="H42" s="279">
        <f t="shared" si="1"/>
        <v>0</v>
      </c>
    </row>
    <row r="43" spans="1:8" s="286" customFormat="1" ht="20.100000000000001" customHeight="1" thickTop="1" thickBot="1" x14ac:dyDescent="0.3">
      <c r="A43" s="280"/>
      <c r="B43" s="281"/>
      <c r="C43" s="282" t="s">
        <v>226</v>
      </c>
      <c r="D43" s="283">
        <f>SUM(D40:D42)</f>
        <v>0</v>
      </c>
      <c r="E43" s="284"/>
      <c r="F43" s="285">
        <f>SUM(F40:F42)</f>
        <v>0</v>
      </c>
      <c r="G43" s="283">
        <f>SUM(G40:G42)</f>
        <v>0</v>
      </c>
      <c r="H43" s="284">
        <f>SUM(H40:H42)</f>
        <v>0</v>
      </c>
    </row>
    <row r="44" spans="1:8" ht="20.100000000000001" customHeight="1" thickTop="1" x14ac:dyDescent="0.25"/>
    <row r="45" spans="1:8" ht="20.100000000000001" customHeight="1" x14ac:dyDescent="0.25">
      <c r="C45" s="109" t="s">
        <v>234</v>
      </c>
      <c r="D45" s="108"/>
    </row>
    <row r="47" spans="1:8" ht="20.100000000000001" customHeight="1" x14ac:dyDescent="0.25">
      <c r="D47" s="130"/>
      <c r="E47" s="130"/>
      <c r="F47" s="130"/>
      <c r="G47" s="130"/>
    </row>
    <row r="48" spans="1:8" ht="20.100000000000001" customHeight="1" x14ac:dyDescent="0.25">
      <c r="D48" s="131" t="s">
        <v>237</v>
      </c>
      <c r="E48" s="131"/>
      <c r="F48" s="131"/>
      <c r="G48" s="131"/>
    </row>
    <row r="49" spans="4:7" ht="20.100000000000001" customHeight="1" x14ac:dyDescent="0.25">
      <c r="D49" s="111"/>
      <c r="E49" s="111"/>
      <c r="F49" s="111"/>
      <c r="G49" s="111"/>
    </row>
  </sheetData>
  <sheetProtection algorithmName="SHA-512" hashValue="mnRO8z+cIlRAuu01klcP6AgcpyU8NwAQBBRdIJdfOaXcXxJP//fM/QXteYP0Z/e1zkrZTlaoyuxowAYNDwO0eg==" saltValue="2FSfXUPs386Rot4P4F9OFQ==" spinCount="100000" sheet="1" objects="1" scenarios="1"/>
  <mergeCells count="29">
    <mergeCell ref="D47:G47"/>
    <mergeCell ref="D48:G48"/>
    <mergeCell ref="A1:B1"/>
    <mergeCell ref="A2:B2"/>
    <mergeCell ref="C1:G1"/>
    <mergeCell ref="C2:G2"/>
    <mergeCell ref="C3:G3"/>
    <mergeCell ref="A3:B3"/>
    <mergeCell ref="F33:G33"/>
    <mergeCell ref="F36:G36"/>
    <mergeCell ref="C33:E33"/>
    <mergeCell ref="C34:E34"/>
    <mergeCell ref="C35:E35"/>
    <mergeCell ref="C36:E36"/>
    <mergeCell ref="A19:A22"/>
    <mergeCell ref="C19:C22"/>
    <mergeCell ref="A9:A13"/>
    <mergeCell ref="A14:A18"/>
    <mergeCell ref="A23:A26"/>
    <mergeCell ref="A28:A30"/>
    <mergeCell ref="C9:C13"/>
    <mergeCell ref="C14:C18"/>
    <mergeCell ref="C23:C26"/>
    <mergeCell ref="C28:C30"/>
    <mergeCell ref="B9:B13"/>
    <mergeCell ref="B14:B18"/>
    <mergeCell ref="B19:B22"/>
    <mergeCell ref="B23:B26"/>
    <mergeCell ref="B28:B30"/>
  </mergeCells>
  <pageMargins left="0.70866141732283472" right="0.31496062992125984" top="1.63" bottom="0.38" header="0.43307086614173229" footer="0.15748031496062992"/>
  <pageSetup paperSize="9" scale="71" fitToHeight="6" orientation="portrait" r:id="rId1"/>
  <headerFooter>
    <oddHeader>&amp;L&amp;G</oddHeader>
    <oddFooter>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86C75-0779-452B-B76B-878BACDC6A8F}">
  <sheetPr>
    <pageSetUpPr fitToPage="1"/>
  </sheetPr>
  <dimension ref="A1:J34"/>
  <sheetViews>
    <sheetView zoomScaleNormal="100" workbookViewId="0">
      <selection activeCell="C1" sqref="C1:G3"/>
    </sheetView>
  </sheetViews>
  <sheetFormatPr defaultColWidth="9.140625" defaultRowHeight="15" x14ac:dyDescent="0.25"/>
  <cols>
    <col min="1" max="1" width="4.5703125" style="77" customWidth="1"/>
    <col min="2" max="2" width="6.140625" style="62" customWidth="1"/>
    <col min="3" max="3" width="43.85546875" style="37" customWidth="1"/>
    <col min="4" max="4" width="16.140625" style="37" customWidth="1"/>
    <col min="5" max="5" width="6.42578125" style="48" customWidth="1"/>
    <col min="6" max="6" width="14.140625" style="38" customWidth="1"/>
    <col min="7" max="7" width="17.140625" style="38" customWidth="1"/>
    <col min="8" max="8" width="19.85546875" style="37" customWidth="1"/>
    <col min="9" max="9" width="9.140625" style="37"/>
    <col min="10" max="10" width="0" style="37" hidden="1" customWidth="1"/>
    <col min="11" max="16384" width="9.140625" style="37"/>
  </cols>
  <sheetData>
    <row r="1" spans="1:10" ht="36.75" customHeight="1" x14ac:dyDescent="0.4">
      <c r="A1" s="132" t="s">
        <v>238</v>
      </c>
      <c r="B1" s="132"/>
      <c r="C1" s="133" t="str">
        <f>IF(Rekap!C1&lt;&gt;"",Rekap!C1,"")</f>
        <v/>
      </c>
      <c r="D1" s="133"/>
      <c r="E1" s="133"/>
      <c r="F1" s="133"/>
      <c r="G1" s="133"/>
    </row>
    <row r="2" spans="1:10" ht="30" customHeight="1" x14ac:dyDescent="0.3">
      <c r="A2" s="132" t="s">
        <v>235</v>
      </c>
      <c r="B2" s="132"/>
      <c r="C2" s="134" t="str">
        <f>IF(Rekap!C2&lt;&gt;"",Rekap!C2,"")</f>
        <v/>
      </c>
      <c r="D2" s="134"/>
      <c r="E2" s="134"/>
      <c r="F2" s="134"/>
      <c r="G2" s="134"/>
    </row>
    <row r="3" spans="1:10" ht="30" customHeight="1" x14ac:dyDescent="0.3">
      <c r="A3" s="132" t="s">
        <v>236</v>
      </c>
      <c r="B3" s="132"/>
      <c r="C3" s="134" t="str">
        <f>IF(Rekap!C3&lt;&gt;"",Rekap!C3,"")</f>
        <v/>
      </c>
      <c r="D3" s="134"/>
      <c r="E3" s="134"/>
      <c r="F3" s="134"/>
      <c r="G3" s="134"/>
    </row>
    <row r="4" spans="1:10" ht="9" customHeight="1" x14ac:dyDescent="0.25"/>
    <row r="5" spans="1:10" s="53" customFormat="1" ht="28.5" customHeight="1" x14ac:dyDescent="0.25">
      <c r="A5" s="101"/>
      <c r="B5" s="61"/>
      <c r="C5" s="53" t="s">
        <v>239</v>
      </c>
      <c r="E5" s="54"/>
      <c r="F5" s="55"/>
      <c r="G5" s="69"/>
    </row>
    <row r="6" spans="1:10" ht="2.25" customHeight="1" x14ac:dyDescent="0.25"/>
    <row r="7" spans="1:10" ht="28.5" customHeight="1" x14ac:dyDescent="0.25">
      <c r="A7" s="49" t="s">
        <v>162</v>
      </c>
      <c r="B7" s="63" t="s">
        <v>193</v>
      </c>
      <c r="C7" s="50" t="s">
        <v>163</v>
      </c>
      <c r="D7" s="50" t="s">
        <v>155</v>
      </c>
      <c r="E7" s="49" t="s">
        <v>156</v>
      </c>
      <c r="F7" s="51" t="s">
        <v>164</v>
      </c>
      <c r="G7" s="51" t="s">
        <v>158</v>
      </c>
    </row>
    <row r="8" spans="1:10" ht="20.100000000000001" customHeight="1" x14ac:dyDescent="0.25">
      <c r="A8" s="76">
        <v>1</v>
      </c>
      <c r="B8" s="64" t="s">
        <v>194</v>
      </c>
      <c r="C8" s="110" t="s">
        <v>184</v>
      </c>
      <c r="D8" s="42"/>
      <c r="E8" s="47">
        <v>38</v>
      </c>
      <c r="F8" s="106"/>
      <c r="G8" s="43">
        <f t="shared" ref="G8:G22" si="0">E8*F8</f>
        <v>0</v>
      </c>
      <c r="J8" s="37">
        <v>450</v>
      </c>
    </row>
    <row r="9" spans="1:10" ht="20.100000000000001" customHeight="1" x14ac:dyDescent="0.25">
      <c r="A9" s="112">
        <v>2</v>
      </c>
      <c r="B9" s="124" t="s">
        <v>195</v>
      </c>
      <c r="C9" s="118" t="s">
        <v>185</v>
      </c>
      <c r="D9" s="42" t="s">
        <v>150</v>
      </c>
      <c r="E9" s="47">
        <v>24</v>
      </c>
      <c r="F9" s="106"/>
      <c r="G9" s="43">
        <f t="shared" si="0"/>
        <v>0</v>
      </c>
      <c r="J9" s="37">
        <v>650</v>
      </c>
    </row>
    <row r="10" spans="1:10" ht="20.100000000000001" customHeight="1" x14ac:dyDescent="0.25">
      <c r="A10" s="113"/>
      <c r="B10" s="125"/>
      <c r="C10" s="119"/>
      <c r="D10" s="42" t="s">
        <v>154</v>
      </c>
      <c r="E10" s="47">
        <v>65</v>
      </c>
      <c r="F10" s="106"/>
      <c r="G10" s="43">
        <f t="shared" si="0"/>
        <v>0</v>
      </c>
      <c r="J10" s="37">
        <v>650</v>
      </c>
    </row>
    <row r="11" spans="1:10" ht="20.100000000000001" customHeight="1" x14ac:dyDescent="0.25">
      <c r="A11" s="113"/>
      <c r="B11" s="125"/>
      <c r="C11" s="119"/>
      <c r="D11" s="42" t="s">
        <v>151</v>
      </c>
      <c r="E11" s="47">
        <v>65</v>
      </c>
      <c r="F11" s="106"/>
      <c r="G11" s="43">
        <f t="shared" si="0"/>
        <v>0</v>
      </c>
      <c r="J11" s="37">
        <v>650</v>
      </c>
    </row>
    <row r="12" spans="1:10" ht="20.100000000000001" customHeight="1" x14ac:dyDescent="0.25">
      <c r="A12" s="113"/>
      <c r="B12" s="125"/>
      <c r="C12" s="119"/>
      <c r="D12" s="42" t="s">
        <v>152</v>
      </c>
      <c r="E12" s="47">
        <v>39</v>
      </c>
      <c r="F12" s="106"/>
      <c r="G12" s="43">
        <f t="shared" si="0"/>
        <v>0</v>
      </c>
      <c r="J12" s="37">
        <v>650</v>
      </c>
    </row>
    <row r="13" spans="1:10" ht="20.100000000000001" customHeight="1" x14ac:dyDescent="0.25">
      <c r="A13" s="114"/>
      <c r="B13" s="126"/>
      <c r="C13" s="119"/>
      <c r="D13" s="42" t="s">
        <v>153</v>
      </c>
      <c r="E13" s="47">
        <v>9</v>
      </c>
      <c r="F13" s="106"/>
      <c r="G13" s="43">
        <f t="shared" si="0"/>
        <v>0</v>
      </c>
      <c r="J13" s="37">
        <v>650</v>
      </c>
    </row>
    <row r="14" spans="1:10" ht="20.100000000000001" customHeight="1" x14ac:dyDescent="0.25">
      <c r="A14" s="112">
        <v>3</v>
      </c>
      <c r="B14" s="124" t="s">
        <v>196</v>
      </c>
      <c r="C14" s="118" t="s">
        <v>191</v>
      </c>
      <c r="D14" s="42" t="s">
        <v>150</v>
      </c>
      <c r="E14" s="47">
        <v>5</v>
      </c>
      <c r="F14" s="106"/>
      <c r="G14" s="43">
        <f t="shared" si="0"/>
        <v>0</v>
      </c>
      <c r="J14" s="37">
        <v>800</v>
      </c>
    </row>
    <row r="15" spans="1:10" ht="20.100000000000001" customHeight="1" x14ac:dyDescent="0.25">
      <c r="A15" s="113"/>
      <c r="B15" s="125"/>
      <c r="C15" s="119"/>
      <c r="D15" s="42" t="s">
        <v>154</v>
      </c>
      <c r="E15" s="47">
        <v>6</v>
      </c>
      <c r="F15" s="106"/>
      <c r="G15" s="43">
        <f t="shared" si="0"/>
        <v>0</v>
      </c>
      <c r="J15" s="37">
        <v>800</v>
      </c>
    </row>
    <row r="16" spans="1:10" ht="20.100000000000001" customHeight="1" x14ac:dyDescent="0.25">
      <c r="A16" s="113"/>
      <c r="B16" s="125"/>
      <c r="C16" s="119"/>
      <c r="D16" s="42" t="s">
        <v>151</v>
      </c>
      <c r="E16" s="47">
        <v>14</v>
      </c>
      <c r="F16" s="106"/>
      <c r="G16" s="43">
        <f t="shared" si="0"/>
        <v>0</v>
      </c>
      <c r="J16" s="37">
        <v>800</v>
      </c>
    </row>
    <row r="17" spans="1:10" ht="20.100000000000001" customHeight="1" x14ac:dyDescent="0.25">
      <c r="A17" s="113"/>
      <c r="B17" s="125"/>
      <c r="C17" s="119"/>
      <c r="D17" s="42" t="s">
        <v>152</v>
      </c>
      <c r="E17" s="47">
        <v>7</v>
      </c>
      <c r="F17" s="106"/>
      <c r="G17" s="43">
        <f t="shared" si="0"/>
        <v>0</v>
      </c>
      <c r="J17" s="37">
        <v>800</v>
      </c>
    </row>
    <row r="18" spans="1:10" ht="20.100000000000001" customHeight="1" x14ac:dyDescent="0.25">
      <c r="A18" s="114"/>
      <c r="B18" s="126"/>
      <c r="C18" s="119"/>
      <c r="D18" s="42" t="s">
        <v>153</v>
      </c>
      <c r="E18" s="47">
        <v>2</v>
      </c>
      <c r="F18" s="106"/>
      <c r="G18" s="43">
        <f t="shared" si="0"/>
        <v>0</v>
      </c>
      <c r="J18" s="37">
        <v>800</v>
      </c>
    </row>
    <row r="19" spans="1:10" ht="20.100000000000001" customHeight="1" x14ac:dyDescent="0.25">
      <c r="A19" s="112">
        <v>4</v>
      </c>
      <c r="B19" s="124" t="s">
        <v>197</v>
      </c>
      <c r="C19" s="147" t="s">
        <v>186</v>
      </c>
      <c r="D19" s="42" t="s">
        <v>154</v>
      </c>
      <c r="E19" s="47">
        <v>9</v>
      </c>
      <c r="F19" s="106"/>
      <c r="G19" s="43">
        <f t="shared" si="0"/>
        <v>0</v>
      </c>
      <c r="J19" s="37">
        <v>950</v>
      </c>
    </row>
    <row r="20" spans="1:10" ht="20.100000000000001" customHeight="1" x14ac:dyDescent="0.25">
      <c r="A20" s="113"/>
      <c r="B20" s="125"/>
      <c r="C20" s="148"/>
      <c r="D20" s="42" t="s">
        <v>151</v>
      </c>
      <c r="E20" s="47">
        <v>13</v>
      </c>
      <c r="F20" s="106"/>
      <c r="G20" s="43">
        <f t="shared" si="0"/>
        <v>0</v>
      </c>
      <c r="J20" s="37">
        <v>950</v>
      </c>
    </row>
    <row r="21" spans="1:10" ht="20.100000000000001" customHeight="1" x14ac:dyDescent="0.25">
      <c r="A21" s="113"/>
      <c r="B21" s="125"/>
      <c r="C21" s="148"/>
      <c r="D21" s="42" t="s">
        <v>152</v>
      </c>
      <c r="E21" s="47">
        <v>6</v>
      </c>
      <c r="F21" s="106"/>
      <c r="G21" s="43">
        <f t="shared" si="0"/>
        <v>0</v>
      </c>
      <c r="J21" s="37">
        <v>950</v>
      </c>
    </row>
    <row r="22" spans="1:10" ht="20.100000000000001" customHeight="1" x14ac:dyDescent="0.25">
      <c r="A22" s="114"/>
      <c r="B22" s="126"/>
      <c r="C22" s="149"/>
      <c r="D22" s="42" t="s">
        <v>153</v>
      </c>
      <c r="E22" s="47">
        <v>2</v>
      </c>
      <c r="F22" s="106"/>
      <c r="G22" s="43">
        <f t="shared" si="0"/>
        <v>0</v>
      </c>
      <c r="J22" s="37">
        <v>950</v>
      </c>
    </row>
    <row r="23" spans="1:10" s="40" customFormat="1" ht="20.100000000000001" customHeight="1" x14ac:dyDescent="0.25">
      <c r="A23" s="103"/>
      <c r="B23" s="66"/>
      <c r="C23" s="139" t="s">
        <v>158</v>
      </c>
      <c r="D23" s="140"/>
      <c r="E23" s="140"/>
      <c r="F23" s="135">
        <f>SUM(G8:G22)</f>
        <v>0</v>
      </c>
      <c r="G23" s="136"/>
    </row>
    <row r="24" spans="1:10" s="39" customFormat="1" ht="20.100000000000001" customHeight="1" x14ac:dyDescent="0.25">
      <c r="A24" s="104"/>
      <c r="B24" s="67"/>
      <c r="C24" s="141" t="s">
        <v>159</v>
      </c>
      <c r="D24" s="142"/>
      <c r="E24" s="142"/>
      <c r="F24" s="107">
        <v>0</v>
      </c>
      <c r="G24" s="44">
        <f>ROUND(F23*F24,2)</f>
        <v>0</v>
      </c>
    </row>
    <row r="25" spans="1:10" s="39" customFormat="1" ht="20.100000000000001" customHeight="1" thickBot="1" x14ac:dyDescent="0.3">
      <c r="A25" s="104"/>
      <c r="B25" s="67"/>
      <c r="C25" s="143" t="s">
        <v>160</v>
      </c>
      <c r="D25" s="144"/>
      <c r="E25" s="144"/>
      <c r="F25" s="45">
        <v>0.22</v>
      </c>
      <c r="G25" s="46">
        <f>ROUND((F23-G24)*F25,2)</f>
        <v>0</v>
      </c>
    </row>
    <row r="26" spans="1:10" s="41" customFormat="1" ht="20.100000000000001" customHeight="1" thickTop="1" thickBot="1" x14ac:dyDescent="0.3">
      <c r="A26" s="105"/>
      <c r="B26" s="68"/>
      <c r="C26" s="145" t="s">
        <v>161</v>
      </c>
      <c r="D26" s="146"/>
      <c r="E26" s="146"/>
      <c r="F26" s="137">
        <f>F23-G24+G25</f>
        <v>0</v>
      </c>
      <c r="G26" s="138"/>
      <c r="H26" s="69"/>
    </row>
    <row r="27" spans="1:10" ht="11.25" customHeight="1" thickTop="1" x14ac:dyDescent="0.25"/>
    <row r="28" spans="1:10" ht="9" customHeight="1" x14ac:dyDescent="0.25">
      <c r="D28" s="111"/>
      <c r="E28" s="111"/>
      <c r="F28" s="111"/>
      <c r="G28" s="111"/>
    </row>
    <row r="29" spans="1:10" ht="20.100000000000001" customHeight="1" x14ac:dyDescent="0.25"/>
    <row r="30" spans="1:10" ht="20.100000000000001" customHeight="1" x14ac:dyDescent="0.25">
      <c r="C30" s="109" t="s">
        <v>234</v>
      </c>
      <c r="D30" s="108"/>
    </row>
    <row r="32" spans="1:10" ht="20.100000000000001" customHeight="1" x14ac:dyDescent="0.25">
      <c r="D32" s="130"/>
      <c r="E32" s="130"/>
      <c r="F32" s="130"/>
      <c r="G32" s="130"/>
    </row>
    <row r="33" spans="4:7" ht="20.100000000000001" customHeight="1" x14ac:dyDescent="0.25">
      <c r="D33" s="131" t="s">
        <v>237</v>
      </c>
      <c r="E33" s="131"/>
      <c r="F33" s="131"/>
      <c r="G33" s="131"/>
    </row>
    <row r="34" spans="4:7" ht="20.100000000000001" customHeight="1" x14ac:dyDescent="0.25">
      <c r="D34" s="111"/>
      <c r="E34" s="111"/>
      <c r="F34" s="111"/>
      <c r="G34" s="111"/>
    </row>
  </sheetData>
  <sheetProtection algorithmName="SHA-512" hashValue="U3JNE9SGCvvLGpYRUmUuyDKEkbYQcZaUxivkO0pvBJBmX1r8XJkT5ALrQjtnbcTqCik9s59zmiR1bxeNWeyNKw==" saltValue="7wPVS3NhVADPnt7ErUDtOA==" spinCount="100000" sheet="1" objects="1" scenarios="1"/>
  <mergeCells count="23">
    <mergeCell ref="C25:E25"/>
    <mergeCell ref="C26:E26"/>
    <mergeCell ref="F26:G26"/>
    <mergeCell ref="D32:G32"/>
    <mergeCell ref="D33:G33"/>
    <mergeCell ref="C23:E23"/>
    <mergeCell ref="F23:G23"/>
    <mergeCell ref="C24:E24"/>
    <mergeCell ref="A19:A22"/>
    <mergeCell ref="B19:B22"/>
    <mergeCell ref="C19:C22"/>
    <mergeCell ref="A9:A13"/>
    <mergeCell ref="B9:B13"/>
    <mergeCell ref="C9:C13"/>
    <mergeCell ref="A14:A18"/>
    <mergeCell ref="B14:B18"/>
    <mergeCell ref="C14:C18"/>
    <mergeCell ref="A1:B1"/>
    <mergeCell ref="C1:G1"/>
    <mergeCell ref="A2:B2"/>
    <mergeCell ref="C2:G2"/>
    <mergeCell ref="A3:B3"/>
    <mergeCell ref="C3:G3"/>
  </mergeCells>
  <pageMargins left="0.70866141732283472" right="0.15748031496062992" top="1.2204724409448819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A5162-9915-4F30-9037-ECF1262D5272}">
  <sheetPr>
    <pageSetUpPr fitToPage="1"/>
  </sheetPr>
  <dimension ref="A1:J22"/>
  <sheetViews>
    <sheetView workbookViewId="0">
      <selection activeCell="C1" sqref="C1:G3"/>
    </sheetView>
  </sheetViews>
  <sheetFormatPr defaultColWidth="9.140625" defaultRowHeight="15" x14ac:dyDescent="0.25"/>
  <cols>
    <col min="1" max="1" width="4.5703125" style="77" customWidth="1"/>
    <col min="2" max="2" width="6.140625" style="62" customWidth="1"/>
    <col min="3" max="3" width="43.85546875" style="37" customWidth="1"/>
    <col min="4" max="4" width="16.140625" style="37" customWidth="1"/>
    <col min="5" max="5" width="6.42578125" style="48" customWidth="1"/>
    <col min="6" max="6" width="14.140625" style="38" customWidth="1"/>
    <col min="7" max="7" width="17.140625" style="38" customWidth="1"/>
    <col min="8" max="8" width="19.85546875" style="37" customWidth="1"/>
    <col min="9" max="9" width="9.140625" style="37"/>
    <col min="10" max="10" width="0" style="37" hidden="1" customWidth="1"/>
    <col min="11" max="16384" width="9.140625" style="37"/>
  </cols>
  <sheetData>
    <row r="1" spans="1:10" ht="36.75" customHeight="1" x14ac:dyDescent="0.4">
      <c r="A1" s="132" t="s">
        <v>238</v>
      </c>
      <c r="B1" s="132"/>
      <c r="C1" s="133" t="str">
        <f>IF(Rekap!C1&lt;&gt;"",Rekap!C1,"")</f>
        <v/>
      </c>
      <c r="D1" s="133"/>
      <c r="E1" s="133"/>
      <c r="F1" s="133"/>
      <c r="G1" s="133"/>
    </row>
    <row r="2" spans="1:10" ht="30" customHeight="1" x14ac:dyDescent="0.3">
      <c r="A2" s="132" t="s">
        <v>235</v>
      </c>
      <c r="B2" s="132"/>
      <c r="C2" s="134" t="str">
        <f>IF(Rekap!C2&lt;&gt;"",Rekap!C2,"")</f>
        <v/>
      </c>
      <c r="D2" s="134"/>
      <c r="E2" s="134"/>
      <c r="F2" s="134"/>
      <c r="G2" s="134"/>
    </row>
    <row r="3" spans="1:10" ht="30" customHeight="1" x14ac:dyDescent="0.3">
      <c r="A3" s="132" t="s">
        <v>236</v>
      </c>
      <c r="B3" s="132"/>
      <c r="C3" s="134" t="str">
        <f>IF(Rekap!C3&lt;&gt;"",Rekap!C3,"")</f>
        <v/>
      </c>
      <c r="D3" s="134"/>
      <c r="E3" s="134"/>
      <c r="F3" s="134"/>
      <c r="G3" s="134"/>
    </row>
    <row r="4" spans="1:10" ht="9" customHeight="1" x14ac:dyDescent="0.25"/>
    <row r="5" spans="1:10" s="53" customFormat="1" ht="28.5" customHeight="1" x14ac:dyDescent="0.25">
      <c r="A5" s="101"/>
      <c r="B5" s="61"/>
      <c r="C5" s="53" t="s">
        <v>239</v>
      </c>
      <c r="E5" s="54"/>
      <c r="F5" s="55"/>
      <c r="G5" s="69"/>
    </row>
    <row r="6" spans="1:10" ht="2.25" customHeight="1" x14ac:dyDescent="0.25"/>
    <row r="7" spans="1:10" ht="28.5" customHeight="1" x14ac:dyDescent="0.25">
      <c r="A7" s="49" t="s">
        <v>162</v>
      </c>
      <c r="B7" s="63" t="s">
        <v>193</v>
      </c>
      <c r="C7" s="50" t="s">
        <v>163</v>
      </c>
      <c r="D7" s="50" t="s">
        <v>155</v>
      </c>
      <c r="E7" s="49" t="s">
        <v>156</v>
      </c>
      <c r="F7" s="51" t="s">
        <v>164</v>
      </c>
      <c r="G7" s="51" t="s">
        <v>158</v>
      </c>
    </row>
    <row r="8" spans="1:10" ht="20.100000000000001" customHeight="1" x14ac:dyDescent="0.25">
      <c r="A8" s="112">
        <v>5</v>
      </c>
      <c r="B8" s="124" t="s">
        <v>198</v>
      </c>
      <c r="C8" s="120" t="s">
        <v>192</v>
      </c>
      <c r="D8" s="42" t="s">
        <v>154</v>
      </c>
      <c r="E8" s="47">
        <v>6</v>
      </c>
      <c r="F8" s="106"/>
      <c r="G8" s="43">
        <f t="shared" ref="G8:G11" si="0">E8*F8</f>
        <v>0</v>
      </c>
      <c r="J8" s="37">
        <v>2500</v>
      </c>
    </row>
    <row r="9" spans="1:10" ht="20.100000000000001" customHeight="1" x14ac:dyDescent="0.25">
      <c r="A9" s="113"/>
      <c r="B9" s="125"/>
      <c r="C9" s="119"/>
      <c r="D9" s="42" t="s">
        <v>151</v>
      </c>
      <c r="E9" s="47">
        <v>8</v>
      </c>
      <c r="F9" s="106"/>
      <c r="G9" s="43">
        <f t="shared" si="0"/>
        <v>0</v>
      </c>
      <c r="J9" s="37">
        <v>2500</v>
      </c>
    </row>
    <row r="10" spans="1:10" ht="20.100000000000001" customHeight="1" x14ac:dyDescent="0.25">
      <c r="A10" s="113"/>
      <c r="B10" s="125"/>
      <c r="C10" s="119"/>
      <c r="D10" s="42" t="s">
        <v>152</v>
      </c>
      <c r="E10" s="47">
        <v>7</v>
      </c>
      <c r="F10" s="106"/>
      <c r="G10" s="43">
        <f t="shared" si="0"/>
        <v>0</v>
      </c>
      <c r="J10" s="37">
        <v>2500</v>
      </c>
    </row>
    <row r="11" spans="1:10" ht="20.100000000000001" customHeight="1" x14ac:dyDescent="0.25">
      <c r="A11" s="114"/>
      <c r="B11" s="126"/>
      <c r="C11" s="119"/>
      <c r="D11" s="42" t="s">
        <v>153</v>
      </c>
      <c r="E11" s="47">
        <v>5</v>
      </c>
      <c r="F11" s="106"/>
      <c r="G11" s="43">
        <f t="shared" si="0"/>
        <v>0</v>
      </c>
      <c r="J11" s="37">
        <v>2500</v>
      </c>
    </row>
    <row r="12" spans="1:10" s="40" customFormat="1" ht="20.100000000000001" customHeight="1" x14ac:dyDescent="0.25">
      <c r="A12" s="103"/>
      <c r="B12" s="66"/>
      <c r="C12" s="139" t="s">
        <v>158</v>
      </c>
      <c r="D12" s="140"/>
      <c r="E12" s="140"/>
      <c r="F12" s="135">
        <f>SUM(G8:G11)</f>
        <v>0</v>
      </c>
      <c r="G12" s="136"/>
    </row>
    <row r="13" spans="1:10" s="39" customFormat="1" ht="20.100000000000001" customHeight="1" x14ac:dyDescent="0.25">
      <c r="A13" s="104"/>
      <c r="B13" s="67"/>
      <c r="C13" s="141" t="s">
        <v>159</v>
      </c>
      <c r="D13" s="142"/>
      <c r="E13" s="142"/>
      <c r="F13" s="107">
        <v>0</v>
      </c>
      <c r="G13" s="44">
        <f>ROUND(F12*F13,2)</f>
        <v>0</v>
      </c>
    </row>
    <row r="14" spans="1:10" s="39" customFormat="1" ht="20.100000000000001" customHeight="1" thickBot="1" x14ac:dyDescent="0.3">
      <c r="A14" s="104"/>
      <c r="B14" s="67"/>
      <c r="C14" s="143" t="s">
        <v>160</v>
      </c>
      <c r="D14" s="144"/>
      <c r="E14" s="144"/>
      <c r="F14" s="45">
        <v>0.22</v>
      </c>
      <c r="G14" s="46">
        <f>ROUND((F12-G13)*F14,2)</f>
        <v>0</v>
      </c>
    </row>
    <row r="15" spans="1:10" s="41" customFormat="1" ht="20.100000000000001" customHeight="1" thickTop="1" thickBot="1" x14ac:dyDescent="0.3">
      <c r="A15" s="105"/>
      <c r="B15" s="68"/>
      <c r="C15" s="145" t="s">
        <v>161</v>
      </c>
      <c r="D15" s="146"/>
      <c r="E15" s="146"/>
      <c r="F15" s="137">
        <f>F12-G13+G14</f>
        <v>0</v>
      </c>
      <c r="G15" s="138"/>
      <c r="H15" s="69"/>
    </row>
    <row r="16" spans="1:10" ht="11.25" customHeight="1" thickTop="1" x14ac:dyDescent="0.25"/>
    <row r="17" spans="3:7" ht="20.100000000000001" customHeight="1" x14ac:dyDescent="0.25"/>
    <row r="18" spans="3:7" ht="20.100000000000001" customHeight="1" x14ac:dyDescent="0.25">
      <c r="C18" s="109" t="s">
        <v>234</v>
      </c>
      <c r="D18" s="108"/>
    </row>
    <row r="20" spans="3:7" ht="20.100000000000001" customHeight="1" x14ac:dyDescent="0.25">
      <c r="D20" s="130"/>
      <c r="E20" s="130"/>
      <c r="F20" s="130"/>
      <c r="G20" s="130"/>
    </row>
    <row r="21" spans="3:7" ht="20.100000000000001" customHeight="1" x14ac:dyDescent="0.25">
      <c r="D21" s="131" t="s">
        <v>237</v>
      </c>
      <c r="E21" s="131"/>
      <c r="F21" s="131"/>
      <c r="G21" s="131"/>
    </row>
    <row r="22" spans="3:7" ht="20.100000000000001" customHeight="1" x14ac:dyDescent="0.25">
      <c r="D22" s="111"/>
      <c r="E22" s="111"/>
      <c r="F22" s="111"/>
      <c r="G22" s="111"/>
    </row>
  </sheetData>
  <sheetProtection algorithmName="SHA-512" hashValue="3vutPTmmLJGYSf82ADm5VRqZfYStB0TWwYglzpSbnxpAN+SfaWOEso3uGFmv0HeW3T3LMrVI0PQwz95X24egQA==" saltValue="jgdehXOpH1FSLGxLMqHAog==" spinCount="100000" sheet="1" objects="1" scenarios="1"/>
  <mergeCells count="17">
    <mergeCell ref="C14:E14"/>
    <mergeCell ref="C15:E15"/>
    <mergeCell ref="F15:G15"/>
    <mergeCell ref="D20:G20"/>
    <mergeCell ref="D21:G21"/>
    <mergeCell ref="C12:E12"/>
    <mergeCell ref="F12:G12"/>
    <mergeCell ref="C13:E13"/>
    <mergeCell ref="A8:A11"/>
    <mergeCell ref="B8:B11"/>
    <mergeCell ref="C8:C11"/>
    <mergeCell ref="A1:B1"/>
    <mergeCell ref="C1:G1"/>
    <mergeCell ref="A2:B2"/>
    <mergeCell ref="C2:G2"/>
    <mergeCell ref="A3:B3"/>
    <mergeCell ref="C3:G3"/>
  </mergeCells>
  <pageMargins left="0.70866141732283472" right="0.27559055118110237" top="1.4566929133858268" bottom="0.43307086614173229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96FA9-0944-4D19-ABCB-EAB2B3F944DD}">
  <sheetPr>
    <pageSetUpPr fitToPage="1"/>
  </sheetPr>
  <dimension ref="A1:J23"/>
  <sheetViews>
    <sheetView workbookViewId="0">
      <selection activeCell="C1" sqref="C1:G1"/>
    </sheetView>
  </sheetViews>
  <sheetFormatPr defaultColWidth="9.140625" defaultRowHeight="15" x14ac:dyDescent="0.25"/>
  <cols>
    <col min="1" max="1" width="4.5703125" style="77" customWidth="1"/>
    <col min="2" max="2" width="6.140625" style="62" customWidth="1"/>
    <col min="3" max="3" width="43.85546875" style="37" customWidth="1"/>
    <col min="4" max="4" width="16.140625" style="37" customWidth="1"/>
    <col min="5" max="5" width="6.42578125" style="48" customWidth="1"/>
    <col min="6" max="6" width="14.140625" style="38" customWidth="1"/>
    <col min="7" max="7" width="17.140625" style="38" customWidth="1"/>
    <col min="8" max="8" width="19.85546875" style="37" customWidth="1"/>
    <col min="9" max="9" width="9.140625" style="37"/>
    <col min="10" max="10" width="0" style="37" hidden="1" customWidth="1"/>
    <col min="11" max="16384" width="9.140625" style="37"/>
  </cols>
  <sheetData>
    <row r="1" spans="1:10" ht="36.75" customHeight="1" x14ac:dyDescent="0.4">
      <c r="A1" s="132" t="s">
        <v>238</v>
      </c>
      <c r="B1" s="132"/>
      <c r="C1" s="133" t="str">
        <f>IF(Rekap!C1&lt;&gt;"",Rekap!C1,"")</f>
        <v/>
      </c>
      <c r="D1" s="133"/>
      <c r="E1" s="133"/>
      <c r="F1" s="133"/>
      <c r="G1" s="133"/>
    </row>
    <row r="2" spans="1:10" ht="30" customHeight="1" x14ac:dyDescent="0.3">
      <c r="A2" s="132" t="s">
        <v>235</v>
      </c>
      <c r="B2" s="132"/>
      <c r="C2" s="134" t="str">
        <f>IF(Rekap!C2&lt;&gt;"",Rekap!C2,"")</f>
        <v/>
      </c>
      <c r="D2" s="134"/>
      <c r="E2" s="134"/>
      <c r="F2" s="134"/>
      <c r="G2" s="134"/>
    </row>
    <row r="3" spans="1:10" ht="30" customHeight="1" x14ac:dyDescent="0.3">
      <c r="A3" s="132" t="s">
        <v>236</v>
      </c>
      <c r="B3" s="132"/>
      <c r="C3" s="134" t="str">
        <f>IF(Rekap!C3&lt;&gt;"",Rekap!C3,"")</f>
        <v/>
      </c>
      <c r="D3" s="134"/>
      <c r="E3" s="134"/>
      <c r="F3" s="134"/>
      <c r="G3" s="134"/>
    </row>
    <row r="4" spans="1:10" ht="9" customHeight="1" x14ac:dyDescent="0.25"/>
    <row r="5" spans="1:10" s="53" customFormat="1" ht="28.5" customHeight="1" x14ac:dyDescent="0.25">
      <c r="A5" s="101"/>
      <c r="B5" s="61"/>
      <c r="C5" s="53" t="s">
        <v>239</v>
      </c>
      <c r="E5" s="54"/>
      <c r="F5" s="55"/>
      <c r="G5" s="69"/>
    </row>
    <row r="6" spans="1:10" ht="2.25" customHeight="1" x14ac:dyDescent="0.25"/>
    <row r="7" spans="1:10" ht="28.5" customHeight="1" x14ac:dyDescent="0.25">
      <c r="A7" s="49" t="s">
        <v>162</v>
      </c>
      <c r="B7" s="63" t="s">
        <v>193</v>
      </c>
      <c r="C7" s="50" t="s">
        <v>163</v>
      </c>
      <c r="D7" s="50" t="s">
        <v>155</v>
      </c>
      <c r="E7" s="49" t="s">
        <v>156</v>
      </c>
      <c r="F7" s="51" t="s">
        <v>164</v>
      </c>
      <c r="G7" s="51" t="s">
        <v>158</v>
      </c>
    </row>
    <row r="8" spans="1:10" s="60" customFormat="1" ht="20.100000000000001" customHeight="1" x14ac:dyDescent="0.25">
      <c r="A8" s="102">
        <v>1</v>
      </c>
      <c r="B8" s="65" t="s">
        <v>199</v>
      </c>
      <c r="C8" s="56" t="s">
        <v>233</v>
      </c>
      <c r="D8" s="52"/>
      <c r="E8" s="58">
        <v>3</v>
      </c>
      <c r="F8" s="106"/>
      <c r="G8" s="59">
        <f t="shared" ref="G8:G13" si="0">E8*F8</f>
        <v>0</v>
      </c>
      <c r="J8" s="60">
        <v>1500</v>
      </c>
    </row>
    <row r="9" spans="1:10" ht="20.100000000000001" customHeight="1" x14ac:dyDescent="0.25">
      <c r="A9" s="115">
        <v>2</v>
      </c>
      <c r="B9" s="127" t="s">
        <v>200</v>
      </c>
      <c r="C9" s="121" t="s">
        <v>187</v>
      </c>
      <c r="D9" s="52" t="s">
        <v>44</v>
      </c>
      <c r="E9" s="47">
        <v>20</v>
      </c>
      <c r="F9" s="106"/>
      <c r="G9" s="43">
        <f t="shared" si="0"/>
        <v>0</v>
      </c>
      <c r="H9" s="60"/>
      <c r="J9" s="37">
        <v>50</v>
      </c>
    </row>
    <row r="10" spans="1:10" ht="20.100000000000001" customHeight="1" x14ac:dyDescent="0.25">
      <c r="A10" s="116"/>
      <c r="B10" s="128"/>
      <c r="C10" s="122"/>
      <c r="D10" s="52" t="s">
        <v>45</v>
      </c>
      <c r="E10" s="47">
        <f>108+25</f>
        <v>133</v>
      </c>
      <c r="F10" s="106"/>
      <c r="G10" s="43">
        <f t="shared" si="0"/>
        <v>0</v>
      </c>
      <c r="H10" s="60"/>
      <c r="J10" s="37">
        <v>50</v>
      </c>
    </row>
    <row r="11" spans="1:10" ht="20.100000000000001" customHeight="1" x14ac:dyDescent="0.25">
      <c r="A11" s="117"/>
      <c r="B11" s="129"/>
      <c r="C11" s="123"/>
      <c r="D11" s="52" t="s">
        <v>46</v>
      </c>
      <c r="E11" s="47">
        <f>54+4</f>
        <v>58</v>
      </c>
      <c r="F11" s="106"/>
      <c r="G11" s="43">
        <f t="shared" si="0"/>
        <v>0</v>
      </c>
      <c r="H11" s="60"/>
      <c r="J11" s="37">
        <v>50</v>
      </c>
    </row>
    <row r="12" spans="1:10" ht="20.100000000000001" customHeight="1" x14ac:dyDescent="0.25">
      <c r="A12" s="102">
        <v>3</v>
      </c>
      <c r="B12" s="65" t="s">
        <v>201</v>
      </c>
      <c r="C12" s="56" t="s">
        <v>3</v>
      </c>
      <c r="D12" s="52"/>
      <c r="E12" s="47">
        <v>29</v>
      </c>
      <c r="F12" s="106"/>
      <c r="G12" s="43">
        <f t="shared" si="0"/>
        <v>0</v>
      </c>
      <c r="J12" s="37">
        <v>60</v>
      </c>
    </row>
    <row r="13" spans="1:10" ht="20.100000000000001" customHeight="1" x14ac:dyDescent="0.25">
      <c r="A13" s="102">
        <v>4</v>
      </c>
      <c r="B13" s="65" t="s">
        <v>202</v>
      </c>
      <c r="C13" s="56" t="s">
        <v>157</v>
      </c>
      <c r="D13" s="52" t="s">
        <v>243</v>
      </c>
      <c r="E13" s="47">
        <v>15</v>
      </c>
      <c r="F13" s="106"/>
      <c r="G13" s="43">
        <f t="shared" si="0"/>
        <v>0</v>
      </c>
      <c r="J13" s="37">
        <v>50</v>
      </c>
    </row>
    <row r="14" spans="1:10" s="40" customFormat="1" ht="20.100000000000001" customHeight="1" x14ac:dyDescent="0.25">
      <c r="A14" s="103"/>
      <c r="B14" s="66"/>
      <c r="C14" s="139" t="s">
        <v>158</v>
      </c>
      <c r="D14" s="140"/>
      <c r="E14" s="140"/>
      <c r="F14" s="135">
        <f>SUM(G8:G13)</f>
        <v>0</v>
      </c>
      <c r="G14" s="136"/>
    </row>
    <row r="15" spans="1:10" s="39" customFormat="1" ht="20.100000000000001" customHeight="1" x14ac:dyDescent="0.25">
      <c r="A15" s="104"/>
      <c r="B15" s="67"/>
      <c r="C15" s="141" t="s">
        <v>159</v>
      </c>
      <c r="D15" s="142"/>
      <c r="E15" s="142"/>
      <c r="F15" s="107">
        <v>0</v>
      </c>
      <c r="G15" s="44">
        <f>ROUND(F14*F15,2)</f>
        <v>0</v>
      </c>
    </row>
    <row r="16" spans="1:10" s="39" customFormat="1" ht="20.100000000000001" customHeight="1" thickBot="1" x14ac:dyDescent="0.3">
      <c r="A16" s="104"/>
      <c r="B16" s="67"/>
      <c r="C16" s="143" t="s">
        <v>160</v>
      </c>
      <c r="D16" s="144"/>
      <c r="E16" s="144"/>
      <c r="F16" s="45">
        <v>0.22</v>
      </c>
      <c r="G16" s="46">
        <f>ROUND((F14-G15)*F16,2)</f>
        <v>0</v>
      </c>
    </row>
    <row r="17" spans="1:8" s="41" customFormat="1" ht="20.100000000000001" customHeight="1" thickTop="1" thickBot="1" x14ac:dyDescent="0.3">
      <c r="A17" s="105"/>
      <c r="B17" s="68"/>
      <c r="C17" s="145" t="s">
        <v>161</v>
      </c>
      <c r="D17" s="146"/>
      <c r="E17" s="146"/>
      <c r="F17" s="137">
        <f>F14-G15+G16</f>
        <v>0</v>
      </c>
      <c r="G17" s="138"/>
      <c r="H17" s="69"/>
    </row>
    <row r="18" spans="1:8" ht="11.25" customHeight="1" thickTop="1" x14ac:dyDescent="0.25"/>
    <row r="19" spans="1:8" ht="20.100000000000001" customHeight="1" x14ac:dyDescent="0.25">
      <c r="C19" s="109" t="s">
        <v>234</v>
      </c>
      <c r="D19" s="108"/>
    </row>
    <row r="21" spans="1:8" ht="20.100000000000001" customHeight="1" x14ac:dyDescent="0.25">
      <c r="D21" s="130"/>
      <c r="E21" s="130"/>
      <c r="F21" s="130"/>
      <c r="G21" s="130"/>
    </row>
    <row r="22" spans="1:8" ht="20.100000000000001" customHeight="1" x14ac:dyDescent="0.25">
      <c r="D22" s="131" t="s">
        <v>237</v>
      </c>
      <c r="E22" s="131"/>
      <c r="F22" s="131"/>
      <c r="G22" s="131"/>
    </row>
    <row r="23" spans="1:8" ht="20.100000000000001" customHeight="1" x14ac:dyDescent="0.25">
      <c r="D23" s="111"/>
      <c r="E23" s="111"/>
      <c r="F23" s="111"/>
      <c r="G23" s="111"/>
    </row>
  </sheetData>
  <sheetProtection algorithmName="SHA-512" hashValue="OqQhxUDofIKiXfX0h8X2bL8s62uhVbcmtqQV2FLOJK1AeeD+f7lmxqYqBLYqmgxKHBQH4qrZYw5+aKeBkyTonw==" saltValue="dHIfhO6JQGV4t4ywGEldVA==" spinCount="100000" sheet="1" objects="1" scenarios="1"/>
  <mergeCells count="17">
    <mergeCell ref="C16:E16"/>
    <mergeCell ref="C17:E17"/>
    <mergeCell ref="F17:G17"/>
    <mergeCell ref="D21:G21"/>
    <mergeCell ref="D22:G22"/>
    <mergeCell ref="A9:A11"/>
    <mergeCell ref="B9:B11"/>
    <mergeCell ref="C9:C11"/>
    <mergeCell ref="C14:E14"/>
    <mergeCell ref="F14:G14"/>
    <mergeCell ref="C15:E15"/>
    <mergeCell ref="A1:B1"/>
    <mergeCell ref="C1:G1"/>
    <mergeCell ref="A2:B2"/>
    <mergeCell ref="C2:G2"/>
    <mergeCell ref="A3:B3"/>
    <mergeCell ref="C3:G3"/>
  </mergeCells>
  <pageMargins left="0.70866141732283472" right="0.17" top="1.4" bottom="0.41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BD7C1-CECA-4D0B-8DC0-1FFF28015203}">
  <sheetPr>
    <pageSetUpPr fitToPage="1"/>
  </sheetPr>
  <dimension ref="A1:AC54"/>
  <sheetViews>
    <sheetView zoomScale="70" zoomScaleNormal="70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F23" sqref="F23"/>
    </sheetView>
  </sheetViews>
  <sheetFormatPr defaultRowHeight="15.75" x14ac:dyDescent="0.25"/>
  <cols>
    <col min="1" max="1" width="6.140625" style="78" customWidth="1"/>
    <col min="2" max="2" width="27.85546875" style="79" customWidth="1"/>
    <col min="3" max="3" width="16.7109375" style="79" customWidth="1"/>
    <col min="4" max="22" width="5.7109375" style="80" customWidth="1"/>
    <col min="23" max="23" width="10.7109375" style="83" customWidth="1"/>
    <col min="24" max="24" width="9.140625" style="79"/>
    <col min="25" max="39" width="0" style="79" hidden="1" customWidth="1"/>
    <col min="40" max="16384" width="9.140625" style="79"/>
  </cols>
  <sheetData>
    <row r="1" spans="1:23" x14ac:dyDescent="0.25">
      <c r="D1" s="80">
        <v>1</v>
      </c>
      <c r="E1" s="80">
        <v>2</v>
      </c>
      <c r="F1" s="80">
        <v>4</v>
      </c>
      <c r="G1" s="80">
        <v>6</v>
      </c>
      <c r="H1" s="80">
        <v>7</v>
      </c>
      <c r="I1" s="80">
        <v>8</v>
      </c>
      <c r="J1" s="80">
        <v>9</v>
      </c>
      <c r="K1" s="80">
        <v>10</v>
      </c>
      <c r="L1" s="80">
        <v>11</v>
      </c>
      <c r="M1" s="80">
        <v>12</v>
      </c>
      <c r="N1" s="80">
        <v>15</v>
      </c>
      <c r="O1" s="80">
        <v>16</v>
      </c>
      <c r="P1" s="80">
        <v>17</v>
      </c>
      <c r="Q1" s="80">
        <v>18</v>
      </c>
      <c r="R1" s="80">
        <v>19</v>
      </c>
      <c r="S1" s="80">
        <v>20</v>
      </c>
      <c r="T1" s="80">
        <v>21</v>
      </c>
      <c r="U1" s="80">
        <v>23</v>
      </c>
      <c r="V1" s="80">
        <v>25</v>
      </c>
    </row>
    <row r="2" spans="1:23" ht="122.25" customHeight="1" x14ac:dyDescent="0.25">
      <c r="A2" s="81" t="s">
        <v>205</v>
      </c>
      <c r="B2" s="84" t="s">
        <v>163</v>
      </c>
      <c r="C2" s="90" t="s">
        <v>206</v>
      </c>
      <c r="D2" s="91" t="s">
        <v>207</v>
      </c>
      <c r="E2" s="91" t="s">
        <v>208</v>
      </c>
      <c r="F2" s="91" t="s">
        <v>209</v>
      </c>
      <c r="G2" s="91" t="s">
        <v>210</v>
      </c>
      <c r="H2" s="91" t="s">
        <v>211</v>
      </c>
      <c r="I2" s="91" t="s">
        <v>212</v>
      </c>
      <c r="J2" s="91" t="s">
        <v>213</v>
      </c>
      <c r="K2" s="91" t="s">
        <v>214</v>
      </c>
      <c r="L2" s="91" t="s">
        <v>215</v>
      </c>
      <c r="M2" s="91" t="s">
        <v>216</v>
      </c>
      <c r="N2" s="91" t="s">
        <v>217</v>
      </c>
      <c r="O2" s="91" t="s">
        <v>218</v>
      </c>
      <c r="P2" s="91" t="s">
        <v>219</v>
      </c>
      <c r="Q2" s="91" t="s">
        <v>220</v>
      </c>
      <c r="R2" s="91" t="s">
        <v>221</v>
      </c>
      <c r="S2" s="91" t="s">
        <v>222</v>
      </c>
      <c r="T2" s="91" t="s">
        <v>223</v>
      </c>
      <c r="U2" s="91" t="s">
        <v>224</v>
      </c>
      <c r="V2" s="91" t="s">
        <v>225</v>
      </c>
      <c r="W2" s="82" t="s">
        <v>226</v>
      </c>
    </row>
    <row r="3" spans="1:23" s="86" customFormat="1" ht="23.25" x14ac:dyDescent="0.35">
      <c r="A3" s="150" t="s">
        <v>227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2"/>
    </row>
    <row r="4" spans="1:23" x14ac:dyDescent="0.25">
      <c r="A4" s="92" t="s">
        <v>194</v>
      </c>
      <c r="B4" s="93" t="s">
        <v>188</v>
      </c>
      <c r="C4" s="90"/>
      <c r="D4" s="94">
        <v>8</v>
      </c>
      <c r="E4" s="94"/>
      <c r="F4" s="94"/>
      <c r="G4" s="94"/>
      <c r="H4" s="94">
        <v>10</v>
      </c>
      <c r="I4" s="94"/>
      <c r="J4" s="94"/>
      <c r="K4" s="94"/>
      <c r="L4" s="94"/>
      <c r="M4" s="94">
        <v>12</v>
      </c>
      <c r="N4" s="94">
        <v>3</v>
      </c>
      <c r="O4" s="94"/>
      <c r="P4" s="94"/>
      <c r="Q4" s="94"/>
      <c r="R4" s="94">
        <v>5</v>
      </c>
      <c r="S4" s="94"/>
      <c r="T4" s="94"/>
      <c r="U4" s="94"/>
      <c r="V4" s="94"/>
      <c r="W4" s="95">
        <f t="shared" ref="W4:W19" si="0">SUM(D4:U4)</f>
        <v>38</v>
      </c>
    </row>
    <row r="5" spans="1:23" x14ac:dyDescent="0.25">
      <c r="A5" s="172" t="s">
        <v>195</v>
      </c>
      <c r="B5" s="167" t="s">
        <v>189</v>
      </c>
      <c r="C5" s="90" t="s">
        <v>47</v>
      </c>
      <c r="D5" s="94"/>
      <c r="E5" s="94">
        <v>4</v>
      </c>
      <c r="F5" s="94">
        <v>4</v>
      </c>
      <c r="G5" s="94"/>
      <c r="H5" s="94"/>
      <c r="I5" s="94"/>
      <c r="J5" s="94"/>
      <c r="K5" s="94"/>
      <c r="L5" s="94">
        <v>3</v>
      </c>
      <c r="M5" s="94"/>
      <c r="N5" s="94"/>
      <c r="O5" s="94"/>
      <c r="P5" s="94">
        <v>3</v>
      </c>
      <c r="Q5" s="94"/>
      <c r="R5" s="94">
        <v>3</v>
      </c>
      <c r="S5" s="94"/>
      <c r="T5" s="96">
        <v>2</v>
      </c>
      <c r="U5" s="94">
        <v>5</v>
      </c>
      <c r="V5" s="94"/>
      <c r="W5" s="95">
        <f t="shared" si="0"/>
        <v>24</v>
      </c>
    </row>
    <row r="6" spans="1:23" x14ac:dyDescent="0.25">
      <c r="A6" s="173"/>
      <c r="B6" s="168"/>
      <c r="C6" s="90" t="s">
        <v>48</v>
      </c>
      <c r="D6" s="94"/>
      <c r="E6" s="94">
        <v>6</v>
      </c>
      <c r="F6" s="94">
        <v>11</v>
      </c>
      <c r="G6" s="94"/>
      <c r="H6" s="94"/>
      <c r="I6" s="94">
        <v>5</v>
      </c>
      <c r="J6" s="94"/>
      <c r="K6" s="94"/>
      <c r="L6" s="94">
        <v>3</v>
      </c>
      <c r="M6" s="94">
        <v>3</v>
      </c>
      <c r="N6" s="94"/>
      <c r="O6" s="94"/>
      <c r="P6" s="94">
        <v>6</v>
      </c>
      <c r="Q6" s="94"/>
      <c r="R6" s="94">
        <v>5</v>
      </c>
      <c r="S6" s="94">
        <v>8</v>
      </c>
      <c r="T6" s="96">
        <v>6</v>
      </c>
      <c r="U6" s="94">
        <v>12</v>
      </c>
      <c r="V6" s="94"/>
      <c r="W6" s="95">
        <f t="shared" si="0"/>
        <v>65</v>
      </c>
    </row>
    <row r="7" spans="1:23" x14ac:dyDescent="0.25">
      <c r="A7" s="173"/>
      <c r="B7" s="168"/>
      <c r="C7" s="90" t="s">
        <v>49</v>
      </c>
      <c r="D7" s="94"/>
      <c r="E7" s="94">
        <v>10</v>
      </c>
      <c r="F7" s="94">
        <v>10</v>
      </c>
      <c r="G7" s="94"/>
      <c r="H7" s="94"/>
      <c r="I7" s="94">
        <v>5</v>
      </c>
      <c r="J7" s="94"/>
      <c r="K7" s="94"/>
      <c r="L7" s="94">
        <v>3</v>
      </c>
      <c r="M7" s="94">
        <v>3</v>
      </c>
      <c r="N7" s="94"/>
      <c r="O7" s="94"/>
      <c r="P7" s="94">
        <v>10</v>
      </c>
      <c r="Q7" s="94"/>
      <c r="R7" s="94">
        <v>10</v>
      </c>
      <c r="S7" s="94">
        <v>10</v>
      </c>
      <c r="T7" s="96">
        <v>1</v>
      </c>
      <c r="U7" s="94">
        <v>3</v>
      </c>
      <c r="V7" s="94"/>
      <c r="W7" s="95">
        <f t="shared" si="0"/>
        <v>65</v>
      </c>
    </row>
    <row r="8" spans="1:23" x14ac:dyDescent="0.25">
      <c r="A8" s="173"/>
      <c r="B8" s="168"/>
      <c r="C8" s="90" t="s">
        <v>50</v>
      </c>
      <c r="D8" s="94"/>
      <c r="E8" s="94">
        <v>4</v>
      </c>
      <c r="F8" s="94">
        <v>4</v>
      </c>
      <c r="G8" s="94"/>
      <c r="H8" s="94"/>
      <c r="I8" s="94">
        <v>4</v>
      </c>
      <c r="J8" s="94"/>
      <c r="K8" s="94"/>
      <c r="L8" s="94">
        <v>1</v>
      </c>
      <c r="M8" s="94">
        <v>3</v>
      </c>
      <c r="N8" s="94"/>
      <c r="O8" s="94"/>
      <c r="P8" s="94">
        <v>6</v>
      </c>
      <c r="Q8" s="94"/>
      <c r="R8" s="94">
        <v>8</v>
      </c>
      <c r="S8" s="94">
        <v>8</v>
      </c>
      <c r="T8" s="96">
        <v>1</v>
      </c>
      <c r="U8" s="94"/>
      <c r="V8" s="94"/>
      <c r="W8" s="95">
        <f t="shared" si="0"/>
        <v>39</v>
      </c>
    </row>
    <row r="9" spans="1:23" x14ac:dyDescent="0.25">
      <c r="A9" s="174"/>
      <c r="B9" s="169"/>
      <c r="C9" s="90" t="s">
        <v>51</v>
      </c>
      <c r="D9" s="94"/>
      <c r="E9" s="94">
        <v>1</v>
      </c>
      <c r="F9" s="94">
        <v>1</v>
      </c>
      <c r="G9" s="94"/>
      <c r="H9" s="94"/>
      <c r="I9" s="94">
        <v>2</v>
      </c>
      <c r="J9" s="94"/>
      <c r="K9" s="94"/>
      <c r="L9" s="94"/>
      <c r="M9" s="94">
        <v>3</v>
      </c>
      <c r="N9" s="94"/>
      <c r="O9" s="94"/>
      <c r="P9" s="94">
        <v>2</v>
      </c>
      <c r="Q9" s="94"/>
      <c r="R9" s="94"/>
      <c r="S9" s="94"/>
      <c r="T9" s="96"/>
      <c r="U9" s="94"/>
      <c r="V9" s="94"/>
      <c r="W9" s="95">
        <f t="shared" si="0"/>
        <v>9</v>
      </c>
    </row>
    <row r="10" spans="1:23" x14ac:dyDescent="0.25">
      <c r="A10" s="175" t="s">
        <v>196</v>
      </c>
      <c r="B10" s="170" t="s">
        <v>231</v>
      </c>
      <c r="C10" s="90" t="s">
        <v>47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>
        <v>3</v>
      </c>
      <c r="O10" s="94">
        <v>2</v>
      </c>
      <c r="P10" s="94"/>
      <c r="Q10" s="94"/>
      <c r="R10" s="94"/>
      <c r="S10" s="94"/>
      <c r="T10" s="96"/>
      <c r="U10" s="94"/>
      <c r="V10" s="94"/>
      <c r="W10" s="95">
        <f t="shared" si="0"/>
        <v>5</v>
      </c>
    </row>
    <row r="11" spans="1:23" x14ac:dyDescent="0.25">
      <c r="A11" s="176"/>
      <c r="B11" s="168"/>
      <c r="C11" s="90" t="s">
        <v>48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>
        <v>3</v>
      </c>
      <c r="O11" s="94">
        <v>3</v>
      </c>
      <c r="P11" s="94"/>
      <c r="Q11" s="94"/>
      <c r="R11" s="94"/>
      <c r="S11" s="94"/>
      <c r="T11" s="96"/>
      <c r="U11" s="94"/>
      <c r="V11" s="94"/>
      <c r="W11" s="95">
        <f t="shared" si="0"/>
        <v>6</v>
      </c>
    </row>
    <row r="12" spans="1:23" x14ac:dyDescent="0.25">
      <c r="A12" s="176"/>
      <c r="B12" s="168"/>
      <c r="C12" s="90" t="s">
        <v>49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>
        <v>8</v>
      </c>
      <c r="O12" s="94">
        <v>6</v>
      </c>
      <c r="P12" s="94"/>
      <c r="Q12" s="94"/>
      <c r="R12" s="94"/>
      <c r="S12" s="94"/>
      <c r="T12" s="96"/>
      <c r="U12" s="94"/>
      <c r="V12" s="94"/>
      <c r="W12" s="95">
        <f t="shared" si="0"/>
        <v>14</v>
      </c>
    </row>
    <row r="13" spans="1:23" x14ac:dyDescent="0.25">
      <c r="A13" s="176"/>
      <c r="B13" s="168"/>
      <c r="C13" s="90" t="s">
        <v>50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>
        <v>4</v>
      </c>
      <c r="O13" s="94">
        <v>3</v>
      </c>
      <c r="P13" s="94"/>
      <c r="Q13" s="94"/>
      <c r="R13" s="94"/>
      <c r="S13" s="94"/>
      <c r="T13" s="96"/>
      <c r="U13" s="94"/>
      <c r="V13" s="94"/>
      <c r="W13" s="95">
        <f t="shared" si="0"/>
        <v>7</v>
      </c>
    </row>
    <row r="14" spans="1:23" x14ac:dyDescent="0.25">
      <c r="A14" s="177"/>
      <c r="B14" s="169"/>
      <c r="C14" s="90" t="s">
        <v>51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>
        <v>1</v>
      </c>
      <c r="O14" s="94">
        <v>1</v>
      </c>
      <c r="P14" s="94"/>
      <c r="Q14" s="94"/>
      <c r="R14" s="94"/>
      <c r="S14" s="94"/>
      <c r="T14" s="96"/>
      <c r="U14" s="94"/>
      <c r="V14" s="94"/>
      <c r="W14" s="95">
        <f t="shared" si="0"/>
        <v>2</v>
      </c>
    </row>
    <row r="15" spans="1:23" x14ac:dyDescent="0.25">
      <c r="A15" s="175" t="s">
        <v>197</v>
      </c>
      <c r="B15" s="167" t="s">
        <v>190</v>
      </c>
      <c r="C15" s="90" t="s">
        <v>47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6"/>
      <c r="U15" s="94"/>
      <c r="V15" s="94"/>
      <c r="W15" s="95">
        <f t="shared" si="0"/>
        <v>0</v>
      </c>
    </row>
    <row r="16" spans="1:23" x14ac:dyDescent="0.25">
      <c r="A16" s="176"/>
      <c r="B16" s="168"/>
      <c r="C16" s="90" t="s">
        <v>48</v>
      </c>
      <c r="D16" s="94"/>
      <c r="E16" s="94">
        <v>2</v>
      </c>
      <c r="F16" s="94">
        <v>1</v>
      </c>
      <c r="G16" s="94"/>
      <c r="H16" s="94"/>
      <c r="I16" s="94">
        <v>1</v>
      </c>
      <c r="J16" s="94"/>
      <c r="K16" s="94"/>
      <c r="L16" s="94"/>
      <c r="M16" s="94">
        <v>1</v>
      </c>
      <c r="N16" s="94">
        <v>1</v>
      </c>
      <c r="O16" s="94"/>
      <c r="P16" s="94"/>
      <c r="Q16" s="94"/>
      <c r="R16" s="94">
        <v>1</v>
      </c>
      <c r="S16" s="94"/>
      <c r="T16" s="96"/>
      <c r="U16" s="94">
        <v>2</v>
      </c>
      <c r="V16" s="94"/>
      <c r="W16" s="95">
        <f t="shared" si="0"/>
        <v>9</v>
      </c>
    </row>
    <row r="17" spans="1:29" x14ac:dyDescent="0.25">
      <c r="A17" s="176"/>
      <c r="B17" s="168"/>
      <c r="C17" s="90" t="s">
        <v>49</v>
      </c>
      <c r="D17" s="94"/>
      <c r="E17" s="94">
        <v>2</v>
      </c>
      <c r="F17" s="94"/>
      <c r="G17" s="94"/>
      <c r="H17" s="94">
        <v>2</v>
      </c>
      <c r="I17" s="94">
        <v>1</v>
      </c>
      <c r="J17" s="94"/>
      <c r="K17" s="94"/>
      <c r="L17" s="94"/>
      <c r="M17" s="94">
        <v>1</v>
      </c>
      <c r="N17" s="94">
        <v>1</v>
      </c>
      <c r="O17" s="94"/>
      <c r="P17" s="94">
        <v>1</v>
      </c>
      <c r="Q17" s="94"/>
      <c r="R17" s="94">
        <v>2</v>
      </c>
      <c r="S17" s="94">
        <v>2</v>
      </c>
      <c r="T17" s="96"/>
      <c r="U17" s="94">
        <v>1</v>
      </c>
      <c r="V17" s="94"/>
      <c r="W17" s="95">
        <f t="shared" si="0"/>
        <v>13</v>
      </c>
    </row>
    <row r="18" spans="1:29" x14ac:dyDescent="0.25">
      <c r="A18" s="176"/>
      <c r="B18" s="168"/>
      <c r="C18" s="90" t="s">
        <v>50</v>
      </c>
      <c r="D18" s="94"/>
      <c r="E18" s="94"/>
      <c r="F18" s="94">
        <v>1</v>
      </c>
      <c r="G18" s="94"/>
      <c r="H18" s="94">
        <v>2</v>
      </c>
      <c r="I18" s="94"/>
      <c r="J18" s="94"/>
      <c r="K18" s="94"/>
      <c r="L18" s="94"/>
      <c r="M18" s="94">
        <v>1</v>
      </c>
      <c r="N18" s="94"/>
      <c r="O18" s="94"/>
      <c r="P18" s="94"/>
      <c r="Q18" s="94"/>
      <c r="R18" s="94"/>
      <c r="S18" s="94">
        <v>2</v>
      </c>
      <c r="T18" s="96"/>
      <c r="U18" s="94"/>
      <c r="V18" s="94"/>
      <c r="W18" s="95">
        <f t="shared" si="0"/>
        <v>6</v>
      </c>
    </row>
    <row r="19" spans="1:29" x14ac:dyDescent="0.25">
      <c r="A19" s="177"/>
      <c r="B19" s="169"/>
      <c r="C19" s="90" t="s">
        <v>51</v>
      </c>
      <c r="D19" s="94"/>
      <c r="E19" s="94"/>
      <c r="F19" s="94"/>
      <c r="G19" s="94"/>
      <c r="H19" s="94"/>
      <c r="I19" s="94">
        <v>1</v>
      </c>
      <c r="J19" s="94"/>
      <c r="K19" s="94"/>
      <c r="L19" s="94"/>
      <c r="M19" s="94"/>
      <c r="N19" s="94"/>
      <c r="O19" s="94"/>
      <c r="P19" s="94">
        <v>1</v>
      </c>
      <c r="Q19" s="94"/>
      <c r="R19" s="94"/>
      <c r="S19" s="94"/>
      <c r="T19" s="96"/>
      <c r="U19" s="94"/>
      <c r="V19" s="94"/>
      <c r="W19" s="95">
        <f t="shared" si="0"/>
        <v>2</v>
      </c>
    </row>
    <row r="20" spans="1:29" s="86" customFormat="1" ht="23.25" x14ac:dyDescent="0.35">
      <c r="A20" s="153" t="s">
        <v>228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5"/>
    </row>
    <row r="21" spans="1:29" x14ac:dyDescent="0.25">
      <c r="A21" s="175" t="s">
        <v>198</v>
      </c>
      <c r="B21" s="164" t="s">
        <v>204</v>
      </c>
      <c r="C21" s="90" t="s">
        <v>47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6"/>
      <c r="U21" s="94"/>
      <c r="V21" s="94"/>
      <c r="W21" s="95">
        <f>SUM(D21:U21)</f>
        <v>0</v>
      </c>
    </row>
    <row r="22" spans="1:29" x14ac:dyDescent="0.25">
      <c r="A22" s="176"/>
      <c r="B22" s="165"/>
      <c r="C22" s="90" t="s">
        <v>48</v>
      </c>
      <c r="D22" s="94"/>
      <c r="E22" s="94"/>
      <c r="F22" s="94"/>
      <c r="G22" s="94"/>
      <c r="H22" s="94"/>
      <c r="I22" s="94"/>
      <c r="J22" s="94"/>
      <c r="K22" s="94">
        <v>6</v>
      </c>
      <c r="L22" s="94"/>
      <c r="M22" s="94"/>
      <c r="N22" s="94"/>
      <c r="O22" s="94"/>
      <c r="P22" s="94"/>
      <c r="Q22" s="94"/>
      <c r="R22" s="94"/>
      <c r="S22" s="94"/>
      <c r="T22" s="96"/>
      <c r="U22" s="94"/>
      <c r="V22" s="94"/>
      <c r="W22" s="95">
        <f>SUM(D22:U22)</f>
        <v>6</v>
      </c>
    </row>
    <row r="23" spans="1:29" x14ac:dyDescent="0.25">
      <c r="A23" s="176"/>
      <c r="B23" s="165"/>
      <c r="C23" s="90" t="s">
        <v>49</v>
      </c>
      <c r="D23" s="94"/>
      <c r="E23" s="94"/>
      <c r="F23" s="94"/>
      <c r="G23" s="94"/>
      <c r="H23" s="94"/>
      <c r="I23" s="94"/>
      <c r="J23" s="94"/>
      <c r="K23" s="94">
        <v>8</v>
      </c>
      <c r="L23" s="94"/>
      <c r="M23" s="94"/>
      <c r="N23" s="94"/>
      <c r="O23" s="94"/>
      <c r="P23" s="94"/>
      <c r="Q23" s="94"/>
      <c r="R23" s="94"/>
      <c r="S23" s="94"/>
      <c r="T23" s="96"/>
      <c r="U23" s="94"/>
      <c r="V23" s="94"/>
      <c r="W23" s="95">
        <f>SUM(D23:U23)</f>
        <v>8</v>
      </c>
    </row>
    <row r="24" spans="1:29" x14ac:dyDescent="0.25">
      <c r="A24" s="176"/>
      <c r="B24" s="165"/>
      <c r="C24" s="90" t="s">
        <v>50</v>
      </c>
      <c r="D24" s="94"/>
      <c r="E24" s="94">
        <v>1</v>
      </c>
      <c r="F24" s="94"/>
      <c r="G24" s="94"/>
      <c r="H24" s="94">
        <v>1</v>
      </c>
      <c r="I24" s="94"/>
      <c r="J24" s="94"/>
      <c r="K24" s="94">
        <v>4</v>
      </c>
      <c r="L24" s="94"/>
      <c r="M24" s="94"/>
      <c r="N24" s="94"/>
      <c r="O24" s="94"/>
      <c r="P24" s="94"/>
      <c r="Q24" s="94"/>
      <c r="R24" s="94">
        <v>1</v>
      </c>
      <c r="S24" s="94"/>
      <c r="T24" s="96"/>
      <c r="U24" s="94"/>
      <c r="V24" s="94"/>
      <c r="W24" s="95">
        <f>SUM(D24:U24)</f>
        <v>7</v>
      </c>
    </row>
    <row r="25" spans="1:29" x14ac:dyDescent="0.25">
      <c r="A25" s="177"/>
      <c r="B25" s="166"/>
      <c r="C25" s="90" t="s">
        <v>51</v>
      </c>
      <c r="D25" s="94"/>
      <c r="E25" s="94">
        <v>1</v>
      </c>
      <c r="F25" s="94"/>
      <c r="G25" s="94"/>
      <c r="H25" s="94">
        <v>1</v>
      </c>
      <c r="I25" s="94"/>
      <c r="J25" s="94"/>
      <c r="K25" s="94">
        <v>2</v>
      </c>
      <c r="L25" s="94"/>
      <c r="M25" s="94"/>
      <c r="N25" s="94"/>
      <c r="O25" s="94"/>
      <c r="P25" s="94"/>
      <c r="Q25" s="94"/>
      <c r="R25" s="94">
        <v>1</v>
      </c>
      <c r="S25" s="94"/>
      <c r="T25" s="96"/>
      <c r="U25" s="94"/>
      <c r="V25" s="94"/>
      <c r="W25" s="95">
        <f>SUM(D25:U25)</f>
        <v>5</v>
      </c>
    </row>
    <row r="26" spans="1:29" ht="23.25" x14ac:dyDescent="0.35">
      <c r="A26" s="156" t="s">
        <v>229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8"/>
    </row>
    <row r="27" spans="1:29" x14ac:dyDescent="0.25">
      <c r="A27" s="97" t="s">
        <v>199</v>
      </c>
      <c r="B27" s="98" t="s">
        <v>203</v>
      </c>
      <c r="C27" s="99"/>
      <c r="D27" s="94"/>
      <c r="E27" s="94"/>
      <c r="F27" s="94"/>
      <c r="G27" s="94"/>
      <c r="H27" s="94"/>
      <c r="I27" s="94"/>
      <c r="J27" s="94">
        <v>1</v>
      </c>
      <c r="K27" s="94"/>
      <c r="L27" s="94"/>
      <c r="M27" s="94"/>
      <c r="N27" s="94">
        <v>1</v>
      </c>
      <c r="O27" s="94"/>
      <c r="P27" s="94"/>
      <c r="Q27" s="94"/>
      <c r="R27" s="94">
        <v>1</v>
      </c>
      <c r="S27" s="94"/>
      <c r="T27" s="96"/>
      <c r="U27" s="94"/>
      <c r="V27" s="94"/>
      <c r="W27" s="95">
        <f>SUM(D27:U27)</f>
        <v>3</v>
      </c>
    </row>
    <row r="28" spans="1:29" x14ac:dyDescent="0.25">
      <c r="A28" s="175" t="s">
        <v>200</v>
      </c>
      <c r="B28" s="159" t="s">
        <v>2</v>
      </c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1"/>
      <c r="AA28" s="85" t="s">
        <v>17</v>
      </c>
      <c r="AB28" s="79">
        <v>0</v>
      </c>
      <c r="AC28" s="79" t="str">
        <f t="shared" ref="AC28:AC31" si="1">CONCATENATE("OE ",PROPER(AA28),";")</f>
        <v>OE Breženka;</v>
      </c>
    </row>
    <row r="29" spans="1:29" x14ac:dyDescent="0.25">
      <c r="A29" s="176"/>
      <c r="B29" s="100" t="s">
        <v>44</v>
      </c>
      <c r="C29" s="99"/>
      <c r="D29" s="94"/>
      <c r="E29" s="94"/>
      <c r="F29" s="94"/>
      <c r="G29" s="94"/>
      <c r="H29" s="94">
        <v>6</v>
      </c>
      <c r="I29" s="94"/>
      <c r="J29" s="94">
        <v>4</v>
      </c>
      <c r="K29" s="94"/>
      <c r="L29" s="94"/>
      <c r="M29" s="94">
        <v>10</v>
      </c>
      <c r="N29" s="94"/>
      <c r="O29" s="94"/>
      <c r="P29" s="94"/>
      <c r="Q29" s="94"/>
      <c r="R29" s="94"/>
      <c r="S29" s="94"/>
      <c r="T29" s="96"/>
      <c r="U29" s="94"/>
      <c r="V29" s="94"/>
      <c r="W29" s="95">
        <f>SUM(D29:U29)</f>
        <v>20</v>
      </c>
      <c r="AA29" s="85" t="s">
        <v>18</v>
      </c>
      <c r="AB29" s="79">
        <v>196</v>
      </c>
      <c r="AC29" s="79" t="str">
        <f t="shared" si="1"/>
        <v>OE Burja;</v>
      </c>
    </row>
    <row r="30" spans="1:29" x14ac:dyDescent="0.25">
      <c r="A30" s="176"/>
      <c r="B30" s="162" t="s">
        <v>230</v>
      </c>
      <c r="C30" s="99" t="s">
        <v>45</v>
      </c>
      <c r="D30" s="94"/>
      <c r="E30" s="94">
        <v>18</v>
      </c>
      <c r="F30" s="94">
        <v>17</v>
      </c>
      <c r="G30" s="94">
        <v>1</v>
      </c>
      <c r="H30" s="94">
        <v>10</v>
      </c>
      <c r="I30" s="94">
        <v>5</v>
      </c>
      <c r="J30" s="94">
        <v>1</v>
      </c>
      <c r="K30" s="94"/>
      <c r="L30" s="94">
        <v>6</v>
      </c>
      <c r="M30" s="94">
        <v>5</v>
      </c>
      <c r="N30" s="94">
        <v>15</v>
      </c>
      <c r="O30" s="94">
        <v>9</v>
      </c>
      <c r="P30" s="94"/>
      <c r="Q30" s="94">
        <v>1</v>
      </c>
      <c r="R30" s="94">
        <v>13</v>
      </c>
      <c r="S30" s="94">
        <v>29</v>
      </c>
      <c r="T30" s="96">
        <v>2</v>
      </c>
      <c r="U30" s="94"/>
      <c r="V30" s="94">
        <v>1</v>
      </c>
      <c r="W30" s="95">
        <f>SUM(D30:V30)</f>
        <v>133</v>
      </c>
      <c r="AA30" s="85" t="s">
        <v>20</v>
      </c>
      <c r="AB30" s="79">
        <v>1</v>
      </c>
      <c r="AC30" s="79" t="str">
        <f t="shared" si="1"/>
        <v>OE Čebelica;</v>
      </c>
    </row>
    <row r="31" spans="1:29" x14ac:dyDescent="0.25">
      <c r="A31" s="177"/>
      <c r="B31" s="163"/>
      <c r="C31" s="99" t="s">
        <v>46</v>
      </c>
      <c r="D31" s="94"/>
      <c r="E31" s="94">
        <v>5</v>
      </c>
      <c r="F31" s="94">
        <v>17</v>
      </c>
      <c r="G31" s="94"/>
      <c r="H31" s="94">
        <v>2</v>
      </c>
      <c r="I31" s="94">
        <v>3</v>
      </c>
      <c r="J31" s="94"/>
      <c r="K31" s="94">
        <v>1</v>
      </c>
      <c r="L31" s="94">
        <v>5</v>
      </c>
      <c r="M31" s="94"/>
      <c r="N31" s="94">
        <v>10</v>
      </c>
      <c r="O31" s="94">
        <v>2</v>
      </c>
      <c r="P31" s="94"/>
      <c r="Q31" s="94">
        <v>1</v>
      </c>
      <c r="R31" s="94">
        <v>10</v>
      </c>
      <c r="S31" s="94">
        <v>2</v>
      </c>
      <c r="T31" s="96"/>
      <c r="U31" s="94"/>
      <c r="V31" s="94"/>
      <c r="W31" s="95">
        <f>SUM(D31:U31)</f>
        <v>58</v>
      </c>
      <c r="AA31" s="85" t="s">
        <v>21</v>
      </c>
      <c r="AB31" s="79">
        <v>115</v>
      </c>
      <c r="AC31" s="79" t="str">
        <f t="shared" si="1"/>
        <v>OE Fara;</v>
      </c>
    </row>
    <row r="32" spans="1:29" x14ac:dyDescent="0.25">
      <c r="A32" s="97" t="s">
        <v>201</v>
      </c>
      <c r="B32" s="90" t="s">
        <v>52</v>
      </c>
      <c r="C32" s="90"/>
      <c r="D32" s="94">
        <v>4</v>
      </c>
      <c r="E32" s="94"/>
      <c r="F32" s="94"/>
      <c r="G32" s="94"/>
      <c r="H32" s="94"/>
      <c r="I32" s="94"/>
      <c r="J32" s="94">
        <v>5</v>
      </c>
      <c r="K32" s="94"/>
      <c r="L32" s="94"/>
      <c r="M32" s="94"/>
      <c r="N32" s="94"/>
      <c r="O32" s="94"/>
      <c r="P32" s="94"/>
      <c r="Q32" s="94"/>
      <c r="R32" s="94">
        <v>20</v>
      </c>
      <c r="S32" s="94"/>
      <c r="T32" s="96"/>
      <c r="U32" s="94"/>
      <c r="V32" s="94"/>
      <c r="W32" s="95">
        <f>SUM(D32:U32)</f>
        <v>29</v>
      </c>
    </row>
    <row r="33" spans="1:23" x14ac:dyDescent="0.25">
      <c r="A33" s="97" t="s">
        <v>202</v>
      </c>
      <c r="B33" s="90" t="s">
        <v>53</v>
      </c>
      <c r="C33" s="90"/>
      <c r="D33" s="94">
        <v>5</v>
      </c>
      <c r="E33" s="94"/>
      <c r="F33" s="94"/>
      <c r="G33" s="94"/>
      <c r="H33" s="94">
        <v>5</v>
      </c>
      <c r="I33" s="94"/>
      <c r="J33" s="94">
        <v>5</v>
      </c>
      <c r="K33" s="94"/>
      <c r="L33" s="94"/>
      <c r="M33" s="94"/>
      <c r="N33" s="94"/>
      <c r="O33" s="94"/>
      <c r="P33" s="94"/>
      <c r="Q33" s="94"/>
      <c r="R33" s="94"/>
      <c r="S33" s="94"/>
      <c r="T33" s="96"/>
      <c r="U33" s="94"/>
      <c r="V33" s="94"/>
      <c r="W33" s="95">
        <f>SUM(D33:U33)</f>
        <v>15</v>
      </c>
    </row>
    <row r="35" spans="1:23" s="89" customFormat="1" ht="23.25" x14ac:dyDescent="0.35">
      <c r="A35" s="171" t="s">
        <v>232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</row>
    <row r="36" spans="1:23" x14ac:dyDescent="0.25">
      <c r="A36" s="87">
        <v>1</v>
      </c>
      <c r="B36" s="88" t="s">
        <v>183</v>
      </c>
    </row>
    <row r="37" spans="1:23" x14ac:dyDescent="0.25">
      <c r="A37" s="87">
        <v>2</v>
      </c>
      <c r="B37" s="88" t="s">
        <v>182</v>
      </c>
    </row>
    <row r="38" spans="1:23" x14ac:dyDescent="0.25">
      <c r="A38" s="87">
        <v>4</v>
      </c>
      <c r="B38" s="88" t="s">
        <v>181</v>
      </c>
    </row>
    <row r="39" spans="1:23" x14ac:dyDescent="0.25">
      <c r="A39" s="87">
        <v>6</v>
      </c>
      <c r="B39" s="88" t="s">
        <v>180</v>
      </c>
    </row>
    <row r="40" spans="1:23" x14ac:dyDescent="0.25">
      <c r="A40" s="87">
        <v>7</v>
      </c>
      <c r="B40" s="88" t="s">
        <v>179</v>
      </c>
    </row>
    <row r="41" spans="1:23" x14ac:dyDescent="0.25">
      <c r="A41" s="87">
        <v>8</v>
      </c>
      <c r="B41" s="88" t="s">
        <v>178</v>
      </c>
    </row>
    <row r="42" spans="1:23" x14ac:dyDescent="0.25">
      <c r="A42" s="87">
        <v>9</v>
      </c>
      <c r="B42" s="88" t="s">
        <v>177</v>
      </c>
    </row>
    <row r="43" spans="1:23" x14ac:dyDescent="0.25">
      <c r="A43" s="87">
        <v>10</v>
      </c>
      <c r="B43" s="88" t="s">
        <v>176</v>
      </c>
    </row>
    <row r="44" spans="1:23" x14ac:dyDescent="0.25">
      <c r="A44" s="87">
        <v>11</v>
      </c>
      <c r="B44" s="88" t="s">
        <v>175</v>
      </c>
    </row>
    <row r="45" spans="1:23" x14ac:dyDescent="0.25">
      <c r="A45" s="87">
        <v>12</v>
      </c>
      <c r="B45" s="88" t="s">
        <v>174</v>
      </c>
    </row>
    <row r="46" spans="1:23" x14ac:dyDescent="0.25">
      <c r="A46" s="87">
        <v>15</v>
      </c>
      <c r="B46" s="88" t="s">
        <v>173</v>
      </c>
    </row>
    <row r="47" spans="1:23" x14ac:dyDescent="0.25">
      <c r="A47" s="87">
        <v>16</v>
      </c>
      <c r="B47" s="88" t="s">
        <v>172</v>
      </c>
    </row>
    <row r="48" spans="1:23" x14ac:dyDescent="0.25">
      <c r="A48" s="87">
        <v>17</v>
      </c>
      <c r="B48" s="88" t="s">
        <v>171</v>
      </c>
    </row>
    <row r="49" spans="1:2" x14ac:dyDescent="0.25">
      <c r="A49" s="87">
        <v>18</v>
      </c>
      <c r="B49" s="88" t="s">
        <v>170</v>
      </c>
    </row>
    <row r="50" spans="1:2" x14ac:dyDescent="0.25">
      <c r="A50" s="87">
        <v>19</v>
      </c>
      <c r="B50" s="88" t="s">
        <v>169</v>
      </c>
    </row>
    <row r="51" spans="1:2" x14ac:dyDescent="0.25">
      <c r="A51" s="87">
        <v>20</v>
      </c>
      <c r="B51" s="88" t="s">
        <v>168</v>
      </c>
    </row>
    <row r="52" spans="1:2" x14ac:dyDescent="0.25">
      <c r="A52" s="87">
        <v>21</v>
      </c>
      <c r="B52" s="88" t="s">
        <v>167</v>
      </c>
    </row>
    <row r="53" spans="1:2" x14ac:dyDescent="0.25">
      <c r="A53" s="87">
        <v>23</v>
      </c>
      <c r="B53" s="88" t="s">
        <v>166</v>
      </c>
    </row>
    <row r="54" spans="1:2" x14ac:dyDescent="0.25">
      <c r="A54" s="87">
        <v>25</v>
      </c>
      <c r="B54" s="88" t="s">
        <v>165</v>
      </c>
    </row>
  </sheetData>
  <sheetProtection algorithmName="SHA-512" hashValue="6NKwh8i0OGKIJUHtVjTk+ZienQW2HYPMPyGbFAN2lZsfP8L7lEWvoxt2Jpg4Ox0gEEYoffC84qvIQmEmfl9V5g==" saltValue="IIfr2B6WFaNJSEzRr+tl+w==" spinCount="100000" sheet="1" objects="1" scenarios="1"/>
  <mergeCells count="15">
    <mergeCell ref="A35:W35"/>
    <mergeCell ref="A5:A9"/>
    <mergeCell ref="A10:A14"/>
    <mergeCell ref="A15:A19"/>
    <mergeCell ref="A21:A25"/>
    <mergeCell ref="A28:A31"/>
    <mergeCell ref="A3:W3"/>
    <mergeCell ref="A20:W20"/>
    <mergeCell ref="A26:W26"/>
    <mergeCell ref="B28:W28"/>
    <mergeCell ref="B30:B31"/>
    <mergeCell ref="B21:B25"/>
    <mergeCell ref="B15:B19"/>
    <mergeCell ref="B10:B14"/>
    <mergeCell ref="B5:B9"/>
  </mergeCells>
  <pageMargins left="0.55118110236220474" right="0.15748031496062992" top="1.56" bottom="0.74803149606299213" header="0.56999999999999995" footer="0.31496062992125984"/>
  <pageSetup paperSize="9" scale="56" fitToHeight="3" orientation="portrait" r:id="rId1"/>
  <headerFooter>
    <oddHeader>&amp;L&amp;G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7F4AB-FE1B-42D6-92EB-98A9B7B6F0C1}">
  <dimension ref="A1:AC51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9" sqref="D9"/>
    </sheetView>
  </sheetViews>
  <sheetFormatPr defaultRowHeight="15" x14ac:dyDescent="0.25"/>
  <cols>
    <col min="1" max="1" width="28.42578125" bestFit="1" customWidth="1"/>
    <col min="14" max="14" width="17.28515625" bestFit="1" customWidth="1"/>
    <col min="29" max="29" width="32.85546875" customWidth="1"/>
  </cols>
  <sheetData>
    <row r="1" spans="1:29" x14ac:dyDescent="0.25">
      <c r="A1" s="6" t="s">
        <v>55</v>
      </c>
      <c r="B1" s="6"/>
      <c r="C1" s="7"/>
      <c r="D1" s="7"/>
      <c r="E1" s="7"/>
      <c r="F1" s="7"/>
      <c r="G1" s="7"/>
      <c r="H1" s="7"/>
      <c r="I1" s="7"/>
      <c r="J1" s="7" t="s">
        <v>0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8"/>
      <c r="AC1" s="9"/>
    </row>
    <row r="2" spans="1:29" x14ac:dyDescent="0.25">
      <c r="A2" s="10" t="s">
        <v>1</v>
      </c>
      <c r="B2" s="10" t="s">
        <v>56</v>
      </c>
      <c r="C2" s="10" t="s">
        <v>57</v>
      </c>
      <c r="D2" s="10" t="s">
        <v>73</v>
      </c>
      <c r="E2" s="10" t="s">
        <v>58</v>
      </c>
      <c r="F2" s="10" t="s">
        <v>2</v>
      </c>
      <c r="G2" s="10" t="s">
        <v>3</v>
      </c>
      <c r="H2" s="10" t="s">
        <v>59</v>
      </c>
      <c r="I2" s="10" t="s">
        <v>4</v>
      </c>
      <c r="J2" s="10" t="s">
        <v>5</v>
      </c>
      <c r="K2" s="10" t="s">
        <v>60</v>
      </c>
      <c r="L2" s="10" t="s">
        <v>61</v>
      </c>
      <c r="M2" s="10" t="s">
        <v>6</v>
      </c>
      <c r="N2" s="10" t="s">
        <v>72</v>
      </c>
      <c r="O2" s="10" t="s">
        <v>62</v>
      </c>
      <c r="P2" s="10" t="s">
        <v>8</v>
      </c>
      <c r="Q2" s="10" t="s">
        <v>9</v>
      </c>
      <c r="R2" s="10" t="s">
        <v>10</v>
      </c>
      <c r="S2" s="10" t="s">
        <v>11</v>
      </c>
      <c r="T2" s="10" t="s">
        <v>12</v>
      </c>
      <c r="U2" s="10" t="s">
        <v>63</v>
      </c>
      <c r="V2" s="10" t="s">
        <v>13</v>
      </c>
      <c r="W2" s="10" t="s">
        <v>14</v>
      </c>
      <c r="X2" s="10" t="s">
        <v>64</v>
      </c>
      <c r="Y2" s="10" t="s">
        <v>65</v>
      </c>
      <c r="Z2" s="10" t="s">
        <v>66</v>
      </c>
      <c r="AA2" s="71"/>
      <c r="AB2" s="11"/>
      <c r="AC2" s="12" t="s">
        <v>67</v>
      </c>
    </row>
    <row r="3" spans="1:29" x14ac:dyDescent="0.25">
      <c r="A3" s="13" t="s">
        <v>15</v>
      </c>
      <c r="B3" s="3">
        <v>10</v>
      </c>
      <c r="C3" s="3">
        <v>8</v>
      </c>
      <c r="D3" s="3"/>
      <c r="E3" s="3"/>
      <c r="F3" s="3"/>
      <c r="G3" s="3">
        <v>4</v>
      </c>
      <c r="H3" s="3"/>
      <c r="I3" s="3"/>
      <c r="J3" s="3"/>
      <c r="K3" s="3"/>
      <c r="L3" s="3"/>
      <c r="M3" s="3"/>
      <c r="N3" s="3"/>
      <c r="O3" s="3"/>
      <c r="P3" s="3"/>
      <c r="Q3" s="3">
        <v>1</v>
      </c>
      <c r="R3" s="3">
        <v>1</v>
      </c>
      <c r="S3" s="3"/>
      <c r="T3" s="3"/>
      <c r="U3" s="3"/>
      <c r="V3" s="3"/>
      <c r="W3" s="3">
        <v>1</v>
      </c>
      <c r="X3" s="3"/>
      <c r="Y3" s="3"/>
      <c r="Z3" s="3"/>
      <c r="AA3" s="72">
        <f t="shared" ref="AA3:AA27" si="0">SUM(B3:Z3)</f>
        <v>25</v>
      </c>
      <c r="AB3" s="14" t="s">
        <v>15</v>
      </c>
      <c r="AC3" s="15" t="s">
        <v>68</v>
      </c>
    </row>
    <row r="4" spans="1:29" x14ac:dyDescent="0.25">
      <c r="A4" s="13" t="s">
        <v>16</v>
      </c>
      <c r="B4" s="3"/>
      <c r="C4" s="3">
        <v>29</v>
      </c>
      <c r="D4" s="5">
        <v>1</v>
      </c>
      <c r="E4" s="3"/>
      <c r="F4" s="3">
        <v>20</v>
      </c>
      <c r="G4" s="3"/>
      <c r="H4" s="3"/>
      <c r="I4" s="3">
        <v>20</v>
      </c>
      <c r="J4" s="3">
        <v>20</v>
      </c>
      <c r="K4" s="3"/>
      <c r="L4" s="3"/>
      <c r="M4" s="3">
        <v>4</v>
      </c>
      <c r="N4" s="3">
        <v>8</v>
      </c>
      <c r="O4" s="3">
        <v>4</v>
      </c>
      <c r="P4" s="3">
        <v>1</v>
      </c>
      <c r="Q4" s="3">
        <v>5</v>
      </c>
      <c r="R4" s="3"/>
      <c r="S4" s="3"/>
      <c r="T4" s="3"/>
      <c r="U4" s="3"/>
      <c r="V4" s="3"/>
      <c r="W4" s="3">
        <v>2</v>
      </c>
      <c r="X4" s="3">
        <v>3</v>
      </c>
      <c r="Y4" s="3">
        <v>4</v>
      </c>
      <c r="Z4" s="3">
        <v>3</v>
      </c>
      <c r="AA4" s="72">
        <f t="shared" si="0"/>
        <v>124</v>
      </c>
      <c r="AB4" s="14" t="s">
        <v>16</v>
      </c>
      <c r="AC4" s="15"/>
    </row>
    <row r="5" spans="1:29" x14ac:dyDescent="0.25">
      <c r="A5" s="13" t="s">
        <v>17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73">
        <f t="shared" si="0"/>
        <v>0</v>
      </c>
      <c r="AB5" s="14" t="s">
        <v>17</v>
      </c>
      <c r="AC5" s="15"/>
    </row>
    <row r="6" spans="1:29" x14ac:dyDescent="0.25">
      <c r="A6" s="13" t="s">
        <v>18</v>
      </c>
      <c r="B6" s="3"/>
      <c r="C6" s="3">
        <v>32</v>
      </c>
      <c r="D6" s="3"/>
      <c r="E6" s="3"/>
      <c r="F6" s="3">
        <v>30</v>
      </c>
      <c r="G6" s="3"/>
      <c r="H6" s="3"/>
      <c r="I6" s="3"/>
      <c r="J6" s="3">
        <v>18</v>
      </c>
      <c r="K6" s="3"/>
      <c r="L6" s="3"/>
      <c r="M6" s="3"/>
      <c r="N6" s="3">
        <v>8</v>
      </c>
      <c r="O6" s="3">
        <v>5</v>
      </c>
      <c r="P6" s="3">
        <v>2</v>
      </c>
      <c r="Q6" s="3"/>
      <c r="R6" s="3"/>
      <c r="S6" s="3"/>
      <c r="T6" s="3">
        <v>1</v>
      </c>
      <c r="U6" s="3"/>
      <c r="V6" s="3"/>
      <c r="W6" s="3">
        <v>5</v>
      </c>
      <c r="X6" s="3">
        <v>5</v>
      </c>
      <c r="Y6" s="4">
        <v>5</v>
      </c>
      <c r="Z6" s="4">
        <v>5</v>
      </c>
      <c r="AA6" s="74">
        <f t="shared" si="0"/>
        <v>116</v>
      </c>
      <c r="AB6" s="14" t="s">
        <v>18</v>
      </c>
      <c r="AC6" s="15"/>
    </row>
    <row r="7" spans="1:29" x14ac:dyDescent="0.25">
      <c r="A7" s="13" t="s">
        <v>19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73">
        <f t="shared" si="0"/>
        <v>0</v>
      </c>
      <c r="AB7" s="14" t="s">
        <v>19</v>
      </c>
      <c r="AC7" s="15"/>
    </row>
    <row r="8" spans="1:29" x14ac:dyDescent="0.25">
      <c r="A8" s="13" t="s">
        <v>20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>
        <v>1</v>
      </c>
      <c r="X8" s="3"/>
      <c r="Y8" s="3"/>
      <c r="Z8" s="3"/>
      <c r="AA8" s="72">
        <f t="shared" si="0"/>
        <v>1</v>
      </c>
      <c r="AB8" s="14" t="s">
        <v>20</v>
      </c>
      <c r="AC8" s="15"/>
    </row>
    <row r="9" spans="1:29" x14ac:dyDescent="0.25">
      <c r="A9" s="13" t="s">
        <v>21</v>
      </c>
      <c r="B9" s="17"/>
      <c r="C9" s="18">
        <v>14</v>
      </c>
      <c r="D9" s="35">
        <v>2</v>
      </c>
      <c r="E9" s="18"/>
      <c r="F9" s="19">
        <v>10</v>
      </c>
      <c r="G9" s="18"/>
      <c r="H9" s="18"/>
      <c r="I9" s="3">
        <v>12</v>
      </c>
      <c r="J9" s="3">
        <v>6</v>
      </c>
      <c r="K9" s="3"/>
      <c r="L9" s="3"/>
      <c r="M9" s="3"/>
      <c r="N9" s="3"/>
      <c r="O9" s="3"/>
      <c r="P9" s="3"/>
      <c r="Q9" s="3">
        <v>5</v>
      </c>
      <c r="R9" s="3">
        <v>2</v>
      </c>
      <c r="S9" s="3"/>
      <c r="T9" s="3">
        <v>1</v>
      </c>
      <c r="U9" s="3"/>
      <c r="V9" s="3"/>
      <c r="W9" s="3">
        <v>2</v>
      </c>
      <c r="X9" s="3"/>
      <c r="Y9" s="3"/>
      <c r="Z9" s="3"/>
      <c r="AA9" s="72">
        <f t="shared" si="0"/>
        <v>54</v>
      </c>
      <c r="AB9" s="14" t="s">
        <v>21</v>
      </c>
      <c r="AC9" s="15" t="s">
        <v>69</v>
      </c>
    </row>
    <row r="10" spans="1:29" x14ac:dyDescent="0.25">
      <c r="A10" s="13" t="s">
        <v>22</v>
      </c>
      <c r="B10" s="3">
        <v>30</v>
      </c>
      <c r="C10" s="3">
        <v>19</v>
      </c>
      <c r="D10" s="3"/>
      <c r="E10" s="3"/>
      <c r="F10" s="3">
        <v>8</v>
      </c>
      <c r="G10" s="3"/>
      <c r="H10" s="3"/>
      <c r="I10" s="3"/>
      <c r="J10" s="3">
        <v>12</v>
      </c>
      <c r="K10" s="3"/>
      <c r="L10" s="3"/>
      <c r="M10" s="3">
        <v>2</v>
      </c>
      <c r="N10" s="3"/>
      <c r="O10" s="3"/>
      <c r="P10" s="3"/>
      <c r="Q10" s="3">
        <v>1</v>
      </c>
      <c r="R10" s="3"/>
      <c r="S10" s="3"/>
      <c r="T10" s="3">
        <v>1</v>
      </c>
      <c r="U10" s="3"/>
      <c r="V10" s="3"/>
      <c r="W10" s="3">
        <v>1</v>
      </c>
      <c r="X10" s="3"/>
      <c r="Y10" s="3"/>
      <c r="Z10" s="3"/>
      <c r="AA10" s="72">
        <f t="shared" si="0"/>
        <v>74</v>
      </c>
      <c r="AB10" s="14" t="s">
        <v>22</v>
      </c>
      <c r="AC10" s="15"/>
    </row>
    <row r="11" spans="1:29" x14ac:dyDescent="0.25">
      <c r="A11" s="13" t="s">
        <v>23</v>
      </c>
      <c r="B11" s="3">
        <v>5</v>
      </c>
      <c r="C11" s="3"/>
      <c r="D11" s="3"/>
      <c r="E11" s="3">
        <v>1</v>
      </c>
      <c r="F11" s="3">
        <v>5</v>
      </c>
      <c r="G11" s="3">
        <v>5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>
        <v>1</v>
      </c>
      <c r="S11" s="3"/>
      <c r="T11" s="3"/>
      <c r="U11" s="3"/>
      <c r="V11" s="3"/>
      <c r="W11" s="3">
        <v>2</v>
      </c>
      <c r="X11" s="3"/>
      <c r="Y11" s="3"/>
      <c r="Z11" s="3"/>
      <c r="AA11" s="72">
        <f t="shared" si="0"/>
        <v>19</v>
      </c>
      <c r="AB11" s="14" t="s">
        <v>23</v>
      </c>
      <c r="AC11" s="15" t="s">
        <v>70</v>
      </c>
    </row>
    <row r="12" spans="1:29" x14ac:dyDescent="0.25">
      <c r="A12" s="13" t="s">
        <v>24</v>
      </c>
      <c r="B12" s="3"/>
      <c r="C12" s="3"/>
      <c r="D12" s="3">
        <v>20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>
        <v>1</v>
      </c>
      <c r="R12" s="3"/>
      <c r="S12" s="3"/>
      <c r="T12" s="3"/>
      <c r="U12" s="3"/>
      <c r="V12" s="3"/>
      <c r="W12" s="3"/>
      <c r="X12" s="3"/>
      <c r="Y12" s="3"/>
      <c r="Z12" s="3"/>
      <c r="AA12" s="72">
        <f t="shared" si="0"/>
        <v>21</v>
      </c>
      <c r="AB12" s="14" t="s">
        <v>24</v>
      </c>
      <c r="AC12" s="15"/>
    </row>
    <row r="13" spans="1:29" x14ac:dyDescent="0.25">
      <c r="A13" s="13" t="s">
        <v>25</v>
      </c>
      <c r="B13" s="3"/>
      <c r="C13" s="3">
        <v>10</v>
      </c>
      <c r="D13" s="3"/>
      <c r="E13" s="3"/>
      <c r="F13" s="3">
        <v>10</v>
      </c>
      <c r="G13" s="3"/>
      <c r="H13" s="3"/>
      <c r="I13" s="3">
        <v>4</v>
      </c>
      <c r="J13" s="3">
        <v>6</v>
      </c>
      <c r="K13" s="3"/>
      <c r="L13" s="3"/>
      <c r="M13" s="3">
        <v>5</v>
      </c>
      <c r="N13" s="3"/>
      <c r="O13" s="3"/>
      <c r="P13" s="3">
        <v>3</v>
      </c>
      <c r="Q13" s="3">
        <v>2</v>
      </c>
      <c r="R13" s="3">
        <v>2</v>
      </c>
      <c r="S13" s="3"/>
      <c r="T13" s="3">
        <v>1</v>
      </c>
      <c r="U13" s="3">
        <v>3</v>
      </c>
      <c r="V13" s="3"/>
      <c r="W13" s="3">
        <v>1</v>
      </c>
      <c r="X13" s="3"/>
      <c r="Y13" s="3"/>
      <c r="Z13" s="3"/>
      <c r="AA13" s="72">
        <f t="shared" si="0"/>
        <v>47</v>
      </c>
      <c r="AB13" s="14" t="s">
        <v>25</v>
      </c>
      <c r="AC13" s="15"/>
    </row>
    <row r="14" spans="1:29" x14ac:dyDescent="0.25">
      <c r="A14" s="13" t="s">
        <v>26</v>
      </c>
      <c r="B14" s="3"/>
      <c r="C14" s="3">
        <v>27</v>
      </c>
      <c r="D14" s="3"/>
      <c r="E14" s="3"/>
      <c r="F14" s="3">
        <v>15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72">
        <f t="shared" si="0"/>
        <v>42</v>
      </c>
      <c r="AB14" s="14" t="s">
        <v>26</v>
      </c>
      <c r="AC14" s="15"/>
    </row>
    <row r="15" spans="1:29" x14ac:dyDescent="0.25">
      <c r="A15" s="13" t="s">
        <v>27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73">
        <f t="shared" si="0"/>
        <v>0</v>
      </c>
      <c r="AB15" s="14" t="s">
        <v>27</v>
      </c>
      <c r="AC15" s="15"/>
    </row>
    <row r="16" spans="1:29" x14ac:dyDescent="0.25">
      <c r="A16" s="13" t="s">
        <v>28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73">
        <f t="shared" si="0"/>
        <v>0</v>
      </c>
      <c r="AB16" s="14" t="s">
        <v>28</v>
      </c>
      <c r="AC16" s="15"/>
    </row>
    <row r="17" spans="1:29" x14ac:dyDescent="0.25">
      <c r="A17" s="13" t="s">
        <v>29</v>
      </c>
      <c r="B17" s="3"/>
      <c r="C17" s="3">
        <v>24</v>
      </c>
      <c r="D17" s="3"/>
      <c r="E17" s="3">
        <v>1</v>
      </c>
      <c r="F17" s="3">
        <v>25</v>
      </c>
      <c r="G17" s="3"/>
      <c r="H17" s="3"/>
      <c r="I17" s="3">
        <v>6</v>
      </c>
      <c r="J17" s="3">
        <v>8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>
        <v>3</v>
      </c>
      <c r="X17" s="3">
        <v>30</v>
      </c>
      <c r="Y17" s="3"/>
      <c r="Z17" s="3"/>
      <c r="AA17" s="72">
        <f t="shared" si="0"/>
        <v>97</v>
      </c>
      <c r="AB17" s="14" t="s">
        <v>29</v>
      </c>
      <c r="AC17" s="15"/>
    </row>
    <row r="18" spans="1:29" x14ac:dyDescent="0.25">
      <c r="A18" s="13" t="s">
        <v>30</v>
      </c>
      <c r="B18" s="3"/>
      <c r="C18" s="3">
        <v>15</v>
      </c>
      <c r="D18" s="3"/>
      <c r="E18" s="3"/>
      <c r="F18" s="3">
        <v>10</v>
      </c>
      <c r="G18" s="3"/>
      <c r="H18" s="3"/>
      <c r="I18" s="3">
        <v>20</v>
      </c>
      <c r="J18" s="3">
        <v>18</v>
      </c>
      <c r="K18" s="3">
        <v>5</v>
      </c>
      <c r="L18" s="3"/>
      <c r="M18" s="3">
        <v>30</v>
      </c>
      <c r="N18" s="3">
        <v>10</v>
      </c>
      <c r="O18" s="3"/>
      <c r="P18" s="3"/>
      <c r="Q18" s="3">
        <v>2</v>
      </c>
      <c r="R18" s="3"/>
      <c r="S18" s="3">
        <v>20</v>
      </c>
      <c r="T18" s="3"/>
      <c r="U18" s="3"/>
      <c r="V18" s="3"/>
      <c r="W18" s="3">
        <v>2</v>
      </c>
      <c r="X18" s="3">
        <v>10</v>
      </c>
      <c r="Y18" s="3"/>
      <c r="Z18" s="3"/>
      <c r="AA18" s="72">
        <f t="shared" si="0"/>
        <v>142</v>
      </c>
      <c r="AB18" s="14" t="s">
        <v>30</v>
      </c>
      <c r="AC18" s="15"/>
    </row>
    <row r="19" spans="1:29" x14ac:dyDescent="0.25">
      <c r="A19" s="13" t="s">
        <v>31</v>
      </c>
      <c r="B19" s="3"/>
      <c r="C19" s="3">
        <v>27</v>
      </c>
      <c r="D19" s="3"/>
      <c r="E19" s="3"/>
      <c r="F19" s="3"/>
      <c r="G19" s="3"/>
      <c r="H19" s="3"/>
      <c r="I19" s="3">
        <v>5</v>
      </c>
      <c r="J19" s="3">
        <v>10</v>
      </c>
      <c r="K19" s="3"/>
      <c r="L19" s="3">
        <v>5</v>
      </c>
      <c r="M19" s="3"/>
      <c r="N19" s="3">
        <v>20</v>
      </c>
      <c r="O19" s="3"/>
      <c r="P19" s="3"/>
      <c r="Q19" s="3">
        <v>2</v>
      </c>
      <c r="R19" s="3"/>
      <c r="S19" s="3"/>
      <c r="T19" s="3"/>
      <c r="U19" s="3"/>
      <c r="V19" s="3"/>
      <c r="W19" s="3">
        <v>3</v>
      </c>
      <c r="X19" s="3"/>
      <c r="Y19" s="3"/>
      <c r="Z19" s="3"/>
      <c r="AA19" s="72">
        <f t="shared" si="0"/>
        <v>72</v>
      </c>
      <c r="AB19" s="14" t="s">
        <v>31</v>
      </c>
      <c r="AC19" s="15"/>
    </row>
    <row r="20" spans="1:29" x14ac:dyDescent="0.25">
      <c r="A20" s="13" t="s">
        <v>32</v>
      </c>
      <c r="B20" s="3">
        <v>15</v>
      </c>
      <c r="C20" s="3"/>
      <c r="D20" s="3"/>
      <c r="E20" s="3"/>
      <c r="F20" s="3"/>
      <c r="G20" s="3"/>
      <c r="H20" s="3"/>
      <c r="I20" s="3"/>
      <c r="J20" s="3">
        <v>10</v>
      </c>
      <c r="K20" s="3"/>
      <c r="L20" s="3"/>
      <c r="M20" s="3"/>
      <c r="N20" s="3">
        <v>20</v>
      </c>
      <c r="O20" s="3">
        <v>20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72">
        <f t="shared" si="0"/>
        <v>65</v>
      </c>
      <c r="AB20" s="14" t="s">
        <v>32</v>
      </c>
      <c r="AC20" s="15" t="s">
        <v>71</v>
      </c>
    </row>
    <row r="21" spans="1:29" x14ac:dyDescent="0.25">
      <c r="A21" s="13" t="s">
        <v>33</v>
      </c>
      <c r="B21" s="3"/>
      <c r="C21" s="3">
        <v>34</v>
      </c>
      <c r="D21" s="5">
        <v>5</v>
      </c>
      <c r="E21" s="3">
        <v>1</v>
      </c>
      <c r="F21" s="3">
        <v>20</v>
      </c>
      <c r="G21" s="3">
        <v>20</v>
      </c>
      <c r="H21" s="3"/>
      <c r="I21" s="3">
        <v>20</v>
      </c>
      <c r="J21" s="3">
        <v>20</v>
      </c>
      <c r="K21" s="3">
        <v>15</v>
      </c>
      <c r="L21" s="3"/>
      <c r="M21" s="3">
        <v>6</v>
      </c>
      <c r="N21" s="3"/>
      <c r="O21" s="3"/>
      <c r="P21" s="3">
        <v>2</v>
      </c>
      <c r="Q21" s="3">
        <v>1</v>
      </c>
      <c r="R21" s="3"/>
      <c r="S21" s="3">
        <v>10</v>
      </c>
      <c r="T21" s="3">
        <v>1</v>
      </c>
      <c r="U21" s="3">
        <v>10</v>
      </c>
      <c r="V21" s="3"/>
      <c r="W21" s="3">
        <v>5</v>
      </c>
      <c r="X21" s="3"/>
      <c r="Y21" s="3"/>
      <c r="Z21" s="3"/>
      <c r="AA21" s="72">
        <f t="shared" si="0"/>
        <v>170</v>
      </c>
      <c r="AB21" s="14" t="s">
        <v>33</v>
      </c>
      <c r="AC21" s="15"/>
    </row>
    <row r="22" spans="1:29" x14ac:dyDescent="0.25">
      <c r="A22" s="13" t="s">
        <v>34</v>
      </c>
      <c r="B22" s="3"/>
      <c r="C22" s="3">
        <v>30</v>
      </c>
      <c r="D22" s="3"/>
      <c r="E22" s="3"/>
      <c r="F22" s="3">
        <v>26</v>
      </c>
      <c r="G22" s="3"/>
      <c r="H22" s="3"/>
      <c r="I22" s="3"/>
      <c r="J22" s="3"/>
      <c r="K22" s="3"/>
      <c r="L22" s="3"/>
      <c r="M22" s="3"/>
      <c r="N22" s="3"/>
      <c r="O22" s="3"/>
      <c r="P22" s="3">
        <v>2</v>
      </c>
      <c r="Q22" s="3">
        <v>2</v>
      </c>
      <c r="R22" s="3"/>
      <c r="S22" s="3">
        <v>30</v>
      </c>
      <c r="T22" s="3"/>
      <c r="U22" s="3"/>
      <c r="V22" s="3"/>
      <c r="W22" s="3">
        <v>2</v>
      </c>
      <c r="X22" s="3"/>
      <c r="Y22" s="3"/>
      <c r="Z22" s="3"/>
      <c r="AA22" s="72">
        <f t="shared" si="0"/>
        <v>92</v>
      </c>
      <c r="AB22" s="14" t="s">
        <v>34</v>
      </c>
      <c r="AC22" s="15"/>
    </row>
    <row r="23" spans="1:29" x14ac:dyDescent="0.25">
      <c r="A23" s="13" t="s">
        <v>35</v>
      </c>
      <c r="B23" s="20">
        <v>20</v>
      </c>
      <c r="C23" s="18">
        <v>10</v>
      </c>
      <c r="D23" s="18"/>
      <c r="E23" s="18"/>
      <c r="F23" s="19"/>
      <c r="G23" s="18"/>
      <c r="H23" s="19">
        <v>1</v>
      </c>
      <c r="I23" s="19"/>
      <c r="J23" s="18"/>
      <c r="K23" s="18"/>
      <c r="L23" s="18"/>
      <c r="M23" s="19"/>
      <c r="N23" s="19"/>
      <c r="O23" s="19"/>
      <c r="P23" s="19">
        <v>2</v>
      </c>
      <c r="Q23" s="19"/>
      <c r="R23" s="19"/>
      <c r="S23" s="19"/>
      <c r="T23" s="19"/>
      <c r="U23" s="19"/>
      <c r="V23" s="19"/>
      <c r="W23" s="19">
        <v>2</v>
      </c>
      <c r="X23" s="19"/>
      <c r="Y23" s="18"/>
      <c r="Z23" s="19"/>
      <c r="AA23" s="75">
        <f t="shared" si="0"/>
        <v>35</v>
      </c>
      <c r="AB23" s="21" t="s">
        <v>35</v>
      </c>
      <c r="AC23" s="22"/>
    </row>
    <row r="24" spans="1:29" x14ac:dyDescent="0.25">
      <c r="A24" s="13" t="s">
        <v>36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73">
        <f t="shared" si="0"/>
        <v>0</v>
      </c>
      <c r="AB24" s="14" t="s">
        <v>36</v>
      </c>
      <c r="AC24" s="15"/>
    </row>
    <row r="25" spans="1:29" x14ac:dyDescent="0.25">
      <c r="A25" s="13" t="s">
        <v>37</v>
      </c>
      <c r="B25" s="3"/>
      <c r="C25" s="3">
        <v>23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72">
        <f t="shared" si="0"/>
        <v>23</v>
      </c>
      <c r="AB25" s="14" t="s">
        <v>37</v>
      </c>
      <c r="AC25" s="15"/>
    </row>
    <row r="26" spans="1:29" x14ac:dyDescent="0.25">
      <c r="A26" s="13" t="s">
        <v>38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73">
        <f t="shared" si="0"/>
        <v>0</v>
      </c>
      <c r="AB26" s="14" t="s">
        <v>38</v>
      </c>
      <c r="AC26" s="15"/>
    </row>
    <row r="27" spans="1:29" x14ac:dyDescent="0.25">
      <c r="A27" s="13" t="s">
        <v>39</v>
      </c>
      <c r="B27" s="3">
        <v>5</v>
      </c>
      <c r="C27" s="3"/>
      <c r="D27" s="3"/>
      <c r="E27" s="3"/>
      <c r="F27" s="3"/>
      <c r="G27" s="3"/>
      <c r="H27" s="3"/>
      <c r="I27" s="3">
        <v>6</v>
      </c>
      <c r="J27" s="3">
        <v>6</v>
      </c>
      <c r="K27" s="3"/>
      <c r="L27" s="3"/>
      <c r="M27" s="3"/>
      <c r="N27" s="3"/>
      <c r="O27" s="3"/>
      <c r="P27" s="3">
        <v>1</v>
      </c>
      <c r="Q27" s="3"/>
      <c r="R27" s="3"/>
      <c r="S27" s="3"/>
      <c r="T27" s="3"/>
      <c r="U27" s="3"/>
      <c r="V27" s="3"/>
      <c r="W27" s="3">
        <v>2</v>
      </c>
      <c r="X27" s="3"/>
      <c r="Y27" s="3"/>
      <c r="Z27" s="3"/>
      <c r="AA27" s="72">
        <f t="shared" si="0"/>
        <v>20</v>
      </c>
      <c r="AB27" s="14" t="s">
        <v>39</v>
      </c>
      <c r="AC27" s="15"/>
    </row>
    <row r="28" spans="1:29" x14ac:dyDescent="0.25">
      <c r="A28" s="23" t="s">
        <v>40</v>
      </c>
      <c r="B28" s="23">
        <f t="shared" ref="B28:Z28" si="1">SUM(B3:B27)</f>
        <v>85</v>
      </c>
      <c r="C28" s="23">
        <f>SUM(C3:C27)</f>
        <v>302</v>
      </c>
      <c r="D28" s="23">
        <f>SUM(D3:D27)</f>
        <v>28</v>
      </c>
      <c r="E28" s="23">
        <f t="shared" si="1"/>
        <v>3</v>
      </c>
      <c r="F28" s="23">
        <f t="shared" si="1"/>
        <v>179</v>
      </c>
      <c r="G28" s="23">
        <f t="shared" si="1"/>
        <v>29</v>
      </c>
      <c r="H28" s="23">
        <f t="shared" si="1"/>
        <v>1</v>
      </c>
      <c r="I28" s="23">
        <f t="shared" si="1"/>
        <v>93</v>
      </c>
      <c r="J28" s="23">
        <f t="shared" si="1"/>
        <v>134</v>
      </c>
      <c r="K28" s="23">
        <f t="shared" si="1"/>
        <v>20</v>
      </c>
      <c r="L28" s="23">
        <f t="shared" si="1"/>
        <v>5</v>
      </c>
      <c r="M28" s="23">
        <f t="shared" si="1"/>
        <v>47</v>
      </c>
      <c r="N28" s="23">
        <f t="shared" si="1"/>
        <v>66</v>
      </c>
      <c r="O28" s="23">
        <f t="shared" si="1"/>
        <v>29</v>
      </c>
      <c r="P28" s="23">
        <f t="shared" si="1"/>
        <v>13</v>
      </c>
      <c r="Q28" s="23">
        <f t="shared" si="1"/>
        <v>22</v>
      </c>
      <c r="R28" s="23">
        <f t="shared" si="1"/>
        <v>6</v>
      </c>
      <c r="S28" s="23">
        <f t="shared" si="1"/>
        <v>60</v>
      </c>
      <c r="T28" s="23">
        <f t="shared" si="1"/>
        <v>5</v>
      </c>
      <c r="U28" s="23">
        <f t="shared" si="1"/>
        <v>13</v>
      </c>
      <c r="V28" s="23">
        <f t="shared" si="1"/>
        <v>0</v>
      </c>
      <c r="W28" s="23">
        <f t="shared" si="1"/>
        <v>34</v>
      </c>
      <c r="X28" s="23">
        <f t="shared" si="1"/>
        <v>48</v>
      </c>
      <c r="Y28" s="23">
        <f t="shared" si="1"/>
        <v>9</v>
      </c>
      <c r="Z28" s="23">
        <f t="shared" si="1"/>
        <v>8</v>
      </c>
      <c r="AA28" s="24">
        <f>SUM(B28:Z28)</f>
        <v>1239</v>
      </c>
      <c r="AB28" s="24" t="s">
        <v>40</v>
      </c>
      <c r="AC28" s="15"/>
    </row>
    <row r="29" spans="1:29" x14ac:dyDescent="0.25">
      <c r="A29" s="17"/>
      <c r="B29" s="10" t="s">
        <v>56</v>
      </c>
      <c r="C29" s="10" t="s">
        <v>57</v>
      </c>
      <c r="D29" s="10" t="s">
        <v>73</v>
      </c>
      <c r="E29" s="10" t="s">
        <v>58</v>
      </c>
      <c r="F29" s="10" t="s">
        <v>2</v>
      </c>
      <c r="G29" s="10" t="s">
        <v>3</v>
      </c>
      <c r="H29" s="10" t="s">
        <v>59</v>
      </c>
      <c r="I29" s="10" t="s">
        <v>4</v>
      </c>
      <c r="J29" s="10" t="s">
        <v>5</v>
      </c>
      <c r="K29" s="10" t="s">
        <v>60</v>
      </c>
      <c r="L29" s="10" t="s">
        <v>61</v>
      </c>
      <c r="M29" s="10" t="s">
        <v>6</v>
      </c>
      <c r="N29" s="10" t="s">
        <v>7</v>
      </c>
      <c r="O29" s="10" t="s">
        <v>62</v>
      </c>
      <c r="P29" s="10" t="s">
        <v>8</v>
      </c>
      <c r="Q29" s="10" t="s">
        <v>9</v>
      </c>
      <c r="R29" s="10" t="s">
        <v>10</v>
      </c>
      <c r="S29" s="10" t="s">
        <v>11</v>
      </c>
      <c r="T29" s="10" t="s">
        <v>12</v>
      </c>
      <c r="U29" s="10" t="s">
        <v>63</v>
      </c>
      <c r="V29" s="10" t="s">
        <v>13</v>
      </c>
      <c r="W29" s="10" t="s">
        <v>14</v>
      </c>
      <c r="X29" s="10" t="s">
        <v>64</v>
      </c>
      <c r="Y29" s="10" t="s">
        <v>65</v>
      </c>
      <c r="Z29" s="10" t="s">
        <v>66</v>
      </c>
      <c r="AA29" s="10"/>
      <c r="AB29" s="17"/>
      <c r="AC29" s="9"/>
    </row>
    <row r="30" spans="1:29" x14ac:dyDescent="0.25">
      <c r="A30" s="36" t="s">
        <v>41</v>
      </c>
      <c r="B30" s="36" t="s">
        <v>149</v>
      </c>
      <c r="C30" s="36"/>
      <c r="D30" s="36"/>
      <c r="K30" s="1" t="s">
        <v>42</v>
      </c>
      <c r="O30" s="1"/>
      <c r="P30" s="1" t="s">
        <v>43</v>
      </c>
      <c r="AC30" s="2"/>
    </row>
    <row r="33" spans="1:10" ht="15.75" x14ac:dyDescent="0.25">
      <c r="A33">
        <v>1</v>
      </c>
      <c r="B33" t="s">
        <v>183</v>
      </c>
      <c r="C33" s="57"/>
      <c r="D33" s="57"/>
      <c r="H33" t="str">
        <f>LEFT(B33,FIND(",",B33)-1)</f>
        <v>OE Ajda</v>
      </c>
      <c r="J33" s="80">
        <v>1</v>
      </c>
    </row>
    <row r="34" spans="1:10" ht="15.75" x14ac:dyDescent="0.25">
      <c r="A34">
        <v>2</v>
      </c>
      <c r="B34" t="s">
        <v>182</v>
      </c>
      <c r="C34" s="57"/>
      <c r="D34" s="57"/>
      <c r="H34" t="str">
        <f t="shared" ref="H34:H51" si="2">LEFT(B34,FIND(",",B34)-1)</f>
        <v>OE Bohinj</v>
      </c>
      <c r="J34" s="80">
        <v>2</v>
      </c>
    </row>
    <row r="35" spans="1:10" ht="15.75" x14ac:dyDescent="0.25">
      <c r="A35">
        <v>4</v>
      </c>
      <c r="B35" t="s">
        <v>181</v>
      </c>
      <c r="C35" s="57"/>
      <c r="D35" s="57"/>
      <c r="H35" t="str">
        <f t="shared" si="2"/>
        <v>OE Burja</v>
      </c>
      <c r="J35" s="80">
        <v>4</v>
      </c>
    </row>
    <row r="36" spans="1:10" ht="15.75" x14ac:dyDescent="0.25">
      <c r="A36">
        <v>6</v>
      </c>
      <c r="B36" t="s">
        <v>180</v>
      </c>
      <c r="C36" s="57"/>
      <c r="D36" s="57"/>
      <c r="H36" t="str">
        <f t="shared" si="2"/>
        <v>OE Čebelica</v>
      </c>
      <c r="J36" s="80">
        <v>6</v>
      </c>
    </row>
    <row r="37" spans="1:10" ht="15.75" x14ac:dyDescent="0.25">
      <c r="A37">
        <v>7</v>
      </c>
      <c r="B37" t="s">
        <v>179</v>
      </c>
      <c r="C37" s="57"/>
      <c r="D37" s="57"/>
      <c r="H37" t="str">
        <f t="shared" si="2"/>
        <v>OE Fara</v>
      </c>
      <c r="J37" s="80">
        <v>7</v>
      </c>
    </row>
    <row r="38" spans="1:10" ht="15.75" x14ac:dyDescent="0.25">
      <c r="A38">
        <v>8</v>
      </c>
      <c r="B38" t="s">
        <v>178</v>
      </c>
      <c r="C38" s="57"/>
      <c r="D38" s="57"/>
      <c r="H38" t="str">
        <f t="shared" si="2"/>
        <v>OE Gorenje</v>
      </c>
      <c r="J38" s="80">
        <v>8</v>
      </c>
    </row>
    <row r="39" spans="1:10" ht="15.75" x14ac:dyDescent="0.25">
      <c r="A39">
        <v>9</v>
      </c>
      <c r="B39" t="s">
        <v>177</v>
      </c>
      <c r="C39" s="57"/>
      <c r="D39" s="57"/>
      <c r="H39" t="str">
        <f t="shared" si="2"/>
        <v>OE Jurček</v>
      </c>
      <c r="J39" s="80">
        <v>9</v>
      </c>
    </row>
    <row r="40" spans="1:10" ht="15.75" x14ac:dyDescent="0.25">
      <c r="A40">
        <v>10</v>
      </c>
      <c r="B40" t="s">
        <v>176</v>
      </c>
      <c r="C40" s="57"/>
      <c r="D40" s="57"/>
      <c r="H40" t="str">
        <f t="shared" si="2"/>
        <v>OE Kavka</v>
      </c>
      <c r="J40" s="80">
        <v>10</v>
      </c>
    </row>
    <row r="41" spans="1:10" ht="15.75" x14ac:dyDescent="0.25">
      <c r="A41">
        <v>11</v>
      </c>
      <c r="B41" t="s">
        <v>175</v>
      </c>
      <c r="C41" s="57"/>
      <c r="D41" s="57"/>
      <c r="H41" t="str">
        <f t="shared" si="2"/>
        <v>OE Kranjska Gora</v>
      </c>
      <c r="J41" s="80">
        <v>11</v>
      </c>
    </row>
    <row r="42" spans="1:10" ht="15.75" x14ac:dyDescent="0.25">
      <c r="A42">
        <v>12</v>
      </c>
      <c r="B42" t="s">
        <v>174</v>
      </c>
      <c r="C42" s="57"/>
      <c r="D42" s="57"/>
      <c r="H42" t="str">
        <f t="shared" si="2"/>
        <v>OE Lipa</v>
      </c>
      <c r="J42" s="80">
        <v>12</v>
      </c>
    </row>
    <row r="43" spans="1:10" ht="15.75" x14ac:dyDescent="0.25">
      <c r="A43">
        <v>15</v>
      </c>
      <c r="B43" t="s">
        <v>173</v>
      </c>
      <c r="C43" s="57"/>
      <c r="D43" s="57"/>
      <c r="H43" t="str">
        <f t="shared" si="2"/>
        <v>OE Peca</v>
      </c>
      <c r="J43" s="80">
        <v>15</v>
      </c>
    </row>
    <row r="44" spans="1:10" ht="15.75" x14ac:dyDescent="0.25">
      <c r="A44">
        <v>16</v>
      </c>
      <c r="B44" t="s">
        <v>172</v>
      </c>
      <c r="C44" s="57"/>
      <c r="D44" s="57"/>
      <c r="H44" t="str">
        <f t="shared" si="2"/>
        <v>OE Planica</v>
      </c>
      <c r="J44" s="80">
        <v>16</v>
      </c>
    </row>
    <row r="45" spans="1:10" ht="15.75" x14ac:dyDescent="0.25">
      <c r="A45">
        <v>17</v>
      </c>
      <c r="B45" t="s">
        <v>171</v>
      </c>
      <c r="C45" s="57"/>
      <c r="D45" s="57"/>
      <c r="H45" t="str">
        <f t="shared" si="2"/>
        <v>OE Planinka</v>
      </c>
      <c r="J45" s="80">
        <v>17</v>
      </c>
    </row>
    <row r="46" spans="1:10" ht="15.75" x14ac:dyDescent="0.25">
      <c r="A46">
        <v>18</v>
      </c>
      <c r="B46" t="s">
        <v>170</v>
      </c>
      <c r="C46" s="57"/>
      <c r="D46" s="57"/>
      <c r="H46" t="str">
        <f t="shared" si="2"/>
        <v>OE Prvine</v>
      </c>
      <c r="J46" s="80">
        <v>18</v>
      </c>
    </row>
    <row r="47" spans="1:10" ht="15.75" x14ac:dyDescent="0.25">
      <c r="A47">
        <v>19</v>
      </c>
      <c r="B47" t="s">
        <v>169</v>
      </c>
      <c r="C47" s="57"/>
      <c r="D47" s="57"/>
      <c r="H47" t="str">
        <f t="shared" si="2"/>
        <v>OE Radenci</v>
      </c>
      <c r="J47" s="80">
        <v>19</v>
      </c>
    </row>
    <row r="48" spans="1:10" ht="15.75" x14ac:dyDescent="0.25">
      <c r="A48">
        <v>20</v>
      </c>
      <c r="B48" t="s">
        <v>168</v>
      </c>
      <c r="C48" s="57"/>
      <c r="D48" s="57"/>
      <c r="H48" t="str">
        <f t="shared" si="2"/>
        <v>OE Rak</v>
      </c>
      <c r="J48" s="80">
        <v>20</v>
      </c>
    </row>
    <row r="49" spans="1:10" ht="15.75" x14ac:dyDescent="0.25">
      <c r="A49">
        <v>21</v>
      </c>
      <c r="B49" t="s">
        <v>167</v>
      </c>
      <c r="C49" s="57"/>
      <c r="D49" s="57"/>
      <c r="H49" t="str">
        <f t="shared" si="2"/>
        <v>OE Soča</v>
      </c>
      <c r="J49" s="80">
        <v>21</v>
      </c>
    </row>
    <row r="50" spans="1:10" ht="15.75" x14ac:dyDescent="0.25">
      <c r="A50">
        <v>23</v>
      </c>
      <c r="B50" t="s">
        <v>166</v>
      </c>
      <c r="C50" s="57"/>
      <c r="D50" s="57"/>
      <c r="H50" t="str">
        <f t="shared" si="2"/>
        <v>OE Štrk</v>
      </c>
      <c r="J50" s="80">
        <v>23</v>
      </c>
    </row>
    <row r="51" spans="1:10" ht="15.75" x14ac:dyDescent="0.25">
      <c r="A51">
        <v>25</v>
      </c>
      <c r="B51" t="s">
        <v>165</v>
      </c>
      <c r="C51" s="57"/>
      <c r="D51" s="57"/>
      <c r="H51" t="str">
        <f t="shared" si="2"/>
        <v>OE Vojsko</v>
      </c>
      <c r="J51" s="80">
        <v>25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BD2DE-A8BF-4E3C-A66D-83E2F1EA4049}">
  <dimension ref="A1:L31"/>
  <sheetViews>
    <sheetView workbookViewId="0">
      <selection activeCell="J2" sqref="J2:L14"/>
    </sheetView>
  </sheetViews>
  <sheetFormatPr defaultRowHeight="15" x14ac:dyDescent="0.25"/>
  <sheetData>
    <row r="1" spans="1:12" x14ac:dyDescent="0.25">
      <c r="A1" s="33" t="s">
        <v>142</v>
      </c>
      <c r="B1" s="33" t="s">
        <v>143</v>
      </c>
      <c r="C1" s="33" t="s">
        <v>144</v>
      </c>
      <c r="D1" s="33" t="s">
        <v>145</v>
      </c>
      <c r="E1" s="33" t="s">
        <v>146</v>
      </c>
      <c r="G1" s="70" t="s">
        <v>147</v>
      </c>
      <c r="H1" s="70" t="s">
        <v>148</v>
      </c>
    </row>
    <row r="2" spans="1:12" x14ac:dyDescent="0.25">
      <c r="A2" s="29" t="s">
        <v>74</v>
      </c>
      <c r="B2" s="30" t="s">
        <v>75</v>
      </c>
      <c r="C2" s="30" t="s">
        <v>76</v>
      </c>
      <c r="D2" s="30" t="s">
        <v>147</v>
      </c>
      <c r="E2" s="31">
        <v>1</v>
      </c>
      <c r="G2">
        <v>1</v>
      </c>
      <c r="H2">
        <v>1</v>
      </c>
      <c r="K2" t="s">
        <v>147</v>
      </c>
      <c r="L2" t="s">
        <v>148</v>
      </c>
    </row>
    <row r="3" spans="1:12" x14ac:dyDescent="0.25">
      <c r="A3" s="29"/>
      <c r="B3" s="30" t="s">
        <v>79</v>
      </c>
      <c r="C3" s="30" t="s">
        <v>80</v>
      </c>
      <c r="D3" s="30" t="s">
        <v>148</v>
      </c>
      <c r="E3" s="31">
        <v>1</v>
      </c>
      <c r="J3" t="s">
        <v>88</v>
      </c>
      <c r="K3">
        <v>3</v>
      </c>
    </row>
    <row r="4" spans="1:12" x14ac:dyDescent="0.25">
      <c r="A4" s="26" t="s">
        <v>81</v>
      </c>
      <c r="B4" s="25" t="s">
        <v>82</v>
      </c>
      <c r="C4" s="25" t="s">
        <v>83</v>
      </c>
      <c r="D4" s="25" t="s">
        <v>147</v>
      </c>
      <c r="E4" s="27">
        <v>1</v>
      </c>
      <c r="G4">
        <v>1</v>
      </c>
      <c r="J4" t="s">
        <v>117</v>
      </c>
      <c r="K4">
        <v>2</v>
      </c>
      <c r="L4">
        <v>2</v>
      </c>
    </row>
    <row r="5" spans="1:12" ht="21" x14ac:dyDescent="0.25">
      <c r="A5" s="29" t="s">
        <v>84</v>
      </c>
      <c r="B5" s="30" t="s">
        <v>85</v>
      </c>
      <c r="C5" s="30" t="s">
        <v>86</v>
      </c>
      <c r="D5" s="30" t="s">
        <v>147</v>
      </c>
      <c r="E5" s="31">
        <v>1</v>
      </c>
      <c r="G5">
        <v>1</v>
      </c>
      <c r="J5" t="s">
        <v>139</v>
      </c>
      <c r="K5">
        <v>1</v>
      </c>
    </row>
    <row r="6" spans="1:12" x14ac:dyDescent="0.25">
      <c r="A6" s="26" t="s">
        <v>88</v>
      </c>
      <c r="B6" s="25" t="s">
        <v>89</v>
      </c>
      <c r="C6" s="25" t="s">
        <v>76</v>
      </c>
      <c r="D6" s="25" t="s">
        <v>147</v>
      </c>
      <c r="E6" s="27">
        <v>1</v>
      </c>
      <c r="G6">
        <v>3</v>
      </c>
      <c r="J6" t="s">
        <v>124</v>
      </c>
      <c r="K6">
        <v>5</v>
      </c>
    </row>
    <row r="7" spans="1:12" x14ac:dyDescent="0.25">
      <c r="A7" s="28"/>
      <c r="B7" s="25" t="s">
        <v>90</v>
      </c>
      <c r="C7" s="25" t="s">
        <v>91</v>
      </c>
      <c r="D7" s="25" t="s">
        <v>147</v>
      </c>
      <c r="E7" s="27">
        <v>1</v>
      </c>
      <c r="J7" t="s">
        <v>95</v>
      </c>
      <c r="L7">
        <v>1</v>
      </c>
    </row>
    <row r="8" spans="1:12" x14ac:dyDescent="0.25">
      <c r="A8" s="28"/>
      <c r="B8" s="25" t="s">
        <v>93</v>
      </c>
      <c r="C8" s="25" t="s">
        <v>94</v>
      </c>
      <c r="D8" s="25" t="s">
        <v>147</v>
      </c>
      <c r="E8" s="27">
        <v>1</v>
      </c>
      <c r="J8" t="s">
        <v>84</v>
      </c>
      <c r="K8">
        <v>1</v>
      </c>
    </row>
    <row r="9" spans="1:12" x14ac:dyDescent="0.25">
      <c r="A9" s="29" t="s">
        <v>95</v>
      </c>
      <c r="B9" s="30" t="s">
        <v>96</v>
      </c>
      <c r="C9" s="30" t="s">
        <v>97</v>
      </c>
      <c r="D9" s="30" t="s">
        <v>148</v>
      </c>
      <c r="E9" s="31">
        <v>1</v>
      </c>
      <c r="H9">
        <v>1</v>
      </c>
      <c r="J9" t="s">
        <v>81</v>
      </c>
      <c r="K9">
        <v>1</v>
      </c>
    </row>
    <row r="10" spans="1:12" x14ac:dyDescent="0.25">
      <c r="A10" s="26" t="s">
        <v>99</v>
      </c>
      <c r="B10" s="25" t="s">
        <v>100</v>
      </c>
      <c r="C10" s="25" t="s">
        <v>87</v>
      </c>
      <c r="D10" s="25" t="s">
        <v>147</v>
      </c>
      <c r="E10" s="27">
        <v>1</v>
      </c>
      <c r="G10">
        <v>2</v>
      </c>
      <c r="J10" t="s">
        <v>74</v>
      </c>
      <c r="K10">
        <v>1</v>
      </c>
      <c r="L10">
        <v>1</v>
      </c>
    </row>
    <row r="11" spans="1:12" x14ac:dyDescent="0.25">
      <c r="A11" s="28"/>
      <c r="B11" s="25" t="s">
        <v>101</v>
      </c>
      <c r="C11" s="25" t="s">
        <v>102</v>
      </c>
      <c r="D11" s="25" t="s">
        <v>147</v>
      </c>
      <c r="E11" s="27">
        <v>1</v>
      </c>
      <c r="J11" t="s">
        <v>41</v>
      </c>
      <c r="K11">
        <v>3</v>
      </c>
    </row>
    <row r="12" spans="1:12" x14ac:dyDescent="0.25">
      <c r="A12" s="29" t="s">
        <v>103</v>
      </c>
      <c r="B12" s="30" t="s">
        <v>104</v>
      </c>
      <c r="C12" s="30" t="s">
        <v>105</v>
      </c>
      <c r="D12" s="30" t="s">
        <v>147</v>
      </c>
      <c r="E12" s="31">
        <v>1</v>
      </c>
      <c r="G12">
        <v>1</v>
      </c>
      <c r="J12" t="s">
        <v>106</v>
      </c>
      <c r="K12">
        <v>5</v>
      </c>
    </row>
    <row r="13" spans="1:12" x14ac:dyDescent="0.25">
      <c r="A13" s="26" t="s">
        <v>106</v>
      </c>
      <c r="B13" s="25" t="s">
        <v>107</v>
      </c>
      <c r="C13" s="25" t="s">
        <v>108</v>
      </c>
      <c r="D13" s="25" t="s">
        <v>147</v>
      </c>
      <c r="E13" s="27">
        <v>1</v>
      </c>
      <c r="G13">
        <v>5</v>
      </c>
      <c r="J13" t="s">
        <v>99</v>
      </c>
      <c r="K13">
        <v>2</v>
      </c>
    </row>
    <row r="14" spans="1:12" x14ac:dyDescent="0.25">
      <c r="A14" s="28"/>
      <c r="B14" s="25" t="s">
        <v>109</v>
      </c>
      <c r="C14" s="25" t="s">
        <v>110</v>
      </c>
      <c r="D14" s="25" t="s">
        <v>147</v>
      </c>
      <c r="E14" s="27">
        <v>1</v>
      </c>
      <c r="J14" t="s">
        <v>103</v>
      </c>
      <c r="K14">
        <v>1</v>
      </c>
    </row>
    <row r="15" spans="1:12" x14ac:dyDescent="0.25">
      <c r="A15" s="28"/>
      <c r="B15" s="25" t="s">
        <v>111</v>
      </c>
      <c r="C15" s="25" t="s">
        <v>112</v>
      </c>
      <c r="D15" s="25" t="s">
        <v>147</v>
      </c>
      <c r="E15" s="27">
        <v>1</v>
      </c>
    </row>
    <row r="16" spans="1:12" x14ac:dyDescent="0.25">
      <c r="A16" s="28"/>
      <c r="B16" s="25" t="s">
        <v>113</v>
      </c>
      <c r="C16" s="25" t="s">
        <v>114</v>
      </c>
      <c r="D16" s="25" t="s">
        <v>147</v>
      </c>
      <c r="E16" s="27">
        <v>1</v>
      </c>
    </row>
    <row r="17" spans="1:8" x14ac:dyDescent="0.25">
      <c r="A17" s="27"/>
      <c r="B17" s="27" t="s">
        <v>115</v>
      </c>
      <c r="C17" s="27" t="s">
        <v>98</v>
      </c>
      <c r="D17" s="25" t="s">
        <v>147</v>
      </c>
      <c r="E17" s="27">
        <v>1</v>
      </c>
    </row>
    <row r="18" spans="1:8" x14ac:dyDescent="0.25">
      <c r="A18" s="29" t="s">
        <v>117</v>
      </c>
      <c r="B18" s="30" t="s">
        <v>118</v>
      </c>
      <c r="C18" s="30" t="s">
        <v>92</v>
      </c>
      <c r="D18" s="30" t="s">
        <v>148</v>
      </c>
      <c r="E18" s="31">
        <v>1</v>
      </c>
      <c r="G18">
        <v>2</v>
      </c>
      <c r="H18">
        <v>2</v>
      </c>
    </row>
    <row r="19" spans="1:8" x14ac:dyDescent="0.25">
      <c r="A19" s="32"/>
      <c r="B19" s="30" t="s">
        <v>119</v>
      </c>
      <c r="C19" s="30" t="s">
        <v>120</v>
      </c>
      <c r="D19" s="30" t="s">
        <v>148</v>
      </c>
      <c r="E19" s="31">
        <v>1</v>
      </c>
    </row>
    <row r="20" spans="1:8" x14ac:dyDescent="0.25">
      <c r="A20" s="32"/>
      <c r="B20" s="30" t="s">
        <v>123</v>
      </c>
      <c r="C20" s="30" t="s">
        <v>78</v>
      </c>
      <c r="D20" s="30" t="s">
        <v>147</v>
      </c>
      <c r="E20" s="31">
        <v>1</v>
      </c>
    </row>
    <row r="21" spans="1:8" x14ac:dyDescent="0.25">
      <c r="A21" s="32"/>
      <c r="B21" s="30" t="s">
        <v>121</v>
      </c>
      <c r="C21" s="30" t="s">
        <v>122</v>
      </c>
      <c r="D21" s="30" t="s">
        <v>147</v>
      </c>
      <c r="E21" s="31">
        <v>1</v>
      </c>
    </row>
    <row r="22" spans="1:8" x14ac:dyDescent="0.25">
      <c r="A22" s="26" t="s">
        <v>124</v>
      </c>
      <c r="B22" s="25" t="s">
        <v>125</v>
      </c>
      <c r="C22" s="25" t="s">
        <v>126</v>
      </c>
      <c r="D22" s="25" t="s">
        <v>147</v>
      </c>
      <c r="E22" s="27">
        <v>1</v>
      </c>
      <c r="G22">
        <v>5</v>
      </c>
    </row>
    <row r="23" spans="1:8" x14ac:dyDescent="0.25">
      <c r="A23" s="28"/>
      <c r="B23" s="25" t="s">
        <v>127</v>
      </c>
      <c r="C23" s="25" t="s">
        <v>128</v>
      </c>
      <c r="D23" s="25" t="s">
        <v>147</v>
      </c>
      <c r="E23" s="27">
        <v>1</v>
      </c>
    </row>
    <row r="24" spans="1:8" x14ac:dyDescent="0.25">
      <c r="A24" s="28"/>
      <c r="B24" s="25" t="s">
        <v>129</v>
      </c>
      <c r="C24" s="25" t="s">
        <v>130</v>
      </c>
      <c r="D24" s="25" t="s">
        <v>147</v>
      </c>
      <c r="E24" s="27">
        <v>1</v>
      </c>
    </row>
    <row r="25" spans="1:8" x14ac:dyDescent="0.25">
      <c r="A25" s="28"/>
      <c r="B25" s="25" t="s">
        <v>131</v>
      </c>
      <c r="C25" s="25" t="s">
        <v>116</v>
      </c>
      <c r="D25" s="25" t="s">
        <v>147</v>
      </c>
      <c r="E25" s="27">
        <v>1</v>
      </c>
    </row>
    <row r="26" spans="1:8" x14ac:dyDescent="0.25">
      <c r="A26" s="28"/>
      <c r="B26" s="25" t="s">
        <v>132</v>
      </c>
      <c r="C26" s="25" t="s">
        <v>133</v>
      </c>
      <c r="D26" s="25" t="s">
        <v>147</v>
      </c>
      <c r="E26" s="27">
        <v>1</v>
      </c>
    </row>
    <row r="27" spans="1:8" x14ac:dyDescent="0.25">
      <c r="A27" s="29" t="s">
        <v>41</v>
      </c>
      <c r="B27" s="30" t="s">
        <v>134</v>
      </c>
      <c r="C27" s="30" t="s">
        <v>135</v>
      </c>
      <c r="D27" s="30" t="s">
        <v>147</v>
      </c>
      <c r="E27" s="31">
        <v>1</v>
      </c>
      <c r="G27">
        <v>3</v>
      </c>
    </row>
    <row r="28" spans="1:8" x14ac:dyDescent="0.25">
      <c r="A28" s="32"/>
      <c r="B28" s="30" t="s">
        <v>136</v>
      </c>
      <c r="C28" s="30" t="s">
        <v>137</v>
      </c>
      <c r="D28" s="30" t="s">
        <v>147</v>
      </c>
      <c r="E28" s="31">
        <v>1</v>
      </c>
    </row>
    <row r="29" spans="1:8" x14ac:dyDescent="0.25">
      <c r="A29" s="32"/>
      <c r="B29" s="30" t="s">
        <v>77</v>
      </c>
      <c r="C29" s="30" t="s">
        <v>138</v>
      </c>
      <c r="D29" s="30" t="s">
        <v>147</v>
      </c>
      <c r="E29" s="31">
        <v>1</v>
      </c>
    </row>
    <row r="30" spans="1:8" x14ac:dyDescent="0.25">
      <c r="A30" s="26" t="s">
        <v>139</v>
      </c>
      <c r="B30" s="25" t="s">
        <v>140</v>
      </c>
      <c r="C30" s="25" t="s">
        <v>141</v>
      </c>
      <c r="D30" s="25" t="s">
        <v>147</v>
      </c>
      <c r="E30" s="27">
        <v>1</v>
      </c>
      <c r="G30">
        <v>1</v>
      </c>
    </row>
    <row r="31" spans="1:8" x14ac:dyDescent="0.25">
      <c r="A31" s="33"/>
      <c r="B31" s="33"/>
      <c r="C31" s="34" t="s">
        <v>54</v>
      </c>
      <c r="D31" s="34"/>
      <c r="E31" s="33">
        <f>SUM(E2:E30)</f>
        <v>29</v>
      </c>
    </row>
  </sheetData>
  <sortState xmlns:xlrd2="http://schemas.microsoft.com/office/spreadsheetml/2017/richdata2" ref="J3:L14">
    <sortCondition ref="J3:J14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30F6DE73190B42B99FDB018B298E73" ma:contentTypeVersion="15" ma:contentTypeDescription="Ustvari nov dokument." ma:contentTypeScope="" ma:versionID="6b60a66a695be3598b2216b935a70618">
  <xsd:schema xmlns:xsd="http://www.w3.org/2001/XMLSchema" xmlns:xs="http://www.w3.org/2001/XMLSchema" xmlns:p="http://schemas.microsoft.com/office/2006/metadata/properties" xmlns:ns2="ccf0b808-afb7-4dee-a5a2-976e3aaa4c25" xmlns:ns3="900b39fe-17bb-4be7-ace1-dd8bb8d3eb89" targetNamespace="http://schemas.microsoft.com/office/2006/metadata/properties" ma:root="true" ma:fieldsID="085797a2bd127e7d48423c782654e903" ns2:_="" ns3:_="">
    <xsd:import namespace="ccf0b808-afb7-4dee-a5a2-976e3aaa4c25"/>
    <xsd:import namespace="900b39fe-17bb-4be7-ace1-dd8bb8d3eb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0b808-afb7-4dee-a5a2-976e3aaa4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e1798c54-baef-4aa9-bd08-4cea65d3e2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b39fe-17bb-4be7-ace1-dd8bb8d3eb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492273-b2d5-4c34-a494-c7ffa19eb492}" ma:internalName="TaxCatchAll" ma:showField="CatchAllData" ma:web="900b39fe-17bb-4be7-ace1-dd8bb8d3eb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0b39fe-17bb-4be7-ace1-dd8bb8d3eb89" xsi:nil="true"/>
    <lcf76f155ced4ddcb4097134ff3c332f xmlns="ccf0b808-afb7-4dee-a5a2-976e3aaa4c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74EBFA-0F4C-4CD7-A101-EF4B0F7728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027660-E218-4061-875F-1D97BE0250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f0b808-afb7-4dee-a5a2-976e3aaa4c25"/>
    <ds:schemaRef ds:uri="900b39fe-17bb-4be7-ace1-dd8bb8d3e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811765-4890-4406-91D1-0555EEEA29E1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900b39fe-17bb-4be7-ace1-dd8bb8d3eb89"/>
    <ds:schemaRef ds:uri="ccf0b808-afb7-4dee-a5a2-976e3aaa4c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1</vt:i4>
      </vt:variant>
    </vt:vector>
  </HeadingPairs>
  <TitlesOfParts>
    <vt:vector size="8" baseType="lpstr">
      <vt:lpstr>Rekap</vt:lpstr>
      <vt:lpstr>Sklop1</vt:lpstr>
      <vt:lpstr>Sklop2</vt:lpstr>
      <vt:lpstr>Sklop3</vt:lpstr>
      <vt:lpstr>Oprema po OE</vt:lpstr>
      <vt:lpstr>količine</vt:lpstr>
      <vt:lpstr>čelade učitelji</vt:lpstr>
      <vt:lpstr>Rekap!Tiskanje_naslovov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MinaKotnik</dc:creator>
  <cp:lastModifiedBy>Brane Kumer</cp:lastModifiedBy>
  <cp:lastPrinted>2022-06-27T11:53:33Z</cp:lastPrinted>
  <dcterms:created xsi:type="dcterms:W3CDTF">2022-04-05T05:45:19Z</dcterms:created>
  <dcterms:modified xsi:type="dcterms:W3CDTF">2022-06-27T11:55:01Z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0x0101005530F6DE73190B42B99FDB018B298E73</vt:lpwstr>
  </property>
  <property fmtid="{D5CDD505-2E9C-101B-9397-08002B2CF9AE}" pid="3" name="MediaServiceImageTags">
    <vt:lpwstr/>
  </property>
</Properties>
</file>