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a_delovni_zvezek" defaultThemeVersion="166925"/>
  <mc:AlternateContent xmlns:mc="http://schemas.openxmlformats.org/markup-compatibility/2006">
    <mc:Choice Requires="x15">
      <x15ac:absPath xmlns:x15ac="http://schemas.microsoft.com/office/spreadsheetml/2010/11/ac" url="https://csod.sharepoint.com/sites/Investicije/Dokumenti v skupni rabi/Energetske sanacije/JN_EnergetskaSanacija_GOI/Štrk/Razpis/"/>
    </mc:Choice>
  </mc:AlternateContent>
  <xr:revisionPtr revIDLastSave="1657" documentId="13_ncr:1_{637F7E8B-F7DD-421A-ADA4-17BF8493129A}" xr6:coauthVersionLast="47" xr6:coauthVersionMax="47" xr10:uidLastSave="{55AABEAF-583F-4B10-8A47-394B4CE44321}"/>
  <workbookProtection workbookAlgorithmName="SHA-512" workbookHashValue="3heMRRU+yPoQ2+GELBK2SA/uDkKh3FIcvg3fVmjeID5npst2DZf/o5xcRfOVe8L79eDcwQ/WNvca5Kj2WjocSQ==" workbookSaltValue="7/Pb3Ey3GWUh+u4Et2yS/Q==" workbookSpinCount="100000" lockStructure="1"/>
  <bookViews>
    <workbookView xWindow="735" yWindow="735" windowWidth="28800" windowHeight="15495" tabRatio="813" firstSheet="5" activeTab="14" xr2:uid="{9326720A-5608-4FAC-BF82-81E3A6004FA0}"/>
  </bookViews>
  <sheets>
    <sheet name="1. stran" sheetId="73" state="hidden" r:id="rId1"/>
    <sheet name="1. stran ponudba" sheetId="99" r:id="rId2"/>
    <sheet name="Uvod" sheetId="74" r:id="rId3"/>
    <sheet name="Rekapitulacija" sheetId="75" r:id="rId4"/>
    <sheet name="Rekapitulacija-delitev stroškov" sheetId="76" r:id="rId5"/>
    <sheet name="A|Pripravljalna dela" sheetId="83" r:id="rId6"/>
    <sheet name="A|Rušitvena d." sheetId="84" r:id="rId7"/>
    <sheet name="A|Zemeljska d." sheetId="85" r:id="rId8"/>
    <sheet name="A|Betonska d." sheetId="86" r:id="rId9"/>
    <sheet name="A|Opaž-tesarska d." sheetId="87" r:id="rId10"/>
    <sheet name="A|Zidarska d." sheetId="88" r:id="rId11"/>
    <sheet name="A|Fasada" sheetId="89" r:id="rId12"/>
    <sheet name="B|Krovsko kleparska d." sheetId="90" r:id="rId13"/>
    <sheet name="B|Ključavničarska d." sheetId="91" r:id="rId14"/>
    <sheet name="B|Stavbno pohi." sheetId="93" r:id="rId15"/>
    <sheet name="B|Slikopleskarska d." sheetId="97" r:id="rId16"/>
    <sheet name="B|Montažerska d. " sheetId="98" r:id="rId17"/>
    <sheet name="E1| El.inst." sheetId="72" r:id="rId18"/>
    <sheet name="S1|Prenova kotlovnice" sheetId="77" r:id="rId19"/>
    <sheet name="S2|Prezračevanje " sheetId="78" r:id="rId20"/>
    <sheet name="S3|Namest. termostatskih vent." sheetId="81" r:id="rId21"/>
    <sheet name="S4|Menjava WC kotličkov" sheetId="82" r:id="rId22"/>
  </sheets>
  <externalReferences>
    <externalReference r:id="rId23"/>
    <externalReference r:id="rId24"/>
    <externalReference r:id="rId25"/>
    <externalReference r:id="rId26"/>
    <externalReference r:id="rId27"/>
    <externalReference r:id="rId28"/>
    <externalReference r:id="rId29"/>
  </externalReferences>
  <definedNames>
    <definedName name="______________dol2" localSheetId="5">#REF!</definedName>
    <definedName name="______________dol2">#REF!</definedName>
    <definedName name="_____________dol2" localSheetId="5">#REF!</definedName>
    <definedName name="_____________dol2">#REF!</definedName>
    <definedName name="____________dol2" localSheetId="5">#REF!</definedName>
    <definedName name="____________dol2">#REF!</definedName>
    <definedName name="__________hx2">#REF!</definedName>
    <definedName name="_________hx2">#REF!</definedName>
    <definedName name="________hx2">#REF!</definedName>
    <definedName name="_______dol2">#REF!</definedName>
    <definedName name="_______hx2">#REF!</definedName>
    <definedName name="______dol2">#REF!</definedName>
    <definedName name="______hx2">#REF!</definedName>
    <definedName name="_____dol2">#REF!</definedName>
    <definedName name="_____hx2">#REF!</definedName>
    <definedName name="_____pro2">#REF!</definedName>
    <definedName name="____dol2">#REF!</definedName>
    <definedName name="____hx2">#REF!</definedName>
    <definedName name="____pro2">#REF!</definedName>
    <definedName name="___dol2">#REF!</definedName>
    <definedName name="___hx2">#REF!</definedName>
    <definedName name="___pro2">#REF!</definedName>
    <definedName name="__dol2">#REF!</definedName>
    <definedName name="__hx2">#REF!</definedName>
    <definedName name="__pro2">#REF!</definedName>
    <definedName name="_3Excel_BuiltIn_Print_Area_12_1_1_1_1">#REF!</definedName>
    <definedName name="_4Excel_BuiltIn_Print_Area_3_1_1_1_1" localSheetId="5">(#REF!,#REF!)</definedName>
    <definedName name="_4Excel_BuiltIn_Print_Area_3_1_1_1_1">(#REF!,#REF!)</definedName>
    <definedName name="_5Excel_BuiltIn_Print_Area_5_1_1_1_1" localSheetId="5">#REF!</definedName>
    <definedName name="_5Excel_BuiltIn_Print_Area_5_1_1_1_1">#REF!</definedName>
    <definedName name="_6Excel_BuiltIn_Print_Area_8_1_1_1_1" localSheetId="5">#REF!</definedName>
    <definedName name="_6Excel_BuiltIn_Print_Area_8_1_1_1_1">#REF!</definedName>
    <definedName name="_dem1" localSheetId="19">#REF!</definedName>
    <definedName name="_dem1" localSheetId="20">#REF!</definedName>
    <definedName name="_dem1" localSheetId="21">#REF!</definedName>
    <definedName name="_dem1">#REF!</definedName>
    <definedName name="_dol2">#REF!</definedName>
    <definedName name="_xlnm._FilterDatabase" localSheetId="5" hidden="1">'A|Pripravljalna dela'!#REF!</definedName>
    <definedName name="_Hlk176229081_1" localSheetId="5">#REF!</definedName>
    <definedName name="_Hlk176229081_1">#REF!</definedName>
    <definedName name="_hx2">#REF!</definedName>
    <definedName name="_pro2">#REF!</definedName>
    <definedName name="a">#REF!</definedName>
    <definedName name="aa">#REF!</definedName>
    <definedName name="aaa">#REF!</definedName>
    <definedName name="agregat">#REF!</definedName>
    <definedName name="AKUMULACIJA">#REF!</definedName>
    <definedName name="asd">#REF!</definedName>
    <definedName name="asdfer">#REF!</definedName>
    <definedName name="b">#REF!</definedName>
    <definedName name="baza">#REF!</definedName>
    <definedName name="baza1">#REF!</definedName>
    <definedName name="baza2">#REF!</definedName>
    <definedName name="baza3">#REF!</definedName>
    <definedName name="baza4">#REF!</definedName>
    <definedName name="baza5">#REF!</definedName>
    <definedName name="bazar">#REF!</definedName>
    <definedName name="cc">#REF!</definedName>
    <definedName name="cene">#REF!</definedName>
    <definedName name="CEVICU">#REF!</definedName>
    <definedName name="cevicu2">#REF!</definedName>
    <definedName name="CEVIJE">#REF!</definedName>
    <definedName name="CEVINIRO">#REF!</definedName>
    <definedName name="ceviniro2">#REF!</definedName>
    <definedName name="Datum">#REF!</definedName>
    <definedName name="Dela1">#REF!</definedName>
    <definedName name="Dela2">#REF!</definedName>
    <definedName name="Dela3">#REF!</definedName>
    <definedName name="dem" localSheetId="19">#REF!</definedName>
    <definedName name="dem" localSheetId="20">#REF!</definedName>
    <definedName name="dem" localSheetId="21">#REF!</definedName>
    <definedName name="dem">#REF!</definedName>
    <definedName name="dfgb">#REF!</definedName>
    <definedName name="DO">#REF!</definedName>
    <definedName name="DOL">#REF!</definedName>
    <definedName name="DOL_1">#REF!</definedName>
    <definedName name="DOL_10">#REF!</definedName>
    <definedName name="DOL_11">#REF!</definedName>
    <definedName name="DOL_12">#REF!</definedName>
    <definedName name="DOL_13">#REF!</definedName>
    <definedName name="DOL_14">#REF!</definedName>
    <definedName name="DOL_15">#REF!</definedName>
    <definedName name="DOL_16">#REF!</definedName>
    <definedName name="DOL_17">#REF!</definedName>
    <definedName name="DOL_18">#REF!</definedName>
    <definedName name="DOL_19">#REF!</definedName>
    <definedName name="DOL_2">#REF!</definedName>
    <definedName name="DOL_20">#REF!</definedName>
    <definedName name="DOL_3">#REF!</definedName>
    <definedName name="DOL_4">#REF!</definedName>
    <definedName name="DOL_5">#REF!</definedName>
    <definedName name="DOL_6">#REF!</definedName>
    <definedName name="DOL_7">#REF!</definedName>
    <definedName name="DOL_8">#REF!</definedName>
    <definedName name="DOL_9">#REF!</definedName>
    <definedName name="DOLA">#REF!</definedName>
    <definedName name="DOO">#REF!</definedName>
    <definedName name="ĐŽ">#REF!</definedName>
    <definedName name="enote">#REF!</definedName>
    <definedName name="ENTALPIJA">#REF!</definedName>
    <definedName name="ENTALPIJA_1">#REF!</definedName>
    <definedName name="ENTALPIJA_2">#REF!</definedName>
    <definedName name="ENTALPIJA_3">#REF!</definedName>
    <definedName name="ENTALPIJA_4">#REF!</definedName>
    <definedName name="ENTALPIJA_5">#REF!</definedName>
    <definedName name="ENTALPIJA_6">#REF!</definedName>
    <definedName name="ENTALPIJA_7">#REF!</definedName>
    <definedName name="ENTALPIJA_8">#REF!</definedName>
    <definedName name="ENTALPIJA_9">#REF!</definedName>
    <definedName name="Excel_BuiltIn__FilterDatabase_2">#REF!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__0">#REF!</definedName>
    <definedName name="Excel_BuiltIn_Print_Area_1_1_1_1_1">#REF!</definedName>
    <definedName name="Excel_BuiltIn_Print_Area_1_1_1_1_1_1">#REF!</definedName>
    <definedName name="Excel_BuiltIn_Print_Area_1_1_1_1_1_1_1">#REF!</definedName>
    <definedName name="Excel_BuiltIn_Print_Area_1_1_1_1_1_1_1___0">#REF!</definedName>
    <definedName name="Excel_BuiltIn_Print_Area_1_1_1_1_1_1_1_1">#REF!</definedName>
    <definedName name="Excel_BuiltIn_Print_Area_1_1_1_1_1_1_1_1_1">#REF!</definedName>
    <definedName name="Excel_BuiltIn_Print_Area_1_1_1_1_1_1_1_1_1_1">#REF!</definedName>
    <definedName name="Excel_BuiltIn_Print_Area_1_1_1_1_1_1_1_1_1_1_1">#REF!</definedName>
    <definedName name="Excel_BuiltIn_Print_Area_1_1_1_1_1_1_1_1_1_1_1_1">#REF!</definedName>
    <definedName name="Excel_BuiltIn_Print_Area_1_1_1_1_1_1_1_1_1_1_1_1_1">#REF!</definedName>
    <definedName name="Excel_BuiltIn_Print_Area_1_1_1_1_1_1_1_1_1_1_1_1_1_1">#REF!</definedName>
    <definedName name="Excel_BuiltIn_Print_Area_1_1_1_1_1_1_1_1_1_1_1_1_1_1_1">#REF!</definedName>
    <definedName name="Excel_BuiltIn_Print_Area_1_1_1_1_1_1_1_1_1_1_1_1_1_1_1_1">#REF!</definedName>
    <definedName name="Excel_BuiltIn_Print_Area_1_1_1_1_1_1_1_1_1_1_1_1_1_1_1_1_1">#REF!</definedName>
    <definedName name="Excel_BuiltIn_Print_Area_1_1_1_1_1_1_1_1_1_1_1_1_1_1_1_1_1_1_1">#REF!</definedName>
    <definedName name="Excel_BuiltIn_Print_Area_1_1_1_1_1_1_1_1_1_1_1_1_1_1_1_1_1_1_1_1">#REF!</definedName>
    <definedName name="Excel_BuiltIn_Print_Area_1_1_1_1_1_1_1_1_1_1_1_1_1_1_1_1_1_1_1_1_1">#REF!</definedName>
    <definedName name="Excel_BuiltIn_Print_Area_1_1_1_1_1_1_1_1_1_1_1_1_1_1_1_1_1_1_1_1_1_1">#REF!</definedName>
    <definedName name="Excel_BuiltIn_Print_Area_1_1_1_1_1_1_1_1_1_1_1_1_1_1_1_1_1_1_1_1_1_1_1">#REF!</definedName>
    <definedName name="Excel_BuiltIn_Print_Area_1_1_1_1_1_1_1_1_1_1_1_1_1_1_1_1_1_1_1_1_1_1_1_1">#REF!</definedName>
    <definedName name="Excel_BuiltIn_Print_Area_1_1_1_1_1_1_1_1_1_1_1_1_1_1_1_1_1_1_1_1_1_1_1_1_1">#REF!</definedName>
    <definedName name="Excel_BuiltIn_Print_Area_1_1_1_1_1_1_1_1_1_1_1_1_1_1_1_1_1_1_1_1_1_1_1_1_1_1">#REF!</definedName>
    <definedName name="Excel_BuiltIn_Print_Area_1_1_1_1_1_1_1_1_1_1_1_1_1_1_1_1_1_1_1_1_1_1_1_1_1_1_1">#REF!</definedName>
    <definedName name="Excel_BuiltIn_Print_Area_1_1_1_1_1_1_1_1_1_1_1_1_1_1_1_1_1_1_1_1_1_1_1_1_1_1_1_1_1">#REF!</definedName>
    <definedName name="Excel_BuiltIn_Print_Area_10">"$#REF!.$A$1:$L$134"</definedName>
    <definedName name="Excel_BuiltIn_Print_Area_10_1" localSheetId="5">#REF!</definedName>
    <definedName name="Excel_BuiltIn_Print_Area_10_1">#REF!</definedName>
    <definedName name="Excel_BuiltIn_Print_Area_10_1_1" localSheetId="5">#REF!</definedName>
    <definedName name="Excel_BuiltIn_Print_Area_10_1_1">#REF!</definedName>
    <definedName name="Excel_BuiltIn_Print_Area_11_1" localSheetId="5">#REF!</definedName>
    <definedName name="Excel_BuiltIn_Print_Area_11_1">#REF!</definedName>
    <definedName name="Excel_BuiltIn_Print_Area_11_1_1">#REF!</definedName>
    <definedName name="Excel_BuiltIn_Print_Area_12">"$#REF!.$A$1:$I$32000"</definedName>
    <definedName name="Excel_BuiltIn_Print_Area_12_1" localSheetId="5">#REF!</definedName>
    <definedName name="Excel_BuiltIn_Print_Area_12_1">#REF!</definedName>
    <definedName name="Excel_BuiltIn_Print_Area_12_1_1" localSheetId="5">#REF!</definedName>
    <definedName name="Excel_BuiltIn_Print_Area_12_1_1">#REF!</definedName>
    <definedName name="Excel_BuiltIn_Print_Area_12_1_1_1" localSheetId="5">#REF!</definedName>
    <definedName name="Excel_BuiltIn_Print_Area_12_1_1_1">#REF!</definedName>
    <definedName name="Excel_BuiltIn_Print_Area_12_1_1_1_1">#REF!</definedName>
    <definedName name="Excel_BuiltIn_Print_Area_13">#REF!</definedName>
    <definedName name="Excel_BuiltIn_Print_Area_13_1">#REF!</definedName>
    <definedName name="Excel_BuiltIn_Print_Area_13_1_1">#REF!</definedName>
    <definedName name="Excel_BuiltIn_Print_Area_14">#REF!</definedName>
    <definedName name="Excel_BuiltIn_Print_Area_14_1">#REF!</definedName>
    <definedName name="Excel_BuiltIn_Print_Area_14_1_1">#REF!</definedName>
    <definedName name="Excel_BuiltIn_Print_Area_15">#REF!</definedName>
    <definedName name="Excel_BuiltIn_Print_Area_17">#REF!</definedName>
    <definedName name="Excel_BuiltIn_Print_Area_18">#REF!</definedName>
    <definedName name="Excel_BuiltIn_Print_Area_18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3">"$#REF!.$A$1:$N$90"</definedName>
    <definedName name="Excel_BuiltIn_Print_Area_3_1" localSheetId="8">'A|Betonska d.'!$A$1:$F$43</definedName>
    <definedName name="Excel_BuiltIn_Print_Area_3_1" localSheetId="11">'A|Fasada'!$A$1:$F$2</definedName>
    <definedName name="Excel_BuiltIn_Print_Area_3_1" localSheetId="9">'A|Opaž-tesarska d.'!$A$1:$F$13</definedName>
    <definedName name="Excel_BuiltIn_Print_Area_3_1" localSheetId="5">#REF!</definedName>
    <definedName name="Excel_BuiltIn_Print_Area_3_1" localSheetId="6">'A|Rušitvena d.'!$A$1:$F$40</definedName>
    <definedName name="Excel_BuiltIn_Print_Area_3_1" localSheetId="7">'A|Zemeljska d.'!$A$1:$F$61</definedName>
    <definedName name="Excel_BuiltIn_Print_Area_3_1" localSheetId="10">'A|Zidarska d.'!#REF!</definedName>
    <definedName name="Excel_BuiltIn_Print_Area_3_1" localSheetId="13">'B|Ključavničarska d.'!#REF!</definedName>
    <definedName name="Excel_BuiltIn_Print_Area_3_1" localSheetId="12">'B|Krovsko kleparska d.'!$A$1:$F$13</definedName>
    <definedName name="Excel_BuiltIn_Print_Area_3_1" localSheetId="16">'B|Montažerska d. '!#REF!</definedName>
    <definedName name="Excel_BuiltIn_Print_Area_3_1" localSheetId="15">'B|Slikopleskarska d.'!#REF!</definedName>
    <definedName name="Excel_BuiltIn_Print_Area_3_1" localSheetId="14">'B|Stavbno pohi.'!#REF!</definedName>
    <definedName name="Excel_BuiltIn_Print_Area_3_1" localSheetId="2">#REF!</definedName>
    <definedName name="Excel_BuiltIn_Print_Area_3_1">#REF!</definedName>
    <definedName name="Excel_BuiltIn_Print_Area_3_1_1" localSheetId="8">'A|Betonska d.'!#REF!</definedName>
    <definedName name="Excel_BuiltIn_Print_Area_3_1_1" localSheetId="11">'A|Fasada'!$A$1:$F$2</definedName>
    <definedName name="Excel_BuiltIn_Print_Area_3_1_1" localSheetId="9">'A|Opaž-tesarska d.'!#REF!</definedName>
    <definedName name="Excel_BuiltIn_Print_Area_3_1_1" localSheetId="5">#REF!</definedName>
    <definedName name="Excel_BuiltIn_Print_Area_3_1_1" localSheetId="6">'A|Rušitvena d.'!#REF!</definedName>
    <definedName name="Excel_BuiltIn_Print_Area_3_1_1" localSheetId="7">'A|Zemeljska d.'!#REF!</definedName>
    <definedName name="Excel_BuiltIn_Print_Area_3_1_1" localSheetId="10">'A|Zidarska d.'!#REF!</definedName>
    <definedName name="Excel_BuiltIn_Print_Area_3_1_1" localSheetId="13">'B|Ključavničarska d.'!#REF!</definedName>
    <definedName name="Excel_BuiltIn_Print_Area_3_1_1" localSheetId="12">'B|Krovsko kleparska d.'!$A$1:$F$13</definedName>
    <definedName name="Excel_BuiltIn_Print_Area_3_1_1" localSheetId="16">'B|Montažerska d. '!#REF!</definedName>
    <definedName name="Excel_BuiltIn_Print_Area_3_1_1" localSheetId="15">'B|Slikopleskarska d.'!#REF!</definedName>
    <definedName name="Excel_BuiltIn_Print_Area_3_1_1" localSheetId="14">'B|Stavbno pohi.'!#REF!</definedName>
    <definedName name="Excel_BuiltIn_Print_Area_3_1_1" localSheetId="2">#REF!</definedName>
    <definedName name="Excel_BuiltIn_Print_Area_3_1_1">#REF!</definedName>
    <definedName name="Excel_BuiltIn_Print_Area_3_1_1_1" localSheetId="8">'A|Betonska d.'!#REF!</definedName>
    <definedName name="Excel_BuiltIn_Print_Area_3_1_1_1" localSheetId="11">'A|Fasada'!$A$1:$F$2</definedName>
    <definedName name="Excel_BuiltIn_Print_Area_3_1_1_1" localSheetId="9">'A|Opaž-tesarska d.'!#REF!</definedName>
    <definedName name="Excel_BuiltIn_Print_Area_3_1_1_1" localSheetId="5">#REF!</definedName>
    <definedName name="Excel_BuiltIn_Print_Area_3_1_1_1" localSheetId="6">'A|Rušitvena d.'!#REF!</definedName>
    <definedName name="Excel_BuiltIn_Print_Area_3_1_1_1" localSheetId="7">'A|Zemeljska d.'!#REF!</definedName>
    <definedName name="Excel_BuiltIn_Print_Area_3_1_1_1" localSheetId="10">'A|Zidarska d.'!#REF!</definedName>
    <definedName name="Excel_BuiltIn_Print_Area_3_1_1_1" localSheetId="13">'B|Ključavničarska d.'!#REF!</definedName>
    <definedName name="Excel_BuiltIn_Print_Area_3_1_1_1" localSheetId="12">'B|Krovsko kleparska d.'!$A$1:$F$13</definedName>
    <definedName name="Excel_BuiltIn_Print_Area_3_1_1_1" localSheetId="16">'B|Montažerska d. '!#REF!</definedName>
    <definedName name="Excel_BuiltIn_Print_Area_3_1_1_1" localSheetId="15">'B|Slikopleskarska d.'!#REF!</definedName>
    <definedName name="Excel_BuiltIn_Print_Area_3_1_1_1" localSheetId="14">'B|Stavbno pohi.'!#REF!</definedName>
    <definedName name="Excel_BuiltIn_Print_Area_3_1_1_1" localSheetId="2">#REF!</definedName>
    <definedName name="Excel_BuiltIn_Print_Area_3_1_1_1">#REF!</definedName>
    <definedName name="Excel_BuiltIn_Print_Area_3_1_1_1_1" localSheetId="5">(#REF!,#REF!)</definedName>
    <definedName name="Excel_BuiltIn_Print_Area_3_1_1_1_1">(#REF!,#REF!)</definedName>
    <definedName name="Excel_BuiltIn_Print_Area_4" localSheetId="5">"$#REF!.$A$1:$O$70"</definedName>
    <definedName name="Excel_BuiltIn_Print_Area_4">#REF!</definedName>
    <definedName name="Excel_BuiltIn_Print_Area_4_1" localSheetId="5">#REF!</definedName>
    <definedName name="Excel_BuiltIn_Print_Area_4_1">#REF!</definedName>
    <definedName name="Excel_BuiltIn_Print_Area_4_1_1" localSheetId="5">#REF!</definedName>
    <definedName name="Excel_BuiltIn_Print_Area_4_1_1">#REF!</definedName>
    <definedName name="Excel_BuiltIn_Print_Area_4_1_1_1">#REF!</definedName>
    <definedName name="Excel_BuiltIn_Print_Area_5" localSheetId="5">"$#REF!.$A$1:$N$96"</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6_1">#REF!</definedName>
    <definedName name="Excel_BuiltIn_Print_Area_6_1_1">#REF!</definedName>
    <definedName name="Excel_BuiltIn_Print_Area_7">"$#REF!.$A$1:$J$127"</definedName>
    <definedName name="Excel_BuiltIn_Print_Area_7_1" localSheetId="5">#REF!</definedName>
    <definedName name="Excel_BuiltIn_Print_Area_7_1">#REF!</definedName>
    <definedName name="Excel_BuiltIn_Print_Area_7_1_1" localSheetId="5">#REF!</definedName>
    <definedName name="Excel_BuiltIn_Print_Area_7_1_1">#REF!</definedName>
    <definedName name="Excel_BuiltIn_Print_Area_8">"$#REF!.$A$2:$H$69"</definedName>
    <definedName name="Excel_BuiltIn_Print_Area_8_1" localSheetId="5">#REF!</definedName>
    <definedName name="Excel_BuiltIn_Print_Area_8_1">#REF!</definedName>
    <definedName name="Excel_BuiltIn_Print_Area_8_1_1" localSheetId="5">#REF!</definedName>
    <definedName name="Excel_BuiltIn_Print_Area_8_1_1">#REF!</definedName>
    <definedName name="Excel_BuiltIn_Print_Area_8_1_1_1" localSheetId="5">#REF!</definedName>
    <definedName name="Excel_BuiltIn_Print_Area_8_1_1_1">#REF!</definedName>
    <definedName name="Excel_BuiltIn_Print_Area_8_1_1_1_1">#REF!</definedName>
    <definedName name="Excel_BuiltIn_Print_Area_9">"$#REF!.$A$1:$H$64"</definedName>
    <definedName name="Excel_BuiltIn_Print_Area_9_1" localSheetId="5">#REF!</definedName>
    <definedName name="Excel_BuiltIn_Print_Area_9_1">#REF!</definedName>
    <definedName name="Excel_BuiltIn_Print_Area_9_1_1" localSheetId="5">#REF!</definedName>
    <definedName name="Excel_BuiltIn_Print_Area_9_1_1">#REF!</definedName>
    <definedName name="Excel_BuiltIn_Print_Area_9_1_1_1" localSheetId="5">#REF!</definedName>
    <definedName name="Excel_BuiltIn_Print_Area_9_1_1_1">#REF!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FAK_MATERIAL">#REF!</definedName>
    <definedName name="FAKTOR_NA_URE">#REF!</definedName>
    <definedName name="ff">#REF!</definedName>
    <definedName name="fff">#REF!</definedName>
    <definedName name="frtz">#REF!</definedName>
    <definedName name="hfgh">#REF!</definedName>
    <definedName name="HX">#REF!</definedName>
    <definedName name="indeks">#REF!</definedName>
    <definedName name="izves">#REF!</definedName>
    <definedName name="izvesek">#REF!</definedName>
    <definedName name="jjjj">#REF!</definedName>
    <definedName name="KALK_URA">#REF!</definedName>
    <definedName name="KANALI">#REF!</definedName>
    <definedName name="kanali2">#REF!</definedName>
    <definedName name="kjčl">#REF!</definedName>
    <definedName name="KVSV5328A">#REF!</definedName>
    <definedName name="KVSV5329A">#REF!</definedName>
    <definedName name="likgdfiasgb">#REF!</definedName>
    <definedName name="lkhg">#REF!</definedName>
    <definedName name="lkiun">#REF!</definedName>
    <definedName name="lll">#REF!</definedName>
    <definedName name="LOD">#REF!</definedName>
    <definedName name="loki">#REF!</definedName>
    <definedName name="LOL_14">#REF!</definedName>
    <definedName name="N">#REF!</definedName>
    <definedName name="NAP">#REF!</definedName>
    <definedName name="Naročnik">#REF!</definedName>
    <definedName name="NIRO">#REF!</definedName>
    <definedName name="NN">#REF!</definedName>
    <definedName name="NNN">#REF!</definedName>
    <definedName name="NNND">#REF!</definedName>
    <definedName name="novo">#REF!</definedName>
    <definedName name="oddusek">#REF!</definedName>
    <definedName name="OLE_LINK1_10" localSheetId="5">'[1]javljanje CO GARAŽE'!#REF!</definedName>
    <definedName name="OLE_LINK1_10">'[1]javljanje CO GARAŽE'!#REF!</definedName>
    <definedName name="OLE_LINK3_1" localSheetId="5">#REF!</definedName>
    <definedName name="OLE_LINK3_1">#REF!</definedName>
    <definedName name="oprema" localSheetId="5">#REF!</definedName>
    <definedName name="oprema">#REF!</definedName>
    <definedName name="plin" localSheetId="5">#REF!</definedName>
    <definedName name="plin">#REF!</definedName>
    <definedName name="PODATKI">#REF!</definedName>
    <definedName name="PODATKI_1">#REF!</definedName>
    <definedName name="PODATKI_2">#REF!</definedName>
    <definedName name="PODATKI_3">#REF!</definedName>
    <definedName name="PODATKI_4">#REF!</definedName>
    <definedName name="PODATKI_5">#REF!</definedName>
    <definedName name="PODATKI_6">#REF!</definedName>
    <definedName name="PODATKI_7">#REF!</definedName>
    <definedName name="PODATKI_8">#REF!</definedName>
    <definedName name="PODATKI_9">#REF!</definedName>
    <definedName name="Podjetje">#REF!</definedName>
    <definedName name="_xlnm.Print_Area" localSheetId="0">'1. stran'!$A$1:$E$37</definedName>
    <definedName name="_xlnm.Print_Area" localSheetId="1">'1. stran ponudba'!$A$1:$E$28</definedName>
    <definedName name="_xlnm.Print_Area" localSheetId="8">'A|Betonska d.'!$A$1:$J$42</definedName>
    <definedName name="_xlnm.Print_Area" localSheetId="11">'A|Fasada'!$A$1:$J$116</definedName>
    <definedName name="_xlnm.Print_Area" localSheetId="9">'A|Opaž-tesarska d.'!$A$1:$J$36</definedName>
    <definedName name="_xlnm.Print_Area" localSheetId="5">'A|Pripravljalna dela'!$A$1:$J$46</definedName>
    <definedName name="_xlnm.Print_Area" localSheetId="6">'A|Rušitvena d.'!$A$1:$J$86</definedName>
    <definedName name="_xlnm.Print_Area" localSheetId="7">'A|Zemeljska d.'!$A$1:$J$56</definedName>
    <definedName name="_xlnm.Print_Area" localSheetId="10">'A|Zidarska d.'!$A$1:$J$70</definedName>
    <definedName name="_xlnm.Print_Area" localSheetId="13">'B|Ključavničarska d.'!$A$1:$J$14</definedName>
    <definedName name="_xlnm.Print_Area" localSheetId="12">'B|Krovsko kleparska d.'!$A$1:$J$57</definedName>
    <definedName name="_xlnm.Print_Area" localSheetId="16">'B|Montažerska d. '!$A$1:$J$15</definedName>
    <definedName name="_xlnm.Print_Area" localSheetId="15">'B|Slikopleskarska d.'!$A$1:$J$21</definedName>
    <definedName name="_xlnm.Print_Area" localSheetId="14">'B|Stavbno pohi.'!$A:$F</definedName>
    <definedName name="_xlnm.Print_Area" localSheetId="17">'E1| El.inst.'!$A$1:$J$481</definedName>
    <definedName name="_xlnm.Print_Area" localSheetId="3">Rekapitulacija!$A$1:$I$50</definedName>
    <definedName name="_xlnm.Print_Area" localSheetId="4">'Rekapitulacija-delitev stroškov'!$A$1:$I$38</definedName>
    <definedName name="_xlnm.Print_Area" localSheetId="18">'S1|Prenova kotlovnice'!$A$1:$J$784</definedName>
    <definedName name="_xlnm.Print_Area" localSheetId="19">'S2|Prezračevanje '!$A$1:$J$439</definedName>
    <definedName name="_xlnm.Print_Area" localSheetId="20">'S3|Namest. termostatskih vent.'!$A$1:$I$26</definedName>
    <definedName name="_xlnm.Print_Area" localSheetId="21">'S4|Menjava WC kotličkov'!$A$1:$I$38</definedName>
    <definedName name="_xlnm.Print_Area" localSheetId="2">Uvod!$A$1:$I$34</definedName>
    <definedName name="Ponudba" localSheetId="5">#REF!</definedName>
    <definedName name="Ponudba">#REF!</definedName>
    <definedName name="POO" localSheetId="5">#REF!</definedName>
    <definedName name="POO">#REF!</definedName>
    <definedName name="postavke" localSheetId="5">#REF!</definedName>
    <definedName name="postavke">#REF!</definedName>
    <definedName name="PPENT">#REF!</definedName>
    <definedName name="PPVOL">#REF!</definedName>
    <definedName name="Print_Area_MI">#REF!</definedName>
    <definedName name="Print_Area_MI_10">#REF!</definedName>
    <definedName name="Print_Area_MI_11">#REF!</definedName>
    <definedName name="Print_Area_MI_12">#REF!</definedName>
    <definedName name="Print_Area_MI_13">#REF!</definedName>
    <definedName name="Print_Area_MI_14">#REF!</definedName>
    <definedName name="Print_Area_MI_15">#REF!</definedName>
    <definedName name="Print_Area_MI_16">#REF!</definedName>
    <definedName name="Print_Area_MI_17">#REF!</definedName>
    <definedName name="Print_Area_MI_18">#REF!</definedName>
    <definedName name="Print_Area_MI_19">#REF!</definedName>
    <definedName name="Print_Area_MI_20">#REF!</definedName>
    <definedName name="Print_Area_MI2">#REF!</definedName>
    <definedName name="pro">[2]SISTEMI!#REF!</definedName>
    <definedName name="PROC_MATERIAL" localSheetId="5">#REF!</definedName>
    <definedName name="PROC_MATERIAL">#REF!</definedName>
    <definedName name="proi" localSheetId="5">[2]SISTEMI!#REF!</definedName>
    <definedName name="proi">[2]SISTEMI!#REF!</definedName>
    <definedName name="qqqqqqqqqqqqqqqqqqq" localSheetId="5">#REF!</definedName>
    <definedName name="qqqqqqqqqqqqqqqqqqq">#REF!</definedName>
    <definedName name="sdfg" localSheetId="5">#REF!</definedName>
    <definedName name="sdfg">#REF!</definedName>
    <definedName name="sfbet" localSheetId="5">(#REF!,#REF!)</definedName>
    <definedName name="sfbet">(#REF!,#REF!)</definedName>
    <definedName name="SKUPAJ_AKUMULACIJA" localSheetId="5">#REF!</definedName>
    <definedName name="SKUPAJ_AKUMULACIJA">#REF!</definedName>
    <definedName name="SKUPAJ_BRUTO_MATERIAL" localSheetId="5">#REF!</definedName>
    <definedName name="SKUPAJ_BRUTO_MATERIAL">#REF!</definedName>
    <definedName name="SKUPAJ_DELO" localSheetId="5">#REF!</definedName>
    <definedName name="SKUPAJ_DELO">#REF!</definedName>
    <definedName name="SKUPAJ_DODATEK_NA_MATERIAL">#REF!</definedName>
    <definedName name="SKUPAJ_NETO_MATERIAL">#REF!</definedName>
    <definedName name="SKUPAJ_PREDRAČUN">#REF!</definedName>
    <definedName name="SKUPAJ_ŠT_UR">#REF!</definedName>
    <definedName name="svetilka">#REF!</definedName>
    <definedName name="TEKOM">#REF!</definedName>
    <definedName name="test">'[3]specif. POŽAR sklop 2'!$B$1:$C$6</definedName>
    <definedName name="_xlnm.Print_Titles" localSheetId="5">'A|Pripravljalna dela'!#REF!</definedName>
    <definedName name="_xlnm.Print_Titles" localSheetId="17">'E1| El.inst.'!$17:$17</definedName>
    <definedName name="_xlnm.Print_Titles" localSheetId="18">'S1|Prenova kotlovnice'!$1:$5</definedName>
    <definedName name="_xlnm.Print_Titles" localSheetId="19">'S2|Prezračevanje '!$1:$12</definedName>
    <definedName name="_xlnm.Print_Titles" localSheetId="20">'S3|Namest. termostatskih vent.'!$1:$14</definedName>
    <definedName name="_xlnm.Print_Titles" localSheetId="21">'S4|Menjava WC kotličkov'!$1:$14</definedName>
    <definedName name="totem" localSheetId="5">#REF!</definedName>
    <definedName name="totem">#REF!</definedName>
    <definedName name="totm" localSheetId="5">#REF!</definedName>
    <definedName name="totm">#REF!</definedName>
    <definedName name="tt" localSheetId="5">#REF!</definedName>
    <definedName name="tt">#REF!</definedName>
    <definedName name="VISZR">#REF!</definedName>
    <definedName name="vlom1">#REF!</definedName>
    <definedName name="Vrednost_z_DDV">#REF!</definedName>
    <definedName name="vv">[4]Rekapitulacija!$D$40</definedName>
    <definedName name="x" localSheetId="5">#REF!</definedName>
    <definedName name="x">#REF!</definedName>
    <definedName name="xx">'[5]CEHLKL-6-12'!$B$12:$H$997</definedName>
    <definedName name="Y" localSheetId="5">#REF!</definedName>
    <definedName name="Y">#REF!</definedName>
    <definedName name="YY">'[6]CEHLKL-6-12'!$B$12:$H$997</definedName>
    <definedName name="Za" localSheetId="5">#REF!</definedName>
    <definedName name="Za">#REF!</definedName>
    <definedName name="zastavka" localSheetId="5">#REF!</definedName>
    <definedName name="zastavka">#REF!</definedName>
    <definedName name="_xlnm.Database">[7]Sottocentrale!$A$2:$H$1009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0" i="93" l="1"/>
  <c r="F49" i="93"/>
  <c r="F58" i="93"/>
  <c r="E27" i="82"/>
  <c r="E36" i="82"/>
  <c r="K15" i="76"/>
  <c r="K16" i="76"/>
  <c r="K17" i="76"/>
  <c r="K20" i="76"/>
  <c r="K21" i="76"/>
  <c r="K23" i="76"/>
  <c r="K13" i="76"/>
  <c r="F55" i="90" l="1"/>
  <c r="F53" i="90"/>
  <c r="F51" i="90"/>
  <c r="F49" i="90"/>
  <c r="F39" i="90"/>
  <c r="F37" i="90"/>
  <c r="J3" i="90" s="1"/>
  <c r="F35" i="90"/>
  <c r="F33" i="90"/>
  <c r="J3" i="87"/>
  <c r="F34" i="87"/>
  <c r="F32" i="87"/>
  <c r="F29" i="87"/>
  <c r="F23" i="87"/>
  <c r="F21" i="87"/>
  <c r="F18" i="87"/>
  <c r="K14" i="76" l="1"/>
  <c r="I3" i="87"/>
  <c r="D19" i="97"/>
  <c r="F40" i="86" l="1"/>
  <c r="F19" i="97" l="1"/>
  <c r="F15" i="97"/>
  <c r="I13" i="98"/>
  <c r="F13" i="98"/>
  <c r="I13" i="93"/>
  <c r="F138" i="93"/>
  <c r="F132" i="93"/>
  <c r="F126" i="93"/>
  <c r="F120" i="93"/>
  <c r="F104" i="93"/>
  <c r="I4" i="93" s="1"/>
  <c r="F98" i="93"/>
  <c r="F92" i="93"/>
  <c r="F86" i="93"/>
  <c r="F80" i="93"/>
  <c r="I13" i="91"/>
  <c r="F12" i="91"/>
  <c r="I13" i="90"/>
  <c r="F47" i="90"/>
  <c r="F45" i="90"/>
  <c r="F43" i="90"/>
  <c r="I13" i="89"/>
  <c r="F110" i="89"/>
  <c r="F100" i="89"/>
  <c r="F92" i="89"/>
  <c r="F82" i="89"/>
  <c r="F72" i="89"/>
  <c r="F70" i="89"/>
  <c r="F68" i="89"/>
  <c r="F66" i="89"/>
  <c r="I13" i="88"/>
  <c r="F62" i="88"/>
  <c r="F60" i="88"/>
  <c r="F58" i="88"/>
  <c r="F56" i="88"/>
  <c r="F54" i="88"/>
  <c r="F52" i="88"/>
  <c r="F50" i="88"/>
  <c r="F46" i="88"/>
  <c r="F44" i="88"/>
  <c r="I13" i="87"/>
  <c r="F27" i="87"/>
  <c r="I10" i="87" s="1"/>
  <c r="F35" i="86"/>
  <c r="F33" i="86"/>
  <c r="F54" i="85"/>
  <c r="F52" i="85"/>
  <c r="F50" i="85"/>
  <c r="F48" i="85"/>
  <c r="F46" i="85"/>
  <c r="F44" i="85"/>
  <c r="F42" i="85"/>
  <c r="F40" i="85"/>
  <c r="F38" i="85"/>
  <c r="I13" i="85"/>
  <c r="F78" i="84"/>
  <c r="F76" i="84"/>
  <c r="F74" i="84"/>
  <c r="F72" i="84"/>
  <c r="F70" i="84"/>
  <c r="F68" i="84"/>
  <c r="I3" i="97" l="1"/>
  <c r="I13" i="84"/>
  <c r="F9" i="98"/>
  <c r="F70" i="93"/>
  <c r="F64" i="93"/>
  <c r="F43" i="93"/>
  <c r="F37" i="93"/>
  <c r="F31" i="93"/>
  <c r="F25" i="93"/>
  <c r="F19" i="93"/>
  <c r="F8" i="91"/>
  <c r="F31" i="90"/>
  <c r="F29" i="90"/>
  <c r="F27" i="90"/>
  <c r="F58" i="89"/>
  <c r="F48" i="89"/>
  <c r="F40" i="89"/>
  <c r="F30" i="89"/>
  <c r="F20" i="89"/>
  <c r="F18" i="89"/>
  <c r="F16" i="89"/>
  <c r="F14" i="89"/>
  <c r="F68" i="88"/>
  <c r="F67" i="88"/>
  <c r="F40" i="88"/>
  <c r="F37" i="88"/>
  <c r="F35" i="88"/>
  <c r="F33" i="88"/>
  <c r="F31" i="88"/>
  <c r="F29" i="88"/>
  <c r="F27" i="88"/>
  <c r="F23" i="88"/>
  <c r="F21" i="88"/>
  <c r="F16" i="87"/>
  <c r="F28" i="86"/>
  <c r="F24" i="86"/>
  <c r="F22" i="86"/>
  <c r="F18" i="86"/>
  <c r="F34" i="85"/>
  <c r="F32" i="85"/>
  <c r="F30" i="85"/>
  <c r="F28" i="85"/>
  <c r="F26" i="85"/>
  <c r="F24" i="85"/>
  <c r="F22" i="85"/>
  <c r="F20" i="85"/>
  <c r="F18" i="85"/>
  <c r="F84" i="84"/>
  <c r="F83" i="84"/>
  <c r="F64" i="84"/>
  <c r="F62" i="84"/>
  <c r="I4" i="84" s="1"/>
  <c r="F60" i="84"/>
  <c r="I5" i="84" s="1"/>
  <c r="F58" i="84"/>
  <c r="I3" i="84" s="1"/>
  <c r="F56" i="84"/>
  <c r="F54" i="84"/>
  <c r="F52" i="84"/>
  <c r="I2" i="84" s="1"/>
  <c r="F34" i="83"/>
  <c r="F31" i="83"/>
  <c r="I3" i="83" s="1"/>
  <c r="F29" i="83"/>
  <c r="F27" i="83"/>
  <c r="F25" i="83"/>
  <c r="F23" i="83"/>
  <c r="F21" i="83"/>
  <c r="F19" i="83"/>
  <c r="F17" i="83"/>
  <c r="F15" i="83"/>
  <c r="F15" i="98" l="1"/>
  <c r="I3" i="98"/>
  <c r="L2" i="98" s="1"/>
  <c r="F14" i="91"/>
  <c r="I3" i="91"/>
  <c r="L2" i="91" s="1"/>
  <c r="J8" i="86"/>
  <c r="K19" i="76" s="1"/>
  <c r="I3" i="90"/>
  <c r="F36" i="87"/>
  <c r="I8" i="87"/>
  <c r="L2" i="87" s="1"/>
  <c r="I2" i="88"/>
  <c r="I2" i="85"/>
  <c r="L2" i="85" s="1"/>
  <c r="F21" i="97"/>
  <c r="I28" i="75" s="1"/>
  <c r="I13" i="97"/>
  <c r="I5" i="93"/>
  <c r="I16" i="76" s="1"/>
  <c r="I4" i="88"/>
  <c r="I2" i="89"/>
  <c r="L2" i="89" s="1"/>
  <c r="F116" i="89"/>
  <c r="F42" i="86"/>
  <c r="L2" i="84"/>
  <c r="F86" i="84"/>
  <c r="I15" i="75" s="1"/>
  <c r="F144" i="93"/>
  <c r="F57" i="90"/>
  <c r="F70" i="88"/>
  <c r="F56" i="85"/>
  <c r="I22" i="76"/>
  <c r="F30" i="72"/>
  <c r="I13" i="83"/>
  <c r="F210" i="72"/>
  <c r="I7" i="81"/>
  <c r="K18" i="76" s="1"/>
  <c r="A18" i="81"/>
  <c r="A23" i="81" s="1"/>
  <c r="E19" i="81"/>
  <c r="C16" i="81"/>
  <c r="E24" i="81"/>
  <c r="I13" i="78"/>
  <c r="I13" i="77"/>
  <c r="I13" i="72"/>
  <c r="F44" i="83"/>
  <c r="I2" i="83" s="1"/>
  <c r="F43" i="83"/>
  <c r="F40" i="83"/>
  <c r="F38" i="83"/>
  <c r="I12" i="83" s="1"/>
  <c r="F46" i="83"/>
  <c r="I29" i="75" l="1"/>
  <c r="L3" i="98"/>
  <c r="H13" i="81"/>
  <c r="I26" i="75"/>
  <c r="L3" i="91"/>
  <c r="I13" i="86"/>
  <c r="L3" i="86"/>
  <c r="I17" i="75"/>
  <c r="L3" i="97"/>
  <c r="I18" i="75"/>
  <c r="L3" i="87"/>
  <c r="I16" i="75"/>
  <c r="L3" i="85"/>
  <c r="L2" i="97"/>
  <c r="L2" i="90"/>
  <c r="L3" i="90"/>
  <c r="I25" i="75"/>
  <c r="L2" i="93"/>
  <c r="I27" i="75"/>
  <c r="L3" i="93"/>
  <c r="L3" i="84"/>
  <c r="L2" i="88"/>
  <c r="I19" i="75"/>
  <c r="L3" i="88"/>
  <c r="L3" i="83"/>
  <c r="I14" i="75"/>
  <c r="L2" i="83"/>
  <c r="I20" i="75"/>
  <c r="L3" i="89"/>
  <c r="L2" i="86"/>
  <c r="I23" i="76"/>
  <c r="I21" i="75" l="1"/>
  <c r="E19" i="82"/>
  <c r="E16" i="82"/>
  <c r="E16" i="81"/>
  <c r="H7" i="81" s="1"/>
  <c r="I18" i="76" l="1"/>
  <c r="L2" i="81"/>
  <c r="E38" i="82"/>
  <c r="I11" i="82"/>
  <c r="H13" i="82" s="1"/>
  <c r="K22" i="76"/>
  <c r="K24" i="76" s="1"/>
  <c r="E26" i="81"/>
  <c r="F474" i="72"/>
  <c r="L3" i="81" l="1"/>
  <c r="I41" i="75"/>
  <c r="I26" i="76"/>
  <c r="L2" i="82"/>
  <c r="L3" i="82"/>
  <c r="I42" i="75"/>
  <c r="D469" i="72"/>
  <c r="D463" i="72"/>
  <c r="F454" i="72"/>
  <c r="F451" i="72"/>
  <c r="F448" i="72"/>
  <c r="I4" i="72" s="1"/>
  <c r="I15" i="76" s="1"/>
  <c r="F445" i="72"/>
  <c r="F442" i="72"/>
  <c r="F439" i="72"/>
  <c r="F436" i="72"/>
  <c r="F433" i="72"/>
  <c r="F384" i="72"/>
  <c r="F381" i="72"/>
  <c r="F378" i="72"/>
  <c r="F375" i="72"/>
  <c r="F372" i="72"/>
  <c r="F369" i="72"/>
  <c r="F366" i="72"/>
  <c r="F363" i="72"/>
  <c r="F360" i="72"/>
  <c r="F357" i="72"/>
  <c r="F354" i="72"/>
  <c r="F347" i="72"/>
  <c r="F344" i="72"/>
  <c r="F337" i="72"/>
  <c r="F334" i="72"/>
  <c r="F316" i="72"/>
  <c r="F278" i="72"/>
  <c r="F306" i="72"/>
  <c r="F303" i="72"/>
  <c r="F300" i="72"/>
  <c r="F297" i="72"/>
  <c r="F294" i="72"/>
  <c r="F291" i="72"/>
  <c r="F288" i="72"/>
  <c r="F285" i="72"/>
  <c r="F282" i="72"/>
  <c r="F269" i="72"/>
  <c r="F437" i="78"/>
  <c r="F434" i="78"/>
  <c r="F431" i="78"/>
  <c r="F428" i="78"/>
  <c r="F427" i="78"/>
  <c r="F424" i="78"/>
  <c r="F421" i="78"/>
  <c r="F420" i="78"/>
  <c r="F416" i="78"/>
  <c r="F376" i="78"/>
  <c r="F375" i="78"/>
  <c r="F374" i="78"/>
  <c r="F373" i="78"/>
  <c r="F369" i="78"/>
  <c r="F365" i="78"/>
  <c r="F361" i="78"/>
  <c r="F357" i="78"/>
  <c r="F353" i="78"/>
  <c r="F338" i="78"/>
  <c r="F324" i="78"/>
  <c r="F323" i="78"/>
  <c r="F322" i="78"/>
  <c r="F321" i="78"/>
  <c r="F317" i="78"/>
  <c r="F316" i="78"/>
  <c r="F315" i="78"/>
  <c r="F314" i="78"/>
  <c r="F310" i="78"/>
  <c r="F306" i="78"/>
  <c r="F302" i="78"/>
  <c r="F298" i="78"/>
  <c r="F294" i="78"/>
  <c r="F290" i="78"/>
  <c r="F286" i="78"/>
  <c r="F282" i="78"/>
  <c r="A281" i="78"/>
  <c r="A285" i="78" s="1"/>
  <c r="A289" i="78" s="1"/>
  <c r="A293" i="78" s="1"/>
  <c r="A297" i="78" s="1"/>
  <c r="A301" i="78" s="1"/>
  <c r="A305" i="78" s="1"/>
  <c r="A309" i="78" s="1"/>
  <c r="A313" i="78" s="1"/>
  <c r="F278" i="78"/>
  <c r="F782" i="77"/>
  <c r="F778" i="77"/>
  <c r="F771" i="77"/>
  <c r="F765" i="77"/>
  <c r="F758" i="77"/>
  <c r="F754" i="77"/>
  <c r="F750" i="77"/>
  <c r="F739" i="77"/>
  <c r="F735" i="77"/>
  <c r="F731" i="77"/>
  <c r="F716" i="77"/>
  <c r="F713" i="77"/>
  <c r="F712" i="77"/>
  <c r="F708" i="77"/>
  <c r="F704" i="77"/>
  <c r="F700" i="77"/>
  <c r="F696" i="77"/>
  <c r="F692" i="77"/>
  <c r="F688" i="77"/>
  <c r="F684" i="77"/>
  <c r="F680" i="77"/>
  <c r="F676" i="77"/>
  <c r="F672" i="77"/>
  <c r="F668" i="77"/>
  <c r="F664" i="77"/>
  <c r="F660" i="77"/>
  <c r="F656" i="77"/>
  <c r="F655" i="77"/>
  <c r="F652" i="77"/>
  <c r="F648" i="77"/>
  <c r="F644" i="77"/>
  <c r="F640" i="77"/>
  <c r="F636" i="77"/>
  <c r="F635" i="77"/>
  <c r="F634" i="77"/>
  <c r="F633" i="77"/>
  <c r="F632" i="77"/>
  <c r="F631" i="77"/>
  <c r="F627" i="77"/>
  <c r="F626" i="77"/>
  <c r="F625" i="77"/>
  <c r="F624" i="77"/>
  <c r="F623" i="77"/>
  <c r="F619" i="77"/>
  <c r="F618" i="77"/>
  <c r="F617" i="77"/>
  <c r="F616" i="77"/>
  <c r="F615" i="77"/>
  <c r="F611" i="77"/>
  <c r="F607" i="77"/>
  <c r="F603" i="77"/>
  <c r="F599" i="77"/>
  <c r="F595" i="77"/>
  <c r="F594" i="77"/>
  <c r="F593" i="77"/>
  <c r="F592" i="77"/>
  <c r="F591" i="77"/>
  <c r="F587" i="77"/>
  <c r="F585" i="77"/>
  <c r="F583" i="77"/>
  <c r="F580" i="77"/>
  <c r="F566" i="77"/>
  <c r="F563" i="77"/>
  <c r="F508" i="77"/>
  <c r="F503" i="77"/>
  <c r="F497" i="77"/>
  <c r="F469" i="77"/>
  <c r="F443" i="77"/>
  <c r="F425" i="77"/>
  <c r="F413" i="77"/>
  <c r="F387" i="77"/>
  <c r="F384" i="77"/>
  <c r="F360" i="77"/>
  <c r="F334" i="77"/>
  <c r="F317" i="77"/>
  <c r="F313" i="77"/>
  <c r="F309" i="77"/>
  <c r="F306" i="77"/>
  <c r="F301" i="77"/>
  <c r="F288" i="77"/>
  <c r="F175" i="77"/>
  <c r="F171" i="77"/>
  <c r="F156" i="77"/>
  <c r="F145" i="77"/>
  <c r="F134" i="77"/>
  <c r="F131" i="77"/>
  <c r="A126" i="77"/>
  <c r="A133" i="77" s="1"/>
  <c r="A136" i="77" s="1"/>
  <c r="A147" i="77" s="1"/>
  <c r="A158" i="77" s="1"/>
  <c r="A173" i="77" s="1"/>
  <c r="A177" i="77" s="1"/>
  <c r="A290" i="77" s="1"/>
  <c r="A303" i="77" s="1"/>
  <c r="A308" i="77" s="1"/>
  <c r="A311" i="77" s="1"/>
  <c r="A315" i="77" s="1"/>
  <c r="A319" i="77" s="1"/>
  <c r="A336" i="77" s="1"/>
  <c r="A362" i="77" s="1"/>
  <c r="A386" i="77" s="1"/>
  <c r="A389" i="77" s="1"/>
  <c r="A415" i="77" s="1"/>
  <c r="A427" i="77" s="1"/>
  <c r="A445" i="77" s="1"/>
  <c r="A471" i="77" s="1"/>
  <c r="A500" i="77" s="1"/>
  <c r="A505" i="77" s="1"/>
  <c r="A510" i="77" s="1"/>
  <c r="A565" i="77" s="1"/>
  <c r="A570" i="77" s="1"/>
  <c r="A583" i="77" s="1"/>
  <c r="A585" i="77" s="1"/>
  <c r="A587" i="77" s="1"/>
  <c r="A590" i="77" s="1"/>
  <c r="A598" i="77" s="1"/>
  <c r="A602" i="77" s="1"/>
  <c r="A606" i="77" s="1"/>
  <c r="A610" i="77" s="1"/>
  <c r="A614" i="77" s="1"/>
  <c r="A622" i="77" s="1"/>
  <c r="A630" i="77" s="1"/>
  <c r="A639" i="77" s="1"/>
  <c r="A643" i="77" s="1"/>
  <c r="A647" i="77" s="1"/>
  <c r="A651" i="77" s="1"/>
  <c r="A654" i="77" s="1"/>
  <c r="A659" i="77" s="1"/>
  <c r="A663" i="77" s="1"/>
  <c r="A667" i="77" s="1"/>
  <c r="A671" i="77" s="1"/>
  <c r="A675" i="77" s="1"/>
  <c r="A679" i="77" s="1"/>
  <c r="A683" i="77" s="1"/>
  <c r="A687" i="77" s="1"/>
  <c r="A691" i="77" s="1"/>
  <c r="A695" i="77" s="1"/>
  <c r="A699" i="77" s="1"/>
  <c r="A703" i="77" s="1"/>
  <c r="A707" i="77" s="1"/>
  <c r="A711" i="77" s="1"/>
  <c r="A715" i="77" s="1"/>
  <c r="A723" i="77" s="1"/>
  <c r="A734" i="77" s="1"/>
  <c r="A738" i="77" s="1"/>
  <c r="A742" i="77" s="1"/>
  <c r="A753" i="77" s="1"/>
  <c r="A757" i="77" s="1"/>
  <c r="A763" i="77" s="1"/>
  <c r="A768" i="77" s="1"/>
  <c r="A774" i="77" s="1"/>
  <c r="A781" i="77" s="1"/>
  <c r="F124" i="77"/>
  <c r="I8" i="78" l="1"/>
  <c r="M2" i="78" s="1"/>
  <c r="I10" i="77"/>
  <c r="F784" i="77"/>
  <c r="I39" i="75" s="1"/>
  <c r="A327" i="78"/>
  <c r="A341" i="78" s="1"/>
  <c r="A356" i="78" s="1"/>
  <c r="A360" i="78" s="1"/>
  <c r="A364" i="78" s="1"/>
  <c r="A368" i="78" s="1"/>
  <c r="A372" i="78" s="1"/>
  <c r="A379" i="78" s="1"/>
  <c r="A418" i="78" s="1"/>
  <c r="A423" i="78" s="1"/>
  <c r="A426" i="78" s="1"/>
  <c r="A430" i="78" s="1"/>
  <c r="A433" i="78" s="1"/>
  <c r="A436" i="78" s="1"/>
  <c r="A320" i="78"/>
  <c r="F439" i="78"/>
  <c r="M3" i="78" l="1"/>
  <c r="I40" i="75"/>
  <c r="M2" i="77"/>
  <c r="M3" i="77"/>
  <c r="F146" i="72" l="1"/>
  <c r="F149" i="72"/>
  <c r="F158" i="72"/>
  <c r="D155" i="72"/>
  <c r="F155" i="72" s="1"/>
  <c r="F152" i="72"/>
  <c r="F161" i="72"/>
  <c r="F167" i="72"/>
  <c r="F164" i="72"/>
  <c r="F173" i="72"/>
  <c r="F170" i="72"/>
  <c r="F131" i="72"/>
  <c r="F128" i="72"/>
  <c r="D68" i="72"/>
  <c r="F68" i="72" s="1"/>
  <c r="F71" i="72"/>
  <c r="F83" i="72"/>
  <c r="F80" i="72"/>
  <c r="D62" i="72"/>
  <c r="F62" i="72" s="1"/>
  <c r="D50" i="72"/>
  <c r="D53" i="72" s="1"/>
  <c r="B5" i="75"/>
  <c r="B5" i="76" s="1"/>
  <c r="I31" i="76"/>
  <c r="B7" i="76"/>
  <c r="B3" i="76"/>
  <c r="B2" i="76"/>
  <c r="B1" i="76"/>
  <c r="I43" i="75"/>
  <c r="I30" i="75"/>
  <c r="B7" i="75"/>
  <c r="B3" i="75"/>
  <c r="B2" i="75"/>
  <c r="B1" i="75"/>
  <c r="D74" i="72" l="1"/>
  <c r="F74" i="72" s="1"/>
  <c r="D77" i="72" l="1"/>
  <c r="F77" i="72" s="1"/>
  <c r="F202" i="72" l="1"/>
  <c r="F205" i="72"/>
  <c r="F199" i="72"/>
  <c r="F196" i="72"/>
  <c r="F193" i="72"/>
  <c r="F190" i="72"/>
  <c r="F187" i="72"/>
  <c r="F184" i="72"/>
  <c r="F181" i="72"/>
  <c r="F258" i="72"/>
  <c r="F243" i="72"/>
  <c r="D228" i="72"/>
  <c r="D222" i="72"/>
  <c r="D225" i="72" s="1"/>
  <c r="D219" i="72"/>
  <c r="F134" i="72" l="1"/>
  <c r="F398" i="72"/>
  <c r="F395" i="72"/>
  <c r="F320" i="72"/>
  <c r="F97" i="72"/>
  <c r="F100" i="72"/>
  <c r="F59" i="72"/>
  <c r="F56" i="72"/>
  <c r="F53" i="72"/>
  <c r="F50" i="72"/>
  <c r="F47" i="72"/>
  <c r="F44" i="72"/>
  <c r="F88" i="72"/>
  <c r="F91" i="72"/>
  <c r="F94" i="72"/>
  <c r="F266" i="72"/>
  <c r="F263" i="72"/>
  <c r="F123" i="72"/>
  <c r="F120" i="72"/>
  <c r="F117" i="72"/>
  <c r="F114" i="72"/>
  <c r="F111" i="72"/>
  <c r="F39" i="72"/>
  <c r="F255" i="72"/>
  <c r="F240" i="72"/>
  <c r="F246" i="72"/>
  <c r="F249" i="72"/>
  <c r="F252" i="72"/>
  <c r="F237" i="72"/>
  <c r="F234" i="72"/>
  <c r="F231" i="72"/>
  <c r="F228" i="72"/>
  <c r="F225" i="72"/>
  <c r="F222" i="72"/>
  <c r="F219" i="72"/>
  <c r="F216" i="72"/>
  <c r="F213" i="72"/>
  <c r="F24" i="72" l="1"/>
  <c r="F479" i="72" l="1"/>
  <c r="F469" i="72"/>
  <c r="F466" i="72"/>
  <c r="F463" i="72"/>
  <c r="F460" i="72"/>
  <c r="F457" i="72"/>
  <c r="F427" i="72"/>
  <c r="F424" i="72"/>
  <c r="F421" i="72"/>
  <c r="I8" i="72" s="1"/>
  <c r="I19" i="76" s="1"/>
  <c r="F416" i="72"/>
  <c r="F405" i="72"/>
  <c r="F402" i="72"/>
  <c r="F392" i="72"/>
  <c r="F389" i="72"/>
  <c r="F340" i="72"/>
  <c r="F331" i="72"/>
  <c r="F323" i="72"/>
  <c r="F313" i="72"/>
  <c r="F176" i="72"/>
  <c r="I10" i="72" s="1"/>
  <c r="I21" i="76" s="1"/>
  <c r="F140" i="72"/>
  <c r="F137" i="72"/>
  <c r="F106" i="72"/>
  <c r="F103" i="72"/>
  <c r="F33" i="72"/>
  <c r="F27" i="72"/>
  <c r="F21" i="72"/>
  <c r="F18" i="72"/>
  <c r="I3" i="72" l="1"/>
  <c r="I14" i="76" s="1"/>
  <c r="I2" i="72"/>
  <c r="I13" i="76" s="1"/>
  <c r="I9" i="72"/>
  <c r="I20" i="76" s="1"/>
  <c r="M4" i="72" s="1"/>
  <c r="I6" i="72"/>
  <c r="I17" i="76" s="1"/>
  <c r="F481" i="72"/>
  <c r="I29" i="76" l="1"/>
  <c r="M2" i="72"/>
  <c r="I34" i="75"/>
  <c r="I35" i="75" s="1"/>
  <c r="I45" i="75" s="1"/>
  <c r="M3" i="72"/>
  <c r="I34" i="76" l="1"/>
  <c r="I35" i="76"/>
  <c r="I46" i="75"/>
  <c r="I36" i="76" l="1"/>
  <c r="I38" i="76" s="1"/>
  <c r="I47" i="75"/>
  <c r="I49" i="75" l="1"/>
</calcChain>
</file>

<file path=xl/sharedStrings.xml><?xml version="1.0" encoding="utf-8"?>
<sst xmlns="http://schemas.openxmlformats.org/spreadsheetml/2006/main" count="3014" uniqueCount="1483">
  <si>
    <t>Pripravljalna dela</t>
  </si>
  <si>
    <t>Količina</t>
  </si>
  <si>
    <t>Skupaj</t>
  </si>
  <si>
    <t>m2</t>
  </si>
  <si>
    <t>kom</t>
  </si>
  <si>
    <t>kpl</t>
  </si>
  <si>
    <t>EM</t>
  </si>
  <si>
    <t>kos</t>
  </si>
  <si>
    <t>STROŠKI STORITEV ZUNANJIH IZVAJALCEV</t>
  </si>
  <si>
    <t>NEUPRAVIČENI STROŠKI</t>
  </si>
  <si>
    <t>SANACIJA RAZSVETLJAVE</t>
  </si>
  <si>
    <t>VGRADNJA SISTEMA ZA UČINKOVIT ZAJEM TER OBDELAVO PODATKOV</t>
  </si>
  <si>
    <t>-</t>
  </si>
  <si>
    <t>Obračun po m.</t>
  </si>
  <si>
    <t>m</t>
  </si>
  <si>
    <t>Obračun po kpl.</t>
  </si>
  <si>
    <t>Obračun po kos.</t>
  </si>
  <si>
    <t>[1]</t>
  </si>
  <si>
    <t>[2]</t>
  </si>
  <si>
    <t>Cene so podane brez DDV!</t>
  </si>
  <si>
    <t>[3]</t>
  </si>
  <si>
    <t>V Ceni posamezne postavke je vključena dobava in montaža (montaža, vgradnja, polaganje…)!</t>
  </si>
  <si>
    <t>[4]</t>
  </si>
  <si>
    <t>Opis del [1] [3]</t>
  </si>
  <si>
    <t>Cena/EM [2] [3]</t>
  </si>
  <si>
    <t>Odklop in demontaža obstoječih svetilk - obstoječa svetilka se pregleda ter odstrani skladno z zahtevami pooblaščenega odjemalca odpadne električne in elektronske opreme - ločeno za svetilke s komponentami ter sijalke; izvajalec za predmetno odpadno opremo priloži evidenčni list oz. dokumentacijo o pravilnem odlaganju predmetnega odpadka; v ceni demontaže mora izvajalec upoštevati ter namestiti še manjkajočo ploščo armstrong stropa, ki bo zapolnila prostor obstoječe svetilke - ploščo prilagodi obstoječim</t>
  </si>
  <si>
    <t>Obračunano po kos (svetilka).</t>
  </si>
  <si>
    <t>Odklop ter odstranitev obstoječih povezovalnih kablov med svetilkami ter do obstoječih stikal in senzorjev gibanja, vključno z vsemi potrebnimi prevezavami in zaščito dovodnih kablov za ponovni priklop svetilk na obstoječe dovode ter stikala; izvajalec za predmetno odpadno opremo priloži evidenčni list oz. dokumentacijo o pravilnem odlaganju predmetnega odpadka</t>
  </si>
  <si>
    <t>Obračunano po kpl.</t>
  </si>
  <si>
    <t>Odklop in začasna demontaža opreme iz fasadnih površin pred izvedbo fasadnega ovoja (senzorji, zaščitna stikala, oprema požarne zaščite …) oprema se odklopi in demontira ter skladišči do ponovne montaže; vključno s ponovno montažo, ko se ponovno namesti, sistem, ki ga predmentna oprema podpira pa ponovno zažene in preizkusi</t>
  </si>
  <si>
    <t>Sprotno čiščenje in končno finalno čiščenje objekta po končanju del. Odpraviti vso umazanijo z objekta in popraviti vse morebitne poškodbe,  ki so posledica izvajanja del.</t>
  </si>
  <si>
    <t>Cevi, kanali, doze</t>
  </si>
  <si>
    <t>Dobava in polaganje - Inštalacijska cev za polaganje v beton - RBC 13,5mm - polaganje podometno - kpl z vsem potrebnim pritrdilnim in spojnim materialom</t>
  </si>
  <si>
    <t>Obračunano po m.</t>
  </si>
  <si>
    <t>Dobava in polaganje - Inštalacijska cev za polaganje v beton - RBC 16mm - polaganje podometno - kpl z vsem potrebnim pritrdilnim in spojnim materialom</t>
  </si>
  <si>
    <t xml:space="preserve">Pripadajoča zidarska ter zaključna pleskarska dela sanacije zidov, ki so predmet prenove električnih inštalacij - upoštevati vse potrebna zidarska dela za pokrpanje udolbljenih kanalov, vključno z predpripravo za pleskanje ter vsa potrebna pleskarska dela </t>
  </si>
  <si>
    <t>Obračunano po m2.</t>
  </si>
  <si>
    <t>Dobava in polaganje - Inštalacijska samougasna cev- TXS 13,5mm - polaganje nadometno v suhomontažni strop - kpl z vsem potrebnim pritrdilnim in spojnim materialom</t>
  </si>
  <si>
    <t>Dobava in polaganje - Inštalacijska samougasna cev- TXS 16mm - polaganje nadometno v suhomontažni strop - kpl z vsem potrebnim pritrdilnim in spojnim materialom</t>
  </si>
  <si>
    <t>Dobava in vgradnja - p.o. doza fi60x60mm - kpl z vsem pritrdilnim materialom - upoštevati vse potrebno za vgradnjo doze (dolblenje, mavčenje, zaključna zidarska dela …)</t>
  </si>
  <si>
    <t>Dobava in vgradnja - n.o. doza PVC 100x100mm za spoje kablov med svetilkami - kpl z vsem pritrdilnim in spojnim materialom (vijaki, vezne sponke …)</t>
  </si>
  <si>
    <t>Kabli</t>
  </si>
  <si>
    <t>Dobava in polaganje - Kabel NHXMH-J HP 3x1,5mm2, položen v kabelski kanal ali instalacijsko cev</t>
  </si>
  <si>
    <t>Dobava in polaganje - Kabel NHXMH-J HP 5x1,5mm2, položen v kabelski kanal ali instalacijsko cev</t>
  </si>
  <si>
    <t>Dobava in polaganje - Kabel U/UTP - 4x2xAWG24, položen v kabelski kanal ali instalacijsko cev</t>
  </si>
  <si>
    <t>Razsvetljava</t>
  </si>
  <si>
    <t>RAZDELILNIKI</t>
  </si>
  <si>
    <t>Obračun po kpl</t>
  </si>
  <si>
    <t>DROBNI IN SPOJNI MATERIAL (viličaste zbiralke 3P, oznake, DIN letev, žica za ožičenje, tulci, sponke...)</t>
  </si>
  <si>
    <t xml:space="preserve">Dobava, vgradnja in priklop - glavno stikalo za izklop v sili (montaža na letev) - 20A//3p/rdeč  (kot npr.IN8R2323--, Schrack ali enakovredno) </t>
  </si>
  <si>
    <t>Obračunano po kos.</t>
  </si>
  <si>
    <t>OZEMLJITVE</t>
  </si>
  <si>
    <t>Dobava in montaža - Zbiralka dodatne izenačitve potenciala (D.I.P.) - kot npr. doza za ize. Pot., notranja, 10x16 mm2, Franzi strel..</t>
  </si>
  <si>
    <t>Dobava in montaža - Zbiralka glavne izenačitve potenciala (G.I.P.) - kot npr. doza za ize. Pot., zunanja, P25x4+6x16mm2, Franzi strel. ali enakovredno.</t>
  </si>
  <si>
    <t>STRELOVODNA INŠTALACIJA</t>
  </si>
  <si>
    <t>Dobava in vgradnja - križni spoj - sponka križna 60x60/III, M8, Rf (za spajanje valjanca 30x3,5 mm)  (kot npr. sponka križna 60x60/III, M8, Rf, proizvajalca Franzi strel.)</t>
  </si>
  <si>
    <t xml:space="preserve">Dobava in vgradnja - merilni stik - sponka merilna 60x60/III, M8, Rf (kot npr. sponka merilna 60x60/III, M8, Rf, proizvajalca Franzi strel.) </t>
  </si>
  <si>
    <t>Dobava in vgradnja - strešni nosilec okroglega ALU vodnika fi 8mm, namenjen pritrditvi lovilne mreže (kot npr. nosilec strešni, Rf, proizvajalca Franzi strel.) z vsem potrebnim pritrdilnim materialom.</t>
  </si>
  <si>
    <t>Lovilna mreža - dobava in montaža  - okrogli vodnik Al Ø 8mm (kot npr. vodnik Al-legura, Franzi strel.) - ki se polaga na strešne nosilce iz nerjavečega jekla.</t>
  </si>
  <si>
    <t>Dobava in montaža - Mehanska zaščita odvoda L=1,5m Š=50mm¸, Rf.- kot npr. mehanska zaščita, Rf, Franzi strel.).</t>
  </si>
  <si>
    <t>Dobava in montaža - Zidni nosilec Alu. odvodnega vodnika na fasadi - kot npr. nosilec CLIP H=20mm, Franzi strel. Ali enakovredno.</t>
  </si>
  <si>
    <t>Dobava in montaža - žlebna sponka za spoj odvoda lovilne mreže z žlebom (kot npr. sponka žlebna, Franzi strel.).</t>
  </si>
  <si>
    <t>E-2.13.</t>
  </si>
  <si>
    <t>SPLOŠNO</t>
  </si>
  <si>
    <t xml:space="preserve">Izvedba meritev električne inštalacije moči in univerzalnega ožičenja po končanju del. 
</t>
  </si>
  <si>
    <t>SKUPAJ:</t>
  </si>
  <si>
    <t>E1</t>
  </si>
  <si>
    <t>Predelava obstoječih razdelilnikov - Odklop ter odstranitev obstoječih odvodov do električnih inštalacij in naprav, ki so predmet prenove - kabli se odklopijo, ter po možnosti odstranijo ali označijo kot rezervni neaktivni kabli - kable se izolira na obeh straneh</t>
  </si>
  <si>
    <t>Prenova kotlovnice</t>
  </si>
  <si>
    <t>Obstoječe svetilke imajo vgrajene varnostne module, skupne svetilke z varnostnimi moduli se nadomestijo z ločenimi svetlkami in sicer ločeno svetilke za osvetlitev ter ločene varnostne svetilke - funkcionalnost varnostne razsvetljave se zadrži kot prvotno projektirano.</t>
  </si>
  <si>
    <t>E1.1.</t>
  </si>
  <si>
    <t>E1.2.</t>
  </si>
  <si>
    <t>E1.4.</t>
  </si>
  <si>
    <t>E1.5.</t>
  </si>
  <si>
    <t>E1.6.1</t>
  </si>
  <si>
    <t xml:space="preserve">Strojni in deloma ročni izkop zemlje - za kabelsko kanalizacijo; zemlji IV. kategorije; dimezija kabelskega kanala 0,4x0,8m </t>
  </si>
  <si>
    <t>Strojni in deloma ročni izkop zemlje - temelja dimezij  dimezij 0,8x0,8x1,0m</t>
  </si>
  <si>
    <t>Dobava in polaganje opozorilnega traku z napisom "POZOR ENERGETSKI KABEL" (po celotni zemeljski trasi)</t>
  </si>
  <si>
    <t>Dobava in polaganje ozemljitve z valjancem Rf 30x3,5 mm (komplet s priklopi na kandelaber in obst. Ozemljitev)</t>
  </si>
  <si>
    <t>Zasipanje jarka s presjano zemljo in utrjevanjem le te v plasteh po 0,2m (vključno z ureditvijo v prvotno stanje - nasutje peščene podlage na peš poteh ter ponovna zatravitev trast na travnih površinah)</t>
  </si>
  <si>
    <t>Dobava in montaža križne spojke za spajanje valjanca ozemljitve Rf 60x60</t>
  </si>
  <si>
    <t>Obračun po kom.</t>
  </si>
  <si>
    <t>Izdelava betonskega temelja/jaška za usadno montažo droga 4,0m nad temeljem - v pred pripravljen izkop dimenzij 0,8mx0,8m globine 0,8m se najprej utrdi dno izkopa ter pripravi betonska podlaga (0,1m) v katero se postavi betonska cev premera 0,4m dolžine 0,5m - v cev se uvleče PVC cev (Ø110mm); betonska cev se nato obsuje z zemljo - zemlja se utrjuje v plasteh po 0,2m; ko je drog vsajen se le tega najprej do višine 0,4m obsuje z šoto nato pa obbetonira čep 0,1m do vrha cevi; po niveliranju in utrditvi droga v betonske cevi se temelj zatesni z dokončnim obbetoniranjem (betonska glava) in zalikanjem glave temelja z cementno malto ali zaščitnim premazom proti vdoru vode v temelj. OPOMBA: Beton mora biti potrjen z ustreznimi atesti, da zagotavlja ustrezen nivo kvalitete. Temelj je potrebno izdelati po tehničnih smernicah proizvajalca oz. dobavitelja droga - detajli v tehničnem poročilu je podan glede na predlagan tip droga v projektni dokumentaciji!</t>
  </si>
  <si>
    <t>Dobava in polaganje, spajanje kabelske cevi - PVC cev fi 50mm, položena vzporedno v pred pripravljen jarek za kabelsko kanalizacijo širine 0,4m in globine 0,80m Navodila za izvedbo zemeljske kanalizacije in polaganje kablov so podana v tehničnem poročilu!</t>
  </si>
  <si>
    <t>Dobava in montaža kabla od priključne odprtine kandelabra do svetilke - tipa NYM-J 3x1,5mm2, z vsem potrebnim montažnim materialom</t>
  </si>
  <si>
    <t>Izdelava galvanskih povezav ozemljil (spojev kandelabrov z ozemljilom)</t>
  </si>
  <si>
    <t>Dobava in montaža priključno varovalnega elementa - priključnega seta za kandelaber MVL435/1 ali enakovredno z 2A varovalko</t>
  </si>
  <si>
    <t>E1.7.</t>
  </si>
  <si>
    <t>E1.1.1.</t>
  </si>
  <si>
    <t>Demontaža obstoječih električnih inštalacij kotlovnice - odstranitev vseh električnih inštalacij vezanih na regulacijo ter ogrevalne kroge, vključno s sprirpavo tople sanitarne vode - demontaža tras ter kablov - upoštevati vse potrebno; izvajalec za predmetno odpadno opremo priloži evidenčni list oz. dokumentacijo o pravilnem odlaganju predmetnega odpadka</t>
  </si>
  <si>
    <t>Pripravljalna dela - Prenova obstoječe plinske kotlovnice</t>
  </si>
  <si>
    <t>E1.2.1.</t>
  </si>
  <si>
    <t>Cevi, kanali, doze - Prenova obstoječe plinske kotlovnice</t>
  </si>
  <si>
    <t>Dobava in polaganje - zaščitna cev EC 10mm - za zaščito kablov do opreme ogrevalnega sistema - cev se položi deloma po kabelskem kanli ter delom po zraku do porabnika (pri zvijanju kabla se pazi na minimalni polmer zvijanja kabla) - upoštevati ves potreben spojni in pridrilni material</t>
  </si>
  <si>
    <t>Dobava in polaganje - zaščitna cev EC 12mm - za zaščito kablov do opreme ogrevalnega sistema - cev se položi deloma po kabelskem kanli ter delom po zraku do porabnika (pri zvijanju kabla se pazi na minimalni polmer zvijanja kabla) - upoštevati ves potreben spojni in pridrilni material</t>
  </si>
  <si>
    <t>Dobava in polaganje - zaščitna cev EC 16mm - za zaščito kablov do opreme ogrevalnega sistema - cev se položi deloma po kabelskem kanli ter delom po zraku do porabnika (pri zvijanju kabla se pazi na minimalni polmer zvijanja kabla) - upoštevati ves potreben spojni in pridrilni material</t>
  </si>
  <si>
    <t>Kabli - Prenova obstoječe plinske kotlovnice</t>
  </si>
  <si>
    <t>E1.4.1.</t>
  </si>
  <si>
    <t>Dobava in polaganje - Kabel NHXMH-J HP 5x2,5mm2, položen v kabelski kanal ali instalacijsko cev</t>
  </si>
  <si>
    <t>Dobava in polaganje - Kabel HSLH 3x2,5mm2, položen v kabelski kanal ali instalacijsko cev</t>
  </si>
  <si>
    <t>Dobava in polaganje - Kabel HSLH 3x0,75mm2, položen v kabelski kanal ali instalacijsko cev</t>
  </si>
  <si>
    <t>Dobava in polaganje - Kabel HSLH 4x0,75mm2, položen v kabelski kanal ali instalacijsko cev</t>
  </si>
  <si>
    <t>Dobava in polaganje - Kabel LIHH 2x0,75mm2, položen v kabelski kanal ali instalacijsko cev</t>
  </si>
  <si>
    <t>Dobava in montaža - pocinkan perforiran kabelski kanal, dimenzij 50x30 mm - kot npr. PNK 3 5 200 PL, Franzi, montiran na stenske konzole - kot npr. Konzola PNK 50 PL, Franzi; upoštevati vse potreben spojni in pritrdilni material</t>
  </si>
  <si>
    <t>OPOMBA: Komunikacijska vodila med regulacijsko opremo so podana v popisu strojnih inštalacij - vodila kot npr. CAMBUS vodila.</t>
  </si>
  <si>
    <t>Priklopi in preizkus - priklopi ogrevalne opreme (črplake, tipala …)</t>
  </si>
  <si>
    <t>Priklop, programiranje, nastavitve in preizkus vse regulacijske opreme (kotlovske in regulacije sistema toplotne črpalke z vsemi komponentami ter razširitvenimi moduli; upoštevati priklop, programiranje in nastavitve in preizkus</t>
  </si>
  <si>
    <t>KABELSKA KANALIZACIJA DO ZUNANJIH ENOT TOPLOTNIH ČRPALK</t>
  </si>
  <si>
    <t>E1.8.</t>
  </si>
  <si>
    <t>Dobava in montaža ter drobni material (vodniki, votlice, kabel čevlji, vezice, vijaki, izolacijske bužirke, pokrovi, zaščite …); priklopi odvodov ter estetska ureditev el. razdelilne omare</t>
  </si>
  <si>
    <t>Vgradnja in priklop merilne opreme za nadzor porabe električne energije - upoštevati vse potrebno za priklop in vgradnjo</t>
  </si>
  <si>
    <t>OPOMBA:
Oprema centrlnega nadzornega sistema - meritve je podana v ločeni točki!</t>
  </si>
  <si>
    <t>E1.8.2.</t>
  </si>
  <si>
    <t>GLAVNI RAZDELILEC R-G - PREDELAVA</t>
  </si>
  <si>
    <t>Odklop in demontaža obstoječe opreme v razdelilniku - predpriprava za vgradnjo nove opreme</t>
  </si>
  <si>
    <t xml:space="preserve">Dobava, vgradnja in priklop - inštalacijski odklopnik (montaža na letev) - B10A/1  (kot npr., Schrack ali enakovredno) </t>
  </si>
  <si>
    <t>RAZDELILNIK R-CNS-MER</t>
  </si>
  <si>
    <t>Dobava in montaža - Nadometni razdelilnik  - dimenzij (š)500x(v)600x(g)260mm (kot npr. WST6050260, Schrack); kpl s montažnim in spojnim materialom, zbiralkama N+PE in zaščitnimi pokrovi - montiran na višini (spodnji rob) 1,2m od gotovih tal</t>
  </si>
  <si>
    <t>Dobava, vgradnja in priklop - opreme za krmiljenje ter nadzor merilne opreme</t>
  </si>
  <si>
    <t>CENTRALNI NADZORNI SISTEM - MERITVE</t>
  </si>
  <si>
    <t>E1.9.</t>
  </si>
  <si>
    <t>OPOMBE:
Za izvajanje nadzora nad rabo energije ter posledično optimizacijo toplotnega ter električnega sistema je potrebo nadgraditi merjenje rabe energije s sistemom za samodejni zajem podatkov. Potrebno je vzpostaviti sistem za monitoring, kot npr. Sistem za spremljanje rabe energije in upravljanje energije s programsko opremo s podanimi zahtevami v nadaljevanju.</t>
  </si>
  <si>
    <t>SKUPAJ SISTEM CNS-MERITVE</t>
  </si>
  <si>
    <t>E1.10.</t>
  </si>
  <si>
    <t>E1.11.</t>
  </si>
  <si>
    <t>Pri izdelavi ponudbenega predračuna je potrebno upoštevati vse navedeno, detajle in navodila iz tega popisa ter tehnične in razpisne dok.!</t>
  </si>
  <si>
    <t>Dobava in polaganje - valjanec Rf (A2) 30x3,5mm v zemeljski kanal; valjanec se položi na globino 0,4 - 0,6 m v presjano zemljo</t>
  </si>
  <si>
    <t>UPRAVIČENI</t>
  </si>
  <si>
    <t>NEUPRAVIČENI</t>
  </si>
  <si>
    <t>Razsvetljava - osvetlitev igrišča ter obstoječih komunikacijskih poti</t>
  </si>
  <si>
    <t>E-2.14.</t>
  </si>
  <si>
    <t>SKUPAJ</t>
  </si>
  <si>
    <t>KPL</t>
  </si>
  <si>
    <t>ELEKTRIČNE INŠTALACIJE - ENERGETSKA SANACIJA</t>
  </si>
  <si>
    <t>PREZRAČEVALNI SISTEM</t>
  </si>
  <si>
    <t>NAMESTITEV TERMOSTATSKIH GLAV IN VENTILOV</t>
  </si>
  <si>
    <t>Dobava in vgradnja - reflektorsska svetilka - 120W, vsaj 12000lm, asimetrična optika, svetilka se namesti na konzolo na nov drog, ULOR=0Stop., enojni nosilec - upoštevati vse potrebno za montažo svetilke - svetilka kot npr. RZB</t>
  </si>
  <si>
    <t>Dobava in postavitev - Nov drog višine 7m nad temeljem z konzolo za montažo reflektorjev (kovinski-reduciran, pocinkan kandelaber z vratci za usadno montažo - UPOŠTEVATI NAVODILA PROIZVAJALCA O DOLŽINI VSADKA DROGA) - skladno z SIST EN 40; drog kot npr. Pali Campion; dimenzioniran na minimalne odpornosti na tlak vetra 600 N/m2 (za višino drogov pod 40m) in hitrost vetra 20 m/s (za vetrno Cono 1) - upoštevati vse potrebno za postavitev droga</t>
  </si>
  <si>
    <t>Dobava in montaža konzole za montažo reflektorjev - monitrana horizontalno - dolžina 1,5m - z sredinskim nastavkom 250mm/fi60 - diretni natik - upoštevati vse potrebno za namestitev na drog</t>
  </si>
  <si>
    <t>Dobava in polaganje kabla N2XH-J 5x2,5mm2</t>
  </si>
  <si>
    <t>Vgradnja stikala za vklop reflektorjev pri vhodu v večnamenski objekt ter vhodu v pisarno vzdrževalca - menjalno stikalo n.o. 16A - upoštevati vse potrebno za montažo in vezavo stikala</t>
  </si>
  <si>
    <t xml:space="preserve">Dobava, vgradnja in priklop - inštalacijski odklopnik (montaža na letev) - B6A/3  (kot npr., Schrack ali enakovredno) </t>
  </si>
  <si>
    <t xml:space="preserve">Dobava, vgradnja in priklop - inštalacijski odklopnik (montaža na letev) - B6A/1  (kot npr., Schrack ali enakovredno) </t>
  </si>
  <si>
    <t>OPOMBA: Merilna oprema je zajeta v ločenem popisu pri sistemu CNS.</t>
  </si>
  <si>
    <t>Dobava in montaža svetilke - Svetilka z oznako tipa S0 - svetilka moči največ 38W, LED, 3000K, vsaj 3200lm, vsaj ZR II, vsaj IP20, vsaj IK03, kpl z okvirjem za nadometno montažo - montirana na okvir za nadometno montažo in z obešalnim priborom za spuščeno montažo na projektirano višino - ohišje bele barve, presevna površina svetila bela motna (PMMA ali kaljeno steklo) - upoštevati ves potreben spojni in pritrdilni material</t>
  </si>
  <si>
    <t>Dobava in montaža svetilke - Svetilka z oznako tipa S1;
svetilka moči največ 33W, LED, 3000K, vsaj 3200lm, vsaj ZR II, vsaj IP20, vsaj IK03, kpl z okvirjem za nadometno montažo - montirana na okvir za nadometno montažo in z obešalnim priborom za spuščeno montažo na projektirano višino - ohišje bele barve, presevna površina svetila bela motna (PMMA ali kaljeno steklo) - upoštevati ves potreben spojni in pritrdilni material</t>
  </si>
  <si>
    <t>Dobava in montaža svetilke - Svetilka z oznako tipa S2;
svetilka moči največ 29W, LED,3000K, vsaj 3200lm, vsaj ZR II, vsaj IP20, vsaj IK03, kpl z okvirjem za nadometno montažo - montirana na okvir za nadometno montažo in z obešalnim priborom za spuščeno montažo na projektirano višino - ohišje bele barve, presevna površina svetila bela motna (PMMA ali kaljeno steklo) - upoštevati ves potreben spojni in pritrdilni material</t>
  </si>
  <si>
    <t>Dobava in montaža svetilke - Svetilka z oznako tipa S3;
svetilka moči največ 12W, LED, 3000K, vsaj 1000lm, vsaj ZR I, vsaj IP40,  nadgradna svetilka za montažo na strop ali steno, dimenzij - največ fi 305 mm - ohišje bele barve (PMMA, kovine/legure ali podobno), presevna površina svetila bela motna ali prosojna usmerjena (PMMA ali kaljeno steklo) - upoštevati ves potreben spojni in pritrdilni material</t>
  </si>
  <si>
    <t>Dobava in montaža svetilke - Svetilka z oznako tipa S4;
svetilka moči največ 17W, LED, 3000K, vsaj 1500lm, vsaj ZR I, vsaj IP40,  nadgradna svetilka za montažo na strop ali steno, dimenzij - največ fi 380 mm - ohišje bele barve (PMMA, kovine/legure ali podobno), presevna površina svetila bela motna ali prosojna usmerjena (PMMA ali kaljeno steklo) - upoštevati ves potreben spojni in pritrdilni material</t>
  </si>
  <si>
    <t>Dobava in montaža svetilke - Svetilka z oznako tipa S5;
svetilka industrijska moči največ 33W, LED, 4000K, vsaj 4000 lm, vsaj ZR I, vsaj IP65, vsaj IK03, vgrajena nadometno na strop ali steno, dimenzij - največ 1700 x 70 x 50 mm (d x š x g) - ohišje bele barve (PMMA, kovine/legure ali podobno), presevna površina svetila bela motna (PMMA ali kaljeno steklo)- upoštevati ves potreben spojni in pritrdilni material</t>
  </si>
  <si>
    <t>Dobava in montaža svetilke - Svetilka z oznako tipa S6;
svetilka industrijska moči največ 17W, LED, 4000K, vsaj 2100 lm, vsaj ZR I, vsaj IP65, vsaj IK03, vgrajena nadometno na strop ali steno, dimenzij - največ 770 x 70 x 50 mm (d x š x g) - ohišje bele barve (PMMA, kovine/legure ali podobno), presevna površina svetila bela motna (PMMA ali kaljeno steklo)</t>
  </si>
  <si>
    <t>Dobava in montaža svetilke - Svetilka z oznako tipa S8
svetilka moči največ 10W, LED, 3000K, vsaj 920lm, vsaj ZR I, vsaj IP20,  nadgradna svetilka za montažo nad ogledalom, dimenzij - največ 800 x 60 x 100mm (d x š x g) - ohišje bele barve (PMMA, kovine/legure ali podobno), presevna površina svetila bela motna/prosojna usmerjena (PMMA ali kaljeno steklo) - upoštevati ves potreben spojni in pritrdilni material</t>
  </si>
  <si>
    <t>Dobava in montaža svetilke - Svetilka z oznako tipa S7;
svetilka moči največ 23W, LED, 4000K, vsaj 2800 lm, vsaj ZR I, vsaj IP65,  nadgradna svetilka za montažo na napo, steno in strop, dimenzij - največ 1400 x 70 x 50mm (d x š x g) - ohišje bele barve (PMMA, kovine/legure ali podobno), presevna površina svetila bela motna/prosojna usmerjena (PMMA ali kaljeno steklo)</t>
  </si>
  <si>
    <t>ZAMENJAVA STAVBNEGA POHIŠTVA - OKNA</t>
  </si>
  <si>
    <t>MENJAVA ENOSTOPENJSKIH WC KOTLIČKOV Z DVOSTOPENJSKIMI</t>
  </si>
  <si>
    <t>PROJEKTANTSKI PREDRAČUN GOI DEL</t>
  </si>
  <si>
    <t>Investitor</t>
  </si>
  <si>
    <t>CENTER ŠOLSKIH IN OBŠOLSKIH DEJAVNOSTI</t>
  </si>
  <si>
    <t>Frankopanska 9</t>
  </si>
  <si>
    <t>1000 Ljubljana</t>
  </si>
  <si>
    <t>Objekt:</t>
  </si>
  <si>
    <t>Za gradnjo:</t>
  </si>
  <si>
    <t>ENERGETSKA SANACIJA</t>
  </si>
  <si>
    <t>Faza popisa:</t>
  </si>
  <si>
    <t>PZI</t>
  </si>
  <si>
    <t>Projektant:</t>
  </si>
  <si>
    <t xml:space="preserve">ADESCO, družba za energetske in IT rešitve, d.o.o. </t>
  </si>
  <si>
    <t>Koroška cesta 37a</t>
  </si>
  <si>
    <t>3320 Velenje</t>
  </si>
  <si>
    <t>Odgovorni vodja projekta:</t>
  </si>
  <si>
    <t xml:space="preserve">Popis sestavil: </t>
  </si>
  <si>
    <t>Datum:</t>
  </si>
  <si>
    <t>AVGUST 2021</t>
  </si>
  <si>
    <t xml:space="preserve">OPOMBA : </t>
  </si>
  <si>
    <t>Ocena stroškov je projektantska - informativna.</t>
  </si>
  <si>
    <t>Točno ceno bo investitor dobil na osnovi zbranih ponudb izvajalcev.</t>
  </si>
  <si>
    <t>UVOD V PROJEKTANTSKI PREDRAČUN GOI DEL</t>
  </si>
  <si>
    <r>
      <t>SPLOŠNA OPOMBA</t>
    </r>
    <r>
      <rPr>
        <sz val="10"/>
        <rFont val="Arial Narrow"/>
        <family val="2"/>
        <charset val="238"/>
      </rPr>
      <t xml:space="preserve">: </t>
    </r>
    <r>
      <rPr>
        <b/>
        <sz val="10"/>
        <rFont val="Arial Narrow"/>
        <family val="2"/>
      </rPr>
      <t>PZI</t>
    </r>
    <r>
      <rPr>
        <sz val="10"/>
        <rFont val="Arial Narrow"/>
        <family val="2"/>
      </rPr>
      <t xml:space="preserve"> projektantski popis in projektantski predračun je izdelan na podlagi PZI projekta, razgovora z naročnikom in uporabniki ter posameznimi ostalimi projektanti in načrtovalci. Popis zajema gradbeno obrtniška in inštalacijska dela za območje energetske sanacije in rekonstrukcije obstoječega objekta. Pred izdelavo ponudbe je obvezen ogled lokacije objekta in projektne dokumentacije. Izvajalec je dolžan pri sestavi ponudbe upoštevati grafične in tekstualne dele projekta (DGD, PZI). V primeru tiskarskih napak in neskladij v projektu je dolžan na to opozoriti projektanta pred oddajo ponudbe.  V sledečem popisu morajo biti v vseh postavkah vkalkulirane in upoštevane sledeče pripombe:  </t>
    </r>
  </si>
  <si>
    <t xml:space="preserve">1. Vsi potrebni varnostni ukrepi in zaščite v smislu Zakona o varnosti in zdravja pri delu ter Pravilnika o listinah za sredstva pri delu, ki veljajo pri izvajanju navedenih del. </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</si>
  <si>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</si>
  <si>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r>
      <t xml:space="preserve">3.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r>
    <r>
      <rPr>
        <b/>
        <u/>
        <sz val="10"/>
        <rFont val="Arial Narrow"/>
        <family val="2"/>
      </rPr>
      <t>Projektna dokumentacija v celoti je sestavni del tega popisa.</t>
    </r>
  </si>
  <si>
    <t>4. V času izdelave objekta morajo biti vsi vgrajeni materiali kot tudi začasno deponiran material na delovišču in skladiščih zaščiteni pred fizičnimi poškodbami, dežjem, mrazom in hudim vetrom ter ostalimi škodljivimi vremenskimi pogoji.</t>
  </si>
  <si>
    <t xml:space="preserve">5. Pri gradnji objekta je obvezno upoštevati zahteve raznih Elaboratov,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</si>
  <si>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6.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</si>
  <si>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7. Vsebina popisa je izdelana na podlagi trenutno veljavnih predpisov in standardov. Količine so izračunane na podlagi GNG normativov in veljajo v nadaljevanju tudi kot kriterij za obračun posameznih količin! </t>
  </si>
  <si>
    <r>
      <t>8. Posamezni materiali, ki so v popisu navedeni z imenom ali tipom so za ponudnika obvezni! Materiali, ki so opremljeni s citatom: "ali enakovredno, ekvivalentno"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0"/>
        <color indexed="8"/>
        <rFont val="Arial Narrow"/>
        <family val="2"/>
      </rPr>
      <t xml:space="preserve"> in če jih predhodno pisno potrdi projektant arhitekture!</t>
    </r>
  </si>
  <si>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</si>
  <si>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</si>
  <si>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dovolenj in soglasij v zvezi z izvedbo </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</si>
  <si>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dokumentacija za tehnični pregled, oziroma predaje vseh v načrte vnesenih spremembah med gradnjo, izdelavo navodil za obratovanje in vzdrževanje ter ostali potrebni dokumenti.</t>
  </si>
  <si>
    <t>- eventuelni stroški povezani s predstavitvami posameznih predvidenih in vgrajenih materialov investitorju, stroški nastali glede zahtev investitorja o eventuelni faznosti gradnje, prilagajanja terminskega plana izvedbe glede na obstoječe stanje itd.</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</si>
  <si>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</si>
  <si>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</si>
  <si>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Navedene splošne opombe, pripombe in kriteriji veljajo za celoten popis.</t>
  </si>
  <si>
    <t>Investitor:</t>
  </si>
  <si>
    <t xml:space="preserve">REKAPITULACIJA </t>
  </si>
  <si>
    <t>A./</t>
  </si>
  <si>
    <t>GRADBENA DELA</t>
  </si>
  <si>
    <t>PRIPRAVLJALNA DELA</t>
  </si>
  <si>
    <t>SKUPAJ GRADBENA DELA</t>
  </si>
  <si>
    <t xml:space="preserve">B./ </t>
  </si>
  <si>
    <t>OBRTNIŠKA DELA</t>
  </si>
  <si>
    <t>SKUPAJ OBRTNIŠKA DELA</t>
  </si>
  <si>
    <t>E./</t>
  </si>
  <si>
    <t>ELEKTRO INSTALACIJE IN ELEKTRO OPREMA</t>
  </si>
  <si>
    <t>ELEKTRO INSTALACIJE</t>
  </si>
  <si>
    <t>SKUPAJ ELEKTRO INSTALACIJE IN ELEKTRO OPREMA</t>
  </si>
  <si>
    <t>S./</t>
  </si>
  <si>
    <t>STROJNE INSTALACIJE IN STROJNA OPREMA</t>
  </si>
  <si>
    <t>PREZRAČEVANJE</t>
  </si>
  <si>
    <t>SKUPAJ STROJNE INSTALACIJE IN STROJNA OPREMA</t>
  </si>
  <si>
    <t>SKUPAJ GOI DELA (brez DDV)</t>
  </si>
  <si>
    <t xml:space="preserve">NEPREDVIDENA DELA (8%) </t>
  </si>
  <si>
    <t>DDV (22%)</t>
  </si>
  <si>
    <t>SKUPAJ GOI DELA z DDV</t>
  </si>
  <si>
    <t xml:space="preserve">REKAPITULACIJA UPRAVIČENIH IN NEUPRAVIČENIH STROŠKOV </t>
  </si>
  <si>
    <t>UPRAVIČENI STROŠKI</t>
  </si>
  <si>
    <t>UPRAVIČENI STROŠKI - SKUPAJ</t>
  </si>
  <si>
    <t>NEUPRAVIČENI STROŠKI - SKUPAJ</t>
  </si>
  <si>
    <r>
      <t xml:space="preserve">Bojan PURG, </t>
    </r>
    <r>
      <rPr>
        <b/>
        <sz val="10"/>
        <color indexed="8"/>
        <rFont val="Arial Narrow"/>
        <family val="2"/>
      </rPr>
      <t>univ. dipl. inž. arh.</t>
    </r>
  </si>
  <si>
    <t>Bojan PURG, univ. dipl. inž. arh.</t>
  </si>
  <si>
    <t>CŠOD OE ŠTRK, Spuhlja 34a, 2250 Ptuj</t>
  </si>
  <si>
    <t>E1.3.</t>
  </si>
  <si>
    <t>Ponovno asflatiranje ali obbetoniranje površine ob objektu - povrnitev v prvotno stanje - upoštevati vse potrebno</t>
  </si>
  <si>
    <t>Obračun po m2.</t>
  </si>
  <si>
    <t>KABELSKA KANALIZACIJA DO KLIMATA TER ZUNANJE ENOTE POHLJEVANJA KLIMATA</t>
  </si>
  <si>
    <t>OPOMBA:
Trasa deloma poteka po novi kineti ter deloma ob objektu!</t>
  </si>
  <si>
    <t>Zasipanje jarka s presjano zemljo in utrjevanjem le te v plasteh po 0,2m (vključno z ureditvijo v prvotno stanje - nasutje peščene podlage na peš poteh)</t>
  </si>
  <si>
    <t>Dobava in polaganje - Kabel NHXMH-J HP 5x10mm2, položen v kabelski kanal ali instalacijsko cev</t>
  </si>
  <si>
    <t>Dobava in polaganje - Kabel N2XH-J 5x2,5mm2, položen v kabelski kanal ali instalacijsko cev</t>
  </si>
  <si>
    <t>Dobava in polaganje - Kabel LIYCY 2x0,75mm2, položen v kabelski kanal ali instalacijsko cev</t>
  </si>
  <si>
    <t>Dobava in polaganje - Kabel N2XH-J 5x4mm2, položen v kabelski kanal ali instalacijsko cev</t>
  </si>
  <si>
    <t>Dobava in polaganje - Kabel N2XH-J 3x2,5mm2, položen v kabelski kanal ali instalacijsko cev</t>
  </si>
  <si>
    <t>Dobava in polaganje - Kabel NHXMH-J HP 3x2,5mm2, položen v kabelski kanal ali instalacijsko cev</t>
  </si>
  <si>
    <t>Dobava in polaganje/uvlečenje kabla v kabelsko kanalizacijo - kabel N2XH-J 5x2,5mm2</t>
  </si>
  <si>
    <t>Št.</t>
  </si>
  <si>
    <t>OPIS POSTAVKE</t>
  </si>
  <si>
    <t>Cena/enota brez DDV</t>
  </si>
  <si>
    <t>cena skupaj brez DDV (EUR)</t>
  </si>
  <si>
    <t>Zrak/Voda Split toplotna črpalka za</t>
  </si>
  <si>
    <t>ogrevanje in hlajenje. Split način</t>
  </si>
  <si>
    <t>izvedbe razdeli sistem na zunanjo in</t>
  </si>
  <si>
    <t>notranjo napravo. Zunanjo napravo</t>
  </si>
  <si>
    <t xml:space="preserve">postavimo zunaj </t>
  </si>
  <si>
    <t>ter tako prihranimo prostor. Integrirani</t>
  </si>
  <si>
    <t>elektronski Bi-Flow ekspanzijski ventil</t>
  </si>
  <si>
    <t>omogoča izboljšanje učinkovitosti.</t>
  </si>
  <si>
    <t>BlueFin uparjalnik s slojem z učinkom</t>
  </si>
  <si>
    <t>bisera skrbi za optimalno odtaljevanje.</t>
  </si>
  <si>
    <t>Dvojni batni kompresor z regulacijo moči</t>
  </si>
  <si>
    <t>prilagodi ogrevalno moč glede na</t>
  </si>
  <si>
    <t>toplotne potrebe hiše. Visoko kakovostna</t>
  </si>
  <si>
    <t>zvočna izolacija, z ločeno zvočno kabino</t>
  </si>
  <si>
    <t>skrbi za tiho delovanje.</t>
  </si>
  <si>
    <t>Hidravlična enota v notranjosti zgradbe</t>
  </si>
  <si>
    <t>in zunanja naprava se povežeta z vodom</t>
  </si>
  <si>
    <t>hladilnega sredstva (cevna povezava -</t>
  </si>
  <si>
    <t>dodatni pribor).</t>
  </si>
  <si>
    <t>Kompaktna hidravlična enota vsebuje</t>
  </si>
  <si>
    <t>naslednje komponente:</t>
  </si>
  <si>
    <t>- Kondenzator</t>
  </si>
  <si>
    <t>- 18 litrska raztezna posoda</t>
  </si>
  <si>
    <t>- priklop enega direktnega ogrevalnega</t>
  </si>
  <si>
    <t>kroga</t>
  </si>
  <si>
    <t>- preko dodatnega modula možen priklop</t>
  </si>
  <si>
    <t>enega mešalnega ogrevalnega kroga</t>
  </si>
  <si>
    <t>- obtočna črpalka za ogrevanje/pripravo</t>
  </si>
  <si>
    <t>tople sanitarne vode</t>
  </si>
  <si>
    <t>- enostavno posluževanje upravljalnika</t>
  </si>
  <si>
    <t>- osnovni priključni set za ogrevalni</t>
  </si>
  <si>
    <t>krog z manometrom in</t>
  </si>
  <si>
    <t>polnilno/praznilno pipo (priloženo)</t>
  </si>
  <si>
    <t>Električna povezava med zunanjo napravo</t>
  </si>
  <si>
    <t>in hidravlično enoto se izvede z</t>
  </si>
  <si>
    <t>oklopljenim 2-žilnim kablom, ki ni v</t>
  </si>
  <si>
    <t>obsegu dobave. Zunanje tipalo in tipalo</t>
  </si>
  <si>
    <t>predtoka sta integrirana v toplotno</t>
  </si>
  <si>
    <t>črpalko.</t>
  </si>
  <si>
    <t>Toplotna črpalka ustreza veljavnim</t>
  </si>
  <si>
    <t>normam in varnostnim predpisom ter</t>
  </si>
  <si>
    <t>tehničnimi pogoji priključevanja</t>
  </si>
  <si>
    <t>(TAB) EVU in je VDE-testirana.</t>
  </si>
  <si>
    <t>Tehnični podatki:</t>
  </si>
  <si>
    <t>Mejne temp. obratovanja - ogrevanje:</t>
  </si>
  <si>
    <t>- Ogrevalna voda: do 55 stop C</t>
  </si>
  <si>
    <t>- Temperatura zraka:</t>
  </si>
  <si>
    <t>-20 stop C do +35 stop C</t>
  </si>
  <si>
    <t>Mejne temp. obratovanja - hlajenje:</t>
  </si>
  <si>
    <t>- Temperatura predtoka - hlajenje:</t>
  </si>
  <si>
    <t>+7 stop C do +20 stop C</t>
  </si>
  <si>
    <t>+10 stop C do +46 stop C</t>
  </si>
  <si>
    <t>Toplotna moč / COP število:</t>
  </si>
  <si>
    <t>- pri A+2/W35* 10,89 kW / 3,38</t>
  </si>
  <si>
    <t>Hladilna moč / COP število:</t>
  </si>
  <si>
    <t>- pri A+35/W7*: 8,70kW / 2,15</t>
  </si>
  <si>
    <t>Raven zvočne moči "Lwa"</t>
  </si>
  <si>
    <t>(ugotovljena po ISO9614-2)</t>
  </si>
  <si>
    <t>-Polna moč: 65 dB(A)</t>
  </si>
  <si>
    <t>-zmanjšano nočno delovanje: 60 dB(A)</t>
  </si>
  <si>
    <t>Hladilno sredstvo R410A: 3,50 kg</t>
  </si>
  <si>
    <t>Pretok zrača (toplotni vir): 4500 m3/h</t>
  </si>
  <si>
    <t>Nomin. volumski pretok ogrevalne vode:</t>
  </si>
  <si>
    <t>2,60 m3/h</t>
  </si>
  <si>
    <t>Mere hidravlične enote:</t>
  </si>
  <si>
    <t>(Š x G x V)**: 600 x 427 x 791 mm</t>
  </si>
  <si>
    <t>Mere zunanje naprave:</t>
  </si>
  <si>
    <t>(Š x G x V)**: 963 x 357 x 1261 mm</t>
  </si>
  <si>
    <t>Masa hidravlične enote: 60 kg</t>
  </si>
  <si>
    <t>Masa zunanje naprave: 120 kg</t>
  </si>
  <si>
    <t>Omrežna napetost / Omrežna frekvenca :</t>
  </si>
  <si>
    <t>zunanje naprave: 400 V / 50 Hz</t>
  </si>
  <si>
    <t>Omrežna napetost /  Omrežna frekv. HE:</t>
  </si>
  <si>
    <t>230 V / 50 Hz</t>
  </si>
  <si>
    <t>Odtaljevanje / Način odtaljevanja:</t>
  </si>
  <si>
    <t>avtomatsko/z obračanjem hladilnega kroga</t>
  </si>
  <si>
    <t>*</t>
  </si>
  <si>
    <t>Pri tem pomeni npr. A+2/W35:</t>
  </si>
  <si>
    <t>Temperatura toplotnega vira +2 stop C,</t>
  </si>
  <si>
    <t>Temperatura izhodne toplote 35 stop C.</t>
  </si>
  <si>
    <t>**</t>
  </si>
  <si>
    <t>Upoštevajte, da je za cevne povezave,</t>
  </si>
  <si>
    <t>upravljanje in vzdrževanje potreben</t>
  </si>
  <si>
    <t>dodaten prostor.</t>
  </si>
  <si>
    <t>Označba energijske učinkovitosti</t>
  </si>
  <si>
    <t>predtok 35 *C (LT):</t>
  </si>
  <si>
    <t>Razred za sezonsko učinkovitost</t>
  </si>
  <si>
    <t>ogrevanja prostorov: A++</t>
  </si>
  <si>
    <t>Sezonska energijska učinkovitost</t>
  </si>
  <si>
    <t>pri ogrev. prost.: 165%</t>
  </si>
  <si>
    <t>kompleta predtok 55 *C (HT):</t>
  </si>
  <si>
    <t>pri ogrev. prost.: 130%</t>
  </si>
  <si>
    <t>Weishaupt Zrak/Voda Split TČ</t>
  </si>
  <si>
    <t>Tip WWP LS 16-B</t>
  </si>
  <si>
    <t>Zunanja enota</t>
  </si>
  <si>
    <t>Izvedba R</t>
  </si>
  <si>
    <t>Osnovni priklj.set TČ LS (ogreval. krog)</t>
  </si>
  <si>
    <t>z manometrom in polnilno/praznilno pipo</t>
  </si>
  <si>
    <t>kompl</t>
  </si>
  <si>
    <t>priključni ventil (predtok in povratek) 2 kos</t>
  </si>
  <si>
    <t>Osnovni priključni set</t>
  </si>
  <si>
    <t>sestavljen iz:</t>
  </si>
  <si>
    <t>kroglične pipe za predtok in povratek,</t>
  </si>
  <si>
    <t>navoja z matico</t>
  </si>
  <si>
    <t>set cevnih zaključkov na toplotni črpalki, Ø28 mm (2 kos)</t>
  </si>
  <si>
    <t>vod povezave za hladilno sredstvo, 3/8", dolžine 15 m</t>
  </si>
  <si>
    <t>Vod hladilnega sredstva</t>
  </si>
  <si>
    <t>Izoliran povezovalni vod med zunanjo in</t>
  </si>
  <si>
    <t>notranjo napravo. Hladilne cevi iz bakra</t>
  </si>
  <si>
    <t>po EN-12735-1, izpolnjujejo zahteve</t>
  </si>
  <si>
    <t>hladilnih sredstev</t>
  </si>
  <si>
    <t>R410A in R407C.</t>
  </si>
  <si>
    <t>Dolžina: 15 metrov</t>
  </si>
  <si>
    <t>Nazivni premer: 3/8 cole</t>
  </si>
  <si>
    <t>vod povezave za hladilno sredstvo, 5/8", dolžine 15 m</t>
  </si>
  <si>
    <t>Nazivni premer: 5/8 cole</t>
  </si>
  <si>
    <t>Hranilnik energije</t>
  </si>
  <si>
    <t>Volumen 200 l</t>
  </si>
  <si>
    <t>PU izolacija uporabna za ogrevanje</t>
  </si>
  <si>
    <t>in hlajenje,</t>
  </si>
  <si>
    <t>vključno s 3 priključki 1 1/2 cole</t>
  </si>
  <si>
    <t>za potopno grelno telo,</t>
  </si>
  <si>
    <t>priključki ogrevalne vode 1 1/4 cole,</t>
  </si>
  <si>
    <t>3 postavitvene noge (nastavljive)</t>
  </si>
  <si>
    <t>Označba energijske učinkovitosti:</t>
  </si>
  <si>
    <t>Razred energijske učinkovitosti: A</t>
  </si>
  <si>
    <t>Toplotne izgube v mirovanju: 60 W</t>
  </si>
  <si>
    <t>Volumen hranilnika: 210 l</t>
  </si>
  <si>
    <t>npr. Werishaupt Tip WES 200 Eco/WP ali odgovarjoče</t>
  </si>
  <si>
    <t>temperaturno tipalo NTC 5K za bojer STV, kretnico</t>
  </si>
  <si>
    <t>Temp.tipalo-Set NTC5k 5000mm dolžine</t>
  </si>
  <si>
    <t>Stenski plinski kondenzacijski kotel</t>
  </si>
  <si>
    <t>Za zaprte ogrevalne naprave po</t>
  </si>
  <si>
    <t>EN12828</t>
  </si>
  <si>
    <t>Primeren za zem.plin E,LL in tekoči plin</t>
  </si>
  <si>
    <t>P, za obratovanje z zaj. zraka iz</t>
  </si>
  <si>
    <t>prostora in z zajemom zraka izven prost.</t>
  </si>
  <si>
    <t>Kotl. telo iz kakovostnega pesk. zlitka</t>
  </si>
  <si>
    <t>alum. in silicija. Velika površ. toplot.</t>
  </si>
  <si>
    <t>izmenjevalnika zagotavlja nizke</t>
  </si>
  <si>
    <t>temperature dimnih plinov</t>
  </si>
  <si>
    <t>in visoke stopnje izkoristkov.</t>
  </si>
  <si>
    <t>Obratovanje brez min. pretočne količine</t>
  </si>
  <si>
    <t>v povezavi z nizko tlačno izgubo omogoča</t>
  </si>
  <si>
    <t>obratovanje brez hidravlične</t>
  </si>
  <si>
    <t>kretnice.</t>
  </si>
  <si>
    <t>Velike revizijske odprtine omogočajo</t>
  </si>
  <si>
    <t>učinkovito čiščenje ogrevalnih površin.</t>
  </si>
  <si>
    <t>Ostale komponente:</t>
  </si>
  <si>
    <t>- analog. manometer in digitalni</t>
  </si>
  <si>
    <t>senzor tlaka</t>
  </si>
  <si>
    <t>- zbirni lonec za zrak z avtomatično</t>
  </si>
  <si>
    <t>odzračevanje</t>
  </si>
  <si>
    <t>- ultrazvočni merilnik pretoka</t>
  </si>
  <si>
    <t>Tih in modul. sevalni gorilnik Premix,</t>
  </si>
  <si>
    <t>ki zagotavlja nizke emisije CO- in Nox.</t>
  </si>
  <si>
    <t>Elektronska regulacija</t>
  </si>
  <si>
    <t>zgorevanja sistem SCOT neprekinjeno</t>
  </si>
  <si>
    <t>skrbi za optimalno zgorevanje</t>
  </si>
  <si>
    <t>z visok. izkor. in nizk. emisijami, ter</t>
  </si>
  <si>
    <t>nudi dodatne prednosti:</t>
  </si>
  <si>
    <t>- enostaven zagon</t>
  </si>
  <si>
    <t>- izravnavanje tlačnega nihanja in</t>
  </si>
  <si>
    <t>kakovosti plina</t>
  </si>
  <si>
    <t>- avtomatično prepoznavanje</t>
  </si>
  <si>
    <t>različnih vrst plina</t>
  </si>
  <si>
    <t>- enostavni preklop na tekoči plin</t>
  </si>
  <si>
    <t>brez dodatnih vgradnih delov</t>
  </si>
  <si>
    <t>Modul. sistem uprav. WEM za upravljanje</t>
  </si>
  <si>
    <t>direkt. ogrevalnega kroga in hranilnika</t>
  </si>
  <si>
    <t>sanitarne vode, vremensko in</t>
  </si>
  <si>
    <t>sobno vodeno.</t>
  </si>
  <si>
    <t>Sistemska naprava WEM-SG z</t>
  </si>
  <si>
    <t>- intuit. posluževanje uporab. vmesnika</t>
  </si>
  <si>
    <t>prek simb. (ikone) in besed</t>
  </si>
  <si>
    <t>z vrtenjem in pritiskanjem</t>
  </si>
  <si>
    <t>- pomočnik za zagon z izborom hidravlike</t>
  </si>
  <si>
    <t>- prosto nastav. meni priljub. nastav.</t>
  </si>
  <si>
    <t>- barvni grafični zaslon</t>
  </si>
  <si>
    <t>- prikaz količine toplote</t>
  </si>
  <si>
    <t>- prisilno polnjenje hranilnika TSV</t>
  </si>
  <si>
    <t>(program Push)</t>
  </si>
  <si>
    <t>- program antilegionelne zaščite</t>
  </si>
  <si>
    <t>- integriran LAN vmesnik za povezavo</t>
  </si>
  <si>
    <t>na WEM-Portal. Preko WEM-Portala lahko</t>
  </si>
  <si>
    <t>do ogrevalnega sistema dostopamo preko</t>
  </si>
  <si>
    <t>računalnika, ali preko aplikacije za</t>
  </si>
  <si>
    <t>mobilni telefon (nastavljanje z daljave,</t>
  </si>
  <si>
    <t>zapisovanje podatkov o delovanju,</t>
  </si>
  <si>
    <t>javljanje motenj, itd.)</t>
  </si>
  <si>
    <t>- multifunkcijski izhod za krmiljenje</t>
  </si>
  <si>
    <t>naprave po izboru: -zunanje črpalke</t>
  </si>
  <si>
    <t>(za ogrevanje, polnjenje hranilnika ali</t>
  </si>
  <si>
    <t>cirkulacijo sanitarne vode), zunanjega</t>
  </si>
  <si>
    <t>plinskega ventila, ali uporabo kot izhod</t>
  </si>
  <si>
    <t>javljanja napake oz. delovanja)</t>
  </si>
  <si>
    <t>- dva vhodna kontakta za opcijsko</t>
  </si>
  <si>
    <t>uporabo konfigurirana za zaporo</t>
  </si>
  <si>
    <t>ogrevanja, priprave sanitarne vode</t>
  </si>
  <si>
    <t>ali zaporo generatorja toplote.</t>
  </si>
  <si>
    <t>- integriran vtični modul z dvema</t>
  </si>
  <si>
    <t>stikalnim izhodim, PWM izhod, dva</t>
  </si>
  <si>
    <t>vhoda za tipali, 0-10 Volt signal za</t>
  </si>
  <si>
    <t>vodenje kotla prek daljinske</t>
  </si>
  <si>
    <t>zahteve za toploto</t>
  </si>
  <si>
    <t>- regulacija Temperatur in volumskega</t>
  </si>
  <si>
    <t>pretoka kretnice za preprečitev dviga</t>
  </si>
  <si>
    <t>temperature povratka.</t>
  </si>
  <si>
    <t>- razbremenilne uvodnice za kable</t>
  </si>
  <si>
    <t>zunanjih komponent. Kovinska površina</t>
  </si>
  <si>
    <t>na uvodnicah za oklop nizkonapetostnih</t>
  </si>
  <si>
    <t>vodov.</t>
  </si>
  <si>
    <t>- CAN-Bus vmesnik za komunikacijo</t>
  </si>
  <si>
    <t>z ostalimi regulacijskimi komponentami</t>
  </si>
  <si>
    <t>sistema WEM.</t>
  </si>
  <si>
    <t>Sistem lahko razširimo na do 24 mešalnih</t>
  </si>
  <si>
    <t>ogrevalnih krogov, na katere lahko</t>
  </si>
  <si>
    <t>povežemo po 3 sobna tipala.</t>
  </si>
  <si>
    <t>Kakovost ogrevalne vode v sistemu mora</t>
  </si>
  <si>
    <t>izpolnjevati zahteve predpisa VDI 2035,</t>
  </si>
  <si>
    <t>oz. primerljivih nacionalnih ali</t>
  </si>
  <si>
    <t>regionalnih predpisov.</t>
  </si>
  <si>
    <t>Kotlovska moč: 6,9 - 45,2 kW</t>
  </si>
  <si>
    <t>Imen. moč modul. (Tv/Tr 50/30°C)</t>
  </si>
  <si>
    <t>7,5 - 45,8 kW</t>
  </si>
  <si>
    <t>Imen. moč modul. (Tv/Tr 80/60°C)</t>
  </si>
  <si>
    <t>6,7 - 44,5 kW</t>
  </si>
  <si>
    <t>Kotlovski izkoristek (Hi) Eta_100 po</t>
  </si>
  <si>
    <t>DIN EN 15502-1:2015 pri 80/60 °C</t>
  </si>
  <si>
    <t>temperature kotla: 99,8 % (89,8 % Hs)</t>
  </si>
  <si>
    <t>Kotlovski izkoristek (Hi) Eta_30 po</t>
  </si>
  <si>
    <t>DIN EN 15502-1:2015 pri 30 °C</t>
  </si>
  <si>
    <t>Temperatura povratka: 109,3% (98,4 % Hs)</t>
  </si>
  <si>
    <t>Maks. dovoljen delovni tlak v barih: 6</t>
  </si>
  <si>
    <t>Teža v kg: 77</t>
  </si>
  <si>
    <t>Max. volum. pretok: 3200 l/h</t>
  </si>
  <si>
    <t>Mere naprave Širina / Višina / Globina</t>
  </si>
  <si>
    <t>v mm: 640 / 792 / 518</t>
  </si>
  <si>
    <t>Dov. zraka/odvoda dim.plinov: DN 125/80</t>
  </si>
  <si>
    <t>Npr. Weishaupt Thermo Condens tip WTC-GW 45-B, izvedba H, varčna črpalka s reg. številom vrtljajev (H=samo ogrevanje)</t>
  </si>
  <si>
    <t>WTC-GW 45-B ali odgovarjoče</t>
  </si>
  <si>
    <t>osnovni priključni set ogrevanje npr. Weishaupt WHI con 32 #1 ali odgovarjoče</t>
  </si>
  <si>
    <t>z nepovratno loputo, za povezavo z</t>
  </si>
  <si>
    <t>hidravlično kretnico, ali izmenjevalcem,</t>
  </si>
  <si>
    <t>zalogovnikom ali za kaskado</t>
  </si>
  <si>
    <t>Sestoji se iz:</t>
  </si>
  <si>
    <t>- krogelnega ventila DN 32 predtoka z</t>
  </si>
  <si>
    <t xml:space="preserve"> varnostnim ventilom</t>
  </si>
  <si>
    <t>- krogelnega ventila DN 32 povratka z polnilno</t>
  </si>
  <si>
    <t>praznilno pipo in priklopom za ekspanzijo</t>
  </si>
  <si>
    <t>- večdelne izolacijske lupine</t>
  </si>
  <si>
    <t>- priklop na dol dimenzije 1 1/2"</t>
  </si>
  <si>
    <t>zunanje tipalo tip NTC 2k</t>
  </si>
  <si>
    <t>Zunanjo tipalo NTC 2k kpl. za TČ s</t>
  </si>
  <si>
    <t>pritrd. setom</t>
  </si>
  <si>
    <t>ravni plinski ventil 1" IG x 22mm s termičnim varovalom TAE</t>
  </si>
  <si>
    <t>temperaturno tipalo NTC 5K za bojer STV</t>
  </si>
  <si>
    <t>tipalo kretnice 5 m NTC 5k</t>
  </si>
  <si>
    <r>
      <t>hidravlična kretnica 10 m</t>
    </r>
    <r>
      <rPr>
        <vertAlign val="superscript"/>
        <sz val="11"/>
        <rFont val="Arial Narrow"/>
        <family val="2"/>
        <charset val="238"/>
      </rPr>
      <t>3</t>
    </r>
    <r>
      <rPr>
        <sz val="11"/>
        <rFont val="Arial Narrow"/>
        <family val="2"/>
        <charset val="238"/>
      </rPr>
      <t>/h tip WHW 10</t>
    </r>
  </si>
  <si>
    <t>Hidravlična kretnica</t>
  </si>
  <si>
    <t>npr. Weishaupt tip WHW 10 ali odgovarjoče</t>
  </si>
  <si>
    <t>do volumskega pretoka ca. 10,8 m3/h</t>
  </si>
  <si>
    <t>(primerna za moči do 250 kW pri</t>
  </si>
  <si>
    <t>20 stopinj temperaturne razlike)</t>
  </si>
  <si>
    <t>vključno s toplotno izolacijo, zidnim</t>
  </si>
  <si>
    <t>nosilcem, potopno tulko in odzračnim</t>
  </si>
  <si>
    <t>ventilom. Z možnostjo vgradnje</t>
  </si>
  <si>
    <t>zbiralnika magnetita.</t>
  </si>
  <si>
    <t>Vgradnja: navpična</t>
  </si>
  <si>
    <t>Priključki:</t>
  </si>
  <si>
    <t>primarni R 2" ZN</t>
  </si>
  <si>
    <t>sekundarni R 2" ZN</t>
  </si>
  <si>
    <t>Mere: VxŠxG 750 x 260 x 260 mm</t>
  </si>
  <si>
    <t xml:space="preserve">razširitveni modul za dodatni tripotni ventil, direktni ogrevni krog in cirkulacijo </t>
  </si>
  <si>
    <t>Razširitveni modul set za kaskado</t>
  </si>
  <si>
    <t>Npr. Weisaupt WEM-EM-KA ali odgovarjoče</t>
  </si>
  <si>
    <t>Za regulacijo ene kaskade z</t>
  </si>
  <si>
    <t>12 kondenzacijskimi kotli WTC 15-32-B</t>
  </si>
  <si>
    <t>ali WTC-GW 80/100-A.</t>
  </si>
  <si>
    <t>Uporabljivo samo v povezavi s</t>
  </si>
  <si>
    <t>sledečimi komponentami: WEM-EM-HK 2.2,</t>
  </si>
  <si>
    <t>WEM-EM-Sol 2.2, WEM-SG 2.3,</t>
  </si>
  <si>
    <t>WEM-FA-G WTC 15-32-B verz. 2.2,</t>
  </si>
  <si>
    <t>WEM-FA-G WTC-GW 80/100-A verz. 1.0</t>
  </si>
  <si>
    <t>Integrirana regulacija za en črpalčni</t>
  </si>
  <si>
    <t>ogrevalni krog in en polnilni krog STV.</t>
  </si>
  <si>
    <t>Štirje multifunkcijski izhodi, dva</t>
  </si>
  <si>
    <t>digitalna vhoda ter dva vhoda za tipali.</t>
  </si>
  <si>
    <t>Uporabljivo tudi v povezavi s</t>
  </si>
  <si>
    <t>sistemsko ločitvijo.</t>
  </si>
  <si>
    <t>Izolirana pločevina na vseh</t>
  </si>
  <si>
    <t>nizkonapetostnih sponkah.</t>
  </si>
  <si>
    <t>CAN-Bus prek vijačnih sponk ali</t>
  </si>
  <si>
    <t>RJ11 vtične vezave.</t>
  </si>
  <si>
    <t>Prikaz stanja delov.prek 6-barvn. LED.</t>
  </si>
  <si>
    <t>Za montažo na zid ali letev.</t>
  </si>
  <si>
    <t>Mere: (ŠxVxG) 223 x 230 x 55 mm</t>
  </si>
  <si>
    <t xml:space="preserve">razširitveni modul za dodatni ogrevalni krog </t>
  </si>
  <si>
    <t>Razširitveni modul set ogrevanja</t>
  </si>
  <si>
    <t>npr. Weishaupt Tip WEM-EM-HK 2.1 ali odgovarjoče</t>
  </si>
  <si>
    <t>Za regulacijo enega črpalčnega ali</t>
  </si>
  <si>
    <t>mešalnega kroga, vklj. tipalo temp..</t>
  </si>
  <si>
    <t>Za montažo na zid ali montažno letev.</t>
  </si>
  <si>
    <t>Uporaben samo v povezavi s</t>
  </si>
  <si>
    <t>sistemsko napravo WEM-SG.</t>
  </si>
  <si>
    <t>Barvno označeni vtični priključki s</t>
  </si>
  <si>
    <t>posameznimi razbremenitvam vleka.</t>
  </si>
  <si>
    <t>Prek stikalnega vhoda H1</t>
  </si>
  <si>
    <t>se lahko preklopijo</t>
  </si>
  <si>
    <t>sledeče funkcije:</t>
  </si>
  <si>
    <t>Standby, zasilni izklop, posebni nivo,</t>
  </si>
  <si>
    <t>stalno znižan nivo, normalni nivo ali</t>
  </si>
  <si>
    <t>komfort nivo.</t>
  </si>
  <si>
    <t>Prikaz stanja delov.prek 5-barvn. LED.</t>
  </si>
  <si>
    <t>CAN-Bus kabel 3 m</t>
  </si>
  <si>
    <t>sobni nastavljalnik</t>
  </si>
  <si>
    <t>Sobni upravljalnik set</t>
  </si>
  <si>
    <t>npr. Weisuapt Tip WEM-RG1 2.1 ali odgovarjoče</t>
  </si>
  <si>
    <t>Daljinsko upravljanje enega</t>
  </si>
  <si>
    <t>ogrevalnega kroga regulac. sistema WEM.</t>
  </si>
  <si>
    <t>Visokokakovostni dizajn s sprednjim</t>
  </si>
  <si>
    <t>pokrovom podobnim steklu, osvetljenim</t>
  </si>
  <si>
    <t>prikazom, kovinskim gumbom, štiri</t>
  </si>
  <si>
    <t>površine na dotik ter vgrajenim</t>
  </si>
  <si>
    <t>sobnim tipalom.</t>
  </si>
  <si>
    <t>S sledečimi funkcijami:</t>
  </si>
  <si>
    <t>- prikaz dejanske temperature prostora</t>
  </si>
  <si>
    <t>in trenutni način delovanja</t>
  </si>
  <si>
    <t>- sprememba želene temp. prostora</t>
  </si>
  <si>
    <t>- preklop med načini delovanja</t>
  </si>
  <si>
    <t>avtomatično, zabava, pavza, poletje,</t>
  </si>
  <si>
    <t>stalni komfort, stalno normalno in</t>
  </si>
  <si>
    <t>stalno znižano.</t>
  </si>
  <si>
    <t>Z zidno konzolo za 4-žilno CAN-Bus</t>
  </si>
  <si>
    <t>povezavo.</t>
  </si>
  <si>
    <t>Pri 2-žilni povezavi je potrebno</t>
  </si>
  <si>
    <t>namestiti 2-žilni CAN adapter</t>
  </si>
  <si>
    <t>set (pribor).</t>
  </si>
  <si>
    <t>Mere: (ŠxVxG) 81 x 81 x 25 mm</t>
  </si>
  <si>
    <t xml:space="preserve">adapter set za dvožilno povezavo </t>
  </si>
  <si>
    <t>npr. Weishaupt Adapter-Set WEM-CAN ali odgovarjoče</t>
  </si>
  <si>
    <t>Za povezavo enega sobnega tipala RF ali</t>
  </si>
  <si>
    <t>enega sobnega posluževalca RG1 prek</t>
  </si>
  <si>
    <t>2 žic na kondenzacijski kotel.</t>
  </si>
  <si>
    <t>Na 2-žilni povezavi se lahko paralelno</t>
  </si>
  <si>
    <t>priključijo 1 RG in 2 RF.</t>
  </si>
  <si>
    <t>Sestavljen iz:</t>
  </si>
  <si>
    <t>- 4/2-žilni adapter</t>
  </si>
  <si>
    <t>- povezovalni vod 150 mm</t>
  </si>
  <si>
    <t>Razdelilnik za dva ogrevalna kroga</t>
  </si>
  <si>
    <t>npr. Weishaupt tip WHV 2-M-10</t>
  </si>
  <si>
    <t>do volumskih pretokov 10,0 m3/h.</t>
  </si>
  <si>
    <t>Priključek ogreval.kroga 1 1/2"coli hol.</t>
  </si>
  <si>
    <t>matica. Za kombinacijo s seti OK</t>
  </si>
  <si>
    <t>WHI pump 25/32 ali WHI mix 25/32.</t>
  </si>
  <si>
    <t>Priključek kotla čelna stran prirobnični</t>
  </si>
  <si>
    <t>DN 65 PN 6 mogoč iz obeh strani.</t>
  </si>
  <si>
    <t>S slepimi prirobami enostransko zaprto.</t>
  </si>
  <si>
    <t>Modularno razširljiv z</t>
  </si>
  <si>
    <t>dodatnimi WHV 2-M-10 ali WHV 3-M-10.</t>
  </si>
  <si>
    <t>Prostornina komore: 2 x 80 x 80 mm</t>
  </si>
  <si>
    <t>Odvodna in povratna komora sta</t>
  </si>
  <si>
    <t>termično ločeni.</t>
  </si>
  <si>
    <t>S toplotno izolacijo.</t>
  </si>
  <si>
    <t>Mere: VxŠxG 373 x 690 x 200 mm</t>
  </si>
  <si>
    <t>hitromontažni set z mešalnim ventilom npr. Weishaupt WHM 32-10-18 #1</t>
  </si>
  <si>
    <t>Mešalni set NW 32</t>
  </si>
  <si>
    <t>WHI mix 32-10-18 #5</t>
  </si>
  <si>
    <t>z visoko učinkovito črpalko Grundfos</t>
  </si>
  <si>
    <t>UPML 32-105 180 Auto</t>
  </si>
  <si>
    <t>s 3-potnim mešalcem Kvs 18,0</t>
  </si>
  <si>
    <t>servo motorjem, krog. ventili,</t>
  </si>
  <si>
    <t>termometrom in gravitac. zavoro.</t>
  </si>
  <si>
    <t>Razširitveni modul WEM-EM-HK ali</t>
  </si>
  <si>
    <t>WCM-EM je vgradljiv v povezavi</t>
  </si>
  <si>
    <t>s predelovalnim setom.</t>
  </si>
  <si>
    <t>Kompletni sestavni deli so oplaščeni</t>
  </si>
  <si>
    <t>s toplot. izolacijo iz EPP.</t>
  </si>
  <si>
    <t>Po izbiri nastavljiv način obratovanja:</t>
  </si>
  <si>
    <t>sorazmeren tlak, stalen tlak.</t>
  </si>
  <si>
    <t>Maks. volumski pretok: 4,7 m3/h</t>
  </si>
  <si>
    <t>Moč pri</t>
  </si>
  <si>
    <t>Delta t  20K: 109  kW</t>
  </si>
  <si>
    <t>Delta t  15K:  82  kW</t>
  </si>
  <si>
    <t>Delta t  10K:  54  kW</t>
  </si>
  <si>
    <t>EEI &lt; 0,23</t>
  </si>
  <si>
    <t>Priključek zgoraj: Rp 1 1/4" NN</t>
  </si>
  <si>
    <t>Priključek spodaj: N1 1/2" ZN</t>
  </si>
  <si>
    <t>Mere: VxŠxG 355 x 280 x 248 mm</t>
  </si>
  <si>
    <t>hitromontažni set z mešalnim ventilom npr. Weishaupt WHI mix 25-7-8 #1</t>
  </si>
  <si>
    <t>Mešalni set NW 25</t>
  </si>
  <si>
    <t>WHI mix 25-7-8 #5</t>
  </si>
  <si>
    <t>UPM3 Auto 25-70 180</t>
  </si>
  <si>
    <t>s 3-potnim mešalcem Kvs 8</t>
  </si>
  <si>
    <t>sorazmeren tlak, stalen tlak,</t>
  </si>
  <si>
    <t>stalno št. vrtljajev, AutoAdapt.</t>
  </si>
  <si>
    <t>Maks. volumski pretok pri 200 mbar</t>
  </si>
  <si>
    <t>tlačne izgube: 1,9 m3/h</t>
  </si>
  <si>
    <t>Delta t  20K:  44  kW</t>
  </si>
  <si>
    <t>Delta t  15K:  33  kW</t>
  </si>
  <si>
    <t>Delta t  10K:  22  kW</t>
  </si>
  <si>
    <t>EEI &lt; 0,2</t>
  </si>
  <si>
    <t>Priključek zgoraj: Rp 1" NN</t>
  </si>
  <si>
    <t>tripotni preklopni ventil 1" tip npr VCZMQ6000 ali odgovarjoče</t>
  </si>
  <si>
    <t>3 potni preklopni ventil G1A</t>
  </si>
  <si>
    <t>za različne hidravlične izvedbe</t>
  </si>
  <si>
    <t>pogon za tripotni preklopni ventil VC4012ZZ00</t>
  </si>
  <si>
    <t>Servo motor za 3 potni preklopni ventil</t>
  </si>
  <si>
    <t>s priključnim kablom 5,0 m</t>
  </si>
  <si>
    <t>Bojler za STV, Imenska prostornina 450 l</t>
  </si>
  <si>
    <t>Nagibna mera v mm: 2050</t>
  </si>
  <si>
    <t>Premer/višina v mm: 748/1935</t>
  </si>
  <si>
    <t>Bivalentni grelnik sanitarne vode z</t>
  </si>
  <si>
    <t>dvema prenosnikoma iz gladke špiralne</t>
  </si>
  <si>
    <t>cevi.</t>
  </si>
  <si>
    <t>Z vodo oplakovane površine so zaščitene</t>
  </si>
  <si>
    <t>z visoko kvalitetnim emajlom po DIN</t>
  </si>
  <si>
    <t>4753-3 / 2013-02.</t>
  </si>
  <si>
    <t>Dodat. katodična korozij. zaščita zaradi</t>
  </si>
  <si>
    <t>magnezij. anode. Alternativno je mogoče</t>
  </si>
  <si>
    <t>dograditi anodo s tujim tokom.</t>
  </si>
  <si>
    <t>Kompozitna toplotna zaščita iz PU</t>
  </si>
  <si>
    <t>trde pene in vakuum. izolativn. panela.</t>
  </si>
  <si>
    <t>Zunanji plašč je iz belo lakiranega</t>
  </si>
  <si>
    <t>jeklenega plašča.</t>
  </si>
  <si>
    <t>Dve privarjeni tulki za tipala, višinsko</t>
  </si>
  <si>
    <t>nastavljivi podstavki.</t>
  </si>
  <si>
    <t>Električni grelni vložek</t>
  </si>
  <si>
    <t>je možno naknadno vgraditi (pribor).</t>
  </si>
  <si>
    <t>Revizijska prirobnica v spodnjem</t>
  </si>
  <si>
    <t>delu hranilnika.</t>
  </si>
  <si>
    <t>Maks. obratovalna temp. sanit. vode:</t>
  </si>
  <si>
    <t>110° C</t>
  </si>
  <si>
    <t>Maks. obratovalna temp. ogrevalne vode:</t>
  </si>
  <si>
    <t>120° C</t>
  </si>
  <si>
    <t>Maks. obratovalni tlak za sanit. in</t>
  </si>
  <si>
    <t>ogrev. vodo: 10 bar</t>
  </si>
  <si>
    <t>Izgube v pripravljen. pri Delta t 45K:</t>
  </si>
  <si>
    <t>1,35 kWh/24h</t>
  </si>
  <si>
    <t>Teža hranilnika vklj. s toplot.izolac.:</t>
  </si>
  <si>
    <t>186 kg</t>
  </si>
  <si>
    <t>Sledeče navedbe pri 80° C temp. predtoka</t>
  </si>
  <si>
    <t>in 60° C temp. hranilnika, volumski</t>
  </si>
  <si>
    <t>pretok ogrev. vode 3 m3/h</t>
  </si>
  <si>
    <t>Gretje prek zgornjega toplot. izmen.</t>
  </si>
  <si>
    <t>Stalna moč: 42 kW</t>
  </si>
  <si>
    <t>Karakteristično število: 8,8</t>
  </si>
  <si>
    <t>zgornji toplotni izmenjevalec</t>
  </si>
  <si>
    <t>tlačne izgube pri 3 m3/h: 53 mbar</t>
  </si>
  <si>
    <t>Volumen ogrev. vode: 11,2 l</t>
  </si>
  <si>
    <t>Grelna površina: 1,5 m2</t>
  </si>
  <si>
    <t>spodnji toplotni izmenjevalec</t>
  </si>
  <si>
    <t>tlačne izgube pri 1 m3/h: 76 mbar</t>
  </si>
  <si>
    <t>Volumen ogrev. vode: 15,3 l</t>
  </si>
  <si>
    <t>Grelna površina: 2,1 m2</t>
  </si>
  <si>
    <t>Oznaka energijske učinkovitosti:</t>
  </si>
  <si>
    <t>Toplotne izgube v mirovanju: 56 W</t>
  </si>
  <si>
    <t>Volumen hranilnika: 477 l</t>
  </si>
  <si>
    <t>npr. Weishaupt Aqua Sol ali odgovarjoče</t>
  </si>
  <si>
    <t>Tip WAS 510 Sol/Eco</t>
  </si>
  <si>
    <t>gumijaste podloge za noge</t>
  </si>
  <si>
    <t>DIMOVOD VIDNO OB OBSTOJEČEM DIKMNIKU</t>
  </si>
  <si>
    <t>osnovni dimovodni priključni set za delovanje neodvisno od zraka v prostoru tip WAL-PP-2-125/80-1,0</t>
  </si>
  <si>
    <t>koaksialno koleno inox DN 125/80 90 st.</t>
  </si>
  <si>
    <t>koaksialna cev RF/ PP, DN 125/80, dolga 1m</t>
  </si>
  <si>
    <t>koaksialna cev RF/ PP,DN 125/80, dolga 0,5m</t>
  </si>
  <si>
    <t>revizijski kos RF, DN 125/80 ravni</t>
  </si>
  <si>
    <t>dodatni dimovodni priključni set za montažo po zunanji strani stene  WAL-PP-E-160/110-AV</t>
  </si>
  <si>
    <t>koaksialna cev RF/ PP, DN 160/110, dolga 2m</t>
  </si>
  <si>
    <t>revizijski kos RF, DN 160/110 ravni</t>
  </si>
  <si>
    <t xml:space="preserve">držalo RF, DN 160 </t>
  </si>
  <si>
    <t>izdelava elektro povezav za opremo Weishaupt</t>
  </si>
  <si>
    <t>zagon sistema, nastavitev avtomatike</t>
  </si>
  <si>
    <t>podučitev uporabnika</t>
  </si>
  <si>
    <t>Krogelna pipa NP 6- navojna komplet  pritrdilnim in tesnilnim materialom</t>
  </si>
  <si>
    <t>DN 20</t>
  </si>
  <si>
    <t>DN 25</t>
  </si>
  <si>
    <t>DN 32</t>
  </si>
  <si>
    <t>DN 40</t>
  </si>
  <si>
    <t>DN 50</t>
  </si>
  <si>
    <t>Odzračevalni lončki V=2l, komplet z cevjo DN 10 x 8 m, pipico DN10, izdelava lijaka za zbiranje vode</t>
  </si>
  <si>
    <t>Polnilna pipica R 3/4" kompletno s  tesnilnim materialom</t>
  </si>
  <si>
    <t>12</t>
  </si>
  <si>
    <t>Proti povratni ventili  (diskasti)komplet z protiprirobnicami, pritrdilnim in tesnilnim materialom</t>
  </si>
  <si>
    <t>1</t>
  </si>
  <si>
    <t xml:space="preserve">Ločilnik mulja in nesnage npr. SPIROTRAP BE 050FM s komplet z protiprirobnicami pritrdilnim in tesnilnim materialom.  </t>
  </si>
  <si>
    <t xml:space="preserve">Cevi iz ogljikovega jekla npr. Geberit Mapress v palicah, z fazonskimi kosi , z varilnim in tesnilni material </t>
  </si>
  <si>
    <t>fi 54x2</t>
  </si>
  <si>
    <t>m'</t>
  </si>
  <si>
    <t xml:space="preserve">fi 42x1,5 </t>
  </si>
  <si>
    <t xml:space="preserve">fi 35x1,5 </t>
  </si>
  <si>
    <t xml:space="preserve">fi 28x1,5 </t>
  </si>
  <si>
    <t xml:space="preserve">fi 22x1,2 </t>
  </si>
  <si>
    <t>Izolacija  cevi z izolacijo z debelino 19 mm kot npr. ARMAFLEX ITS -19 - ogrevanje, kompletno s spojnim in montažnim materialom</t>
  </si>
  <si>
    <t>Dobava in montaža cevnih objemk z gumi vložkom sistema npr. Sikla Ratio komplet z pocinkanimi navojnimi palicami dolžine 300 - 900 mm, ves montažni material (matice, vijaki, vložki, drsniki ) za obešanje jeklenih in bakrenih cevi</t>
  </si>
  <si>
    <t>kg profilov</t>
  </si>
  <si>
    <t>kg</t>
  </si>
  <si>
    <t>fi 22x1,2</t>
  </si>
  <si>
    <t>Zaščitno miniziranje neizoliranih cevi, konzol in ostalih nezaščitenih delov po predhodnem čiščenju</t>
  </si>
  <si>
    <t>Praznenje plinskih instalacij, priklop nove peči na obstoječi razvod z cevjo DN 25x l=10m z fazonskimi kosi, in tlačni, tesnostni preizkus</t>
  </si>
  <si>
    <t>Varnostni ventil  p max =3 bar, komplet s tesnilnim in montažnim materialom, razbremebilnim vodom DN 25 l=1,0m</t>
  </si>
  <si>
    <t>DN 20 PN 6</t>
  </si>
  <si>
    <t>Zaprta raztezna posoda volumna 125l</t>
  </si>
  <si>
    <t>Krogelni ventil za vodo - navojni, komplet s tesnilnim materialom</t>
  </si>
  <si>
    <t>DN20</t>
  </si>
  <si>
    <t>DN25</t>
  </si>
  <si>
    <t>Krogelni ventil za vodo z izpustom - navojni, komplet s tesnilnim materialom</t>
  </si>
  <si>
    <t>Cirkulacijska črpalka IMP Pumps NMT PLUS 20/80-130, z elektronsko regulacijo vrtljajev, komplet s holandci, tesnilnim materialom, časovnikom za izklop ure ponoči in montažnim materialom</t>
  </si>
  <si>
    <t>Nepovratni ventil za vodo - navojni, komplet s tesnilnim materialom</t>
  </si>
  <si>
    <t>Varnostni  ventil za vodo - navojni, tlak odpiranja 8 bar,
komplet z montažnim in tesnilnim materialom</t>
  </si>
  <si>
    <t>Manometer, 0-10 bar, komplet z manometersko pipico, o-ringom in vgradnjo v cevovod</t>
  </si>
  <si>
    <t>Termometer, 0-120 C, komplet s pritrdilnim materialom in vgradnjo v cevovod</t>
  </si>
  <si>
    <t>Raztezna posoda za sanitarno vodo, p=10 bar, volumen 60 l, pretočne izvedbe, komplet z servisnim ventilom</t>
  </si>
  <si>
    <t>Avtomatski samočistilni filter za hladno vodo, PN16, priključki 1", filter 90 µm,
(npr. COSMO B2 DN25, zastopa Tehnofan Ljubljana)</t>
  </si>
  <si>
    <t>Galvanski nevtralizator vodnega kamna in korozije za hladno vodo, PN16, priključki 1", nominalni pretok 2,8 m3/h,
(npr. POLAR PMS20+Pi20C DN25, zastopa Tehnofan Ljubljana)</t>
  </si>
  <si>
    <t>Galvanski nevtralizator vodnega kamna in korozije za cirkulacijo tople sanitarne vode, PN16, priključki 3/4",
(npr. PMS18+Pi18MF DN20, zastopa Tehnofan Ljubljana)</t>
  </si>
  <si>
    <t>Priklop odtoka kondenza od toplotnih črpalk, plinskega grelnika in dimnika, vgradnja sifona HL 136.3 z lijakom</t>
  </si>
  <si>
    <t>Enojna mehčalna naprava za napajanje kotlov proizvajalca  kapaciteta naprave Q = 2,5 m3/h, komplet z ionsko maso av posodi,  npr. MAK CMC  MINOM 3 ali odgovarjajoče</t>
  </si>
  <si>
    <t>Vodomer za hladno vodo, komplet s tesnilnim in montažnim materialom</t>
  </si>
  <si>
    <t>DN 15 PN 6</t>
  </si>
  <si>
    <t xml:space="preserve">Večplastna polietilenska cev z notranjim kovinskim plaščem, (npr.Valsir Mixal), izdelana v skladu z EN ISO 21003-1, za povezavo instacije pitne vode v kurilnici, komplet z fitingi iz medenine. Cev je predizolirana z izolacijo z zaprto celično strukturo deb.13 mm HV in 19 mm  TV, CV
</t>
  </si>
  <si>
    <t>DN25 (ø32 x 3)</t>
  </si>
  <si>
    <t>DN20 (ø20x2,6)</t>
  </si>
  <si>
    <t>19</t>
  </si>
  <si>
    <t>Merilnik pretoka vode za pretok 3,5 m3/h ALMESS ECHO II q=6 m3/h DN 40 PN 16 z računsko enoto z M-BUS povezavo, komplet z proti inox prirobnicami, inox vijačnim materialom in tesnili, merilnik se uporablja za hlajenje</t>
  </si>
  <si>
    <t>Toplovodne povezave med objektoma</t>
  </si>
  <si>
    <t>Predizolirana cev npr. BRUGG CASAFLEX ali enakovredno za daljinsko ogrevanje</t>
  </si>
  <si>
    <t>(razred debelina izolacije 2, l&lt;=0,026 W/mK pri 50 °C)</t>
  </si>
  <si>
    <t>Primerna za temperaturo do +140 °C in tlak</t>
  </si>
  <si>
    <t>do 25 bar, jeklena medijska cev PEX</t>
  </si>
  <si>
    <t>izolacija iz poliuretanske</t>
  </si>
  <si>
    <t>pene (PUR), ki ne vsebuje CFC, PE-folija in na</t>
  </si>
  <si>
    <t>koncu še trdi polietilenski (HDPE) zaščitni plašč.</t>
  </si>
  <si>
    <t>CASAFLEX DUO 40+40 izolacija f 126 mm</t>
  </si>
  <si>
    <t>Termo stezna končna kapa z prehodom na  jeklo proizvod npr. BRUGG CASAFLEX ali enakovredno</t>
  </si>
  <si>
    <t>CASAFLEX DOU 40+40/ Je DN 32</t>
  </si>
  <si>
    <t>Zidno tesnilo za cev fi 126 mm z vgradnjo</t>
  </si>
  <si>
    <t>Predizolirana cev npr. BRUGG CASAFLEX ali enakovredno za daljinsko ogrevanje - sanitarna voda</t>
  </si>
  <si>
    <t>CASAFLEX DUO SANITARY 32+20 izolacija f 126 mm</t>
  </si>
  <si>
    <t>Termo stezna končna kapa z prehodom na  jeklo proizvod npr. BRUGG EIGERFLEX ali enakovredno</t>
  </si>
  <si>
    <t>CASAFLEX DUO SANITARY 32+20 / inox fi 35, 28</t>
  </si>
  <si>
    <t>komp</t>
  </si>
  <si>
    <t>Splošne postavke</t>
  </si>
  <si>
    <t>Polnenje sistama v mehčano vodo z mobilno mehčalno napravo s strani izvajalca</t>
  </si>
  <si>
    <t>Preizkusni zagon, hidravlično uravnovešenje sistema ,  toplotni preizkus z izdelavo zapisnika</t>
  </si>
  <si>
    <t xml:space="preserve">Dobava in vgradnja zaščitnih kabeliskih PVC kanalov za razvod cevi plinskih povezav t.č. in elektro poovezav zunaj objekta po fasadi.
</t>
  </si>
  <si>
    <t xml:space="preserve">SKUPAJ </t>
  </si>
  <si>
    <t xml:space="preserve">Prezračevanje </t>
  </si>
  <si>
    <t>Vse naprave naj so zaradi lažjega vzdrževanja in čiščenja grajene in projektirane skladno s higienskimi standardi VDI 6022.</t>
  </si>
  <si>
    <t>Naprave morajo imeti izdan ustrezni CE certifikat ter s tem ustrezati vsem evropskim normam in zakonom, ter izdelan v tovarni z ustreznimi organizacijskimi in okoljskimi certifikati (ISO, RLT, ipd.).</t>
  </si>
  <si>
    <t>Ohišje in energetska učinkovitost</t>
  </si>
  <si>
    <t>Klasifikacija mehanske stabilnosti ohišja po EN 1886: D1
Klasifikacija prehoda toplote ohišja po EN 1886: T2
Klasifikacija toplotnih mostov ohišja: TB2
Klasifikacija materiala izolacije po EN 1886: A1
Klasifikacija tesnosti ohišja pri negativnem tlaku -400 Pa: L1
Klasifikacija tesnosti ohišja pri pozitivnem tlaku +700 Pa: L1</t>
  </si>
  <si>
    <t>Tesnilo med okvirjem in paneli je neskončno, nanešeno na panele brez prekinitve. Med vrati in ohišjem je nameščeno EPDM (etilen propilen dien monomer) tesnilo.</t>
  </si>
  <si>
    <t>Stena (panel) naprave naj bo napolnjen z mineralno volno, lepljeno k stenam (preprečevanje zdrsa oz. nalaganja).</t>
  </si>
  <si>
    <t>Povprečna gostota izolacije naj bo min. 120 kg/m3, toplotna prevodnost maksimalno 0.04 W/m*K, razred gorljivosti oz. ppožarne varnosti 1 (gorljivost brez plamena in brez toksičnih plinov).</t>
  </si>
  <si>
    <t>Enota naj stoji na stabilnem podstavku iz aluminija. Višina podstavka naj bo min. 100mm.</t>
  </si>
  <si>
    <t>Streha naprave naj je iz aluminija. Izvedba naj preprečuje nabiranje dežja in kapljic na površini ter kakršnokoli pronicanje v napravo (z nagibom, vodotesno).</t>
  </si>
  <si>
    <t>Čelne strani naprave</t>
  </si>
  <si>
    <t>Čelne strani naprave naj so opremljene z žaluzijami. 
V napravah za zunanjo postavitev mora biti žaluzija vedno montirana v ohišje naprave.</t>
  </si>
  <si>
    <t>Vremenske haube naj bodo iz aluminija. Za preprečevanje vdora vodnih kapljic, je lahko maksimalna hitrost na zaščitnem elementu skladno z VDI 3803 2.5 m/s.</t>
  </si>
  <si>
    <t>Na priključkih proti in iz prostora, naj so naprave opremljene s fleksibilni priključki iz steklenih vlaken s poliuretanskim nanosom, ter prirobnicami na obeh straneh.</t>
  </si>
  <si>
    <t>Filtri</t>
  </si>
  <si>
    <t>Vsi filtri, če ni drugače definirano v popisu naprave, naj bodo vrečasti ali panelni, z veliko lovilno površino in določeno minimalno učinkovitost filtracije, skladno z novim standardom ISO 16890.</t>
  </si>
  <si>
    <t>Vsi filtri naj bodo montirani na skupnem okvirju s tesnilom za maksimalno tesnost skladno z EN 1886. Komore naj bodo grajene za enostavno dostopnost in čišččenje. Filtri naj bodo ob zamenjavi enostavno izvlečljivi.</t>
  </si>
  <si>
    <t>Rekuperacija toplote</t>
  </si>
  <si>
    <t>Visoko-učinkovita enota za vračanje odpadne toplote naj bo v obliki protitočnega ploščnega izmenjevalnika toplote.
Izmenjevalnik na bo certificiran po EN308 in EN306 standardih.</t>
  </si>
  <si>
    <t>Ploščni izmenjevalnik toplote naj je sestavljen iz gmote aluminijastih plošč, aerodinamično oblikovanih in zvarjenih, za izvedbo z visoko tesnostjo in učinkovitostjo.</t>
  </si>
  <si>
    <t>Izmenjevalniki za ogrevanje in hlajenje</t>
  </si>
  <si>
    <t>Naprava naj bo opremljena z grelnimi in hladilnimi izmenjevalniki toplote. Predvidena konfiguracija naprav je ogrevanje in hlajenje s freonskimi izmenjevalniki toplote (ogrevanje z direktno kondenzacijo hladilnega sredstva, hlajenje z direktnim uparjanjem hladilnega sredstva).</t>
  </si>
  <si>
    <t>Izmenjevalniki naj bodo izdelani iz vlečenih brezšivnih bakrenih cevi, razvlečenimi za popolno naleganje aluminijastih lamel, ki so navlečene na bakrene cevi.</t>
  </si>
  <si>
    <t>Sekcije naj bodo grajene tako, da omogočajo izvlečenje izmenjevalnikov na posluževalni strani naprave. Okvirji izmenjevalnikov kjer pride do kondenzacije zraka (hlajenje), morajo biti iz nerjavne pločevine (SS304), drugače naj bodo iz pocinkane pločevine.</t>
  </si>
  <si>
    <t>Odprtine za cevne priključke naj bodo zatesnjene in gumirane, za preprečevanje drgnejenja priključkov ob stene nosilnega okvirja ter minimalne izgube (toplotni mostovi).</t>
  </si>
  <si>
    <t>Sekcije s hladilni izmenjevalniki toplote morajo imeti posodo za zbiranje kondenzata po celotni površini, ki mora biti nagnjena k priključku odvoda kondenzata. Posoda mora biti iz nerjavne pločevine (SS304).</t>
  </si>
  <si>
    <t>Ventilatorji</t>
  </si>
  <si>
    <t>Dovodni in odvodni ventilatorji so standardno visoko-učinkovite EC izvedbe.</t>
  </si>
  <si>
    <t>Uporabljeni EC ventilatorji naj bodo kovinske (aluminijaste) in higienik izvedbe (z dodatnim nanosom za čiščenje).</t>
  </si>
  <si>
    <t>Če ni drugače navedeno, morajo vsi EC ventilatorji v vseh napravah dosegati razred energetske učinkovitosti IE5 (po EN 60034-30), skladno z minimalnim izkoristkom po EU 327/2011, ki je naveden ob vsaki sekciji.</t>
  </si>
  <si>
    <t>Dušilniki zvoka</t>
  </si>
  <si>
    <t>Sekcija dušilnikov zvoka naj je grajena skladno s specifikacijami preostale napravesestavljena iz v ohišje vgrajenih akustičnih lamel, prevlečenimi z materialom z visoko odpornostjo pred erozijo (odnašanje).</t>
  </si>
  <si>
    <t>Material naj ne bo higroskopičen in naj ne omogoča bakterijskih razvojnih procesov, skladno z higienskimi smernicami.</t>
  </si>
  <si>
    <t>Regulacija in krmilje naprave</t>
  </si>
  <si>
    <t>Naprava naj bo opremljena s popolnoma integriranim krmilnim sistemom, z ustrezno zaščito IP, v ti. Plug &amp; Play rešitev. Glavno krmilje naj je integrirano v napravo, uporabniku prijazen oddaljeni LCD prikazovalnik pa na zunaji strani naprave.</t>
  </si>
  <si>
    <t>Krmilniki morajo biti moderni, mikroprocesorski, prostoprogramabilni, zadnje generacije, kar omogoča enostavno kontrolo nad napravo. Krmilnik naj omogoča možnost dostopa preko WEB ali drugega vmesnika (ModBus, BACnet, ipd.) povezati v centralno krmilje objekta ali za potrebe servisa in diagnostike na lokalne računalnike.</t>
  </si>
  <si>
    <t>Inteligentno krmilje naj krmili napravo in njeno periferno opremo (moči izmenjevalnikov, ventilatorje, kontrolne točke, ipd.) na podlagi PID krmilne logike.</t>
  </si>
  <si>
    <t>Standardna alarmna zgodovina naj prikazuje vsaj zadnjih 25 zapisov s časom in datumom.</t>
  </si>
  <si>
    <t>Naprava mora imeti pripravljen vhod za požarni alarm, za enostavno priključitev vzorčnih komor ali kontaktov iz požarnih central objekta. Na podlagi vhodnega signala požarnega alarma naj bo možna tudi manipulacija požarnih loput s digitalnim izhodom iz krmilnika.</t>
  </si>
  <si>
    <t>Oddaljeni tablo na napravi naj bo moderni LCD, z zaščito min. IP65, povezan s krmilnikom z enostavnim ethernet kablom.</t>
  </si>
  <si>
    <t>Z napravo naj bo dobavljena še ločena posluževalna enota za namestitev v prostor, z integriranim temperaturnim tipalom, z možnostjo nastavitev temperatur in urnikov, ter kontrolo parametrov. Enota mora prikazovati vsaj morebitni trenutni alarm naprave ali minimalno zgodovino.</t>
  </si>
  <si>
    <t>Vsi električni priključki, ki so zunanji, naj so pripravljeni za enostavno stikanje in jasno označeni za hitro in zanesljivo delo.</t>
  </si>
  <si>
    <t>Razpoložljive kontrolne možnosti:
Dovodni zrak (vpih), odvodni ali prostorski zrak, kvaliteta ali vlažnost zraka (CO2 / VOC, %RH) na povratku, konstantni pretok zraka ali tlak v kanalski mreži.</t>
  </si>
  <si>
    <t>Komponente, ki so izbrane kot dodatki k vsaki sekciji (tipala, pogoni, ventili, stikala ali tabloji), naj so zajete v dobavi naprave in naj so standardno montirane in ožičene v napravi.</t>
  </si>
  <si>
    <t>Naprava KN CSOD</t>
  </si>
  <si>
    <t>Opis prezračevalne naprave v projektu</t>
  </si>
  <si>
    <t>Tip naprave: modularna dovodno-odvodna naprava, za zunanjo postavitev</t>
  </si>
  <si>
    <t>Izvedba ohišja kot opisano v splošnem opisu.</t>
  </si>
  <si>
    <t>Material panelov naprave:</t>
  </si>
  <si>
    <t>- znotraj: pocinkana pločevina, Aluzinc® AZ-185, C4 po EN ISO 12944</t>
  </si>
  <si>
    <t>- dno: pocinkana pločevina, Aluzinc® AZ-185, C4 po EN ISO 12944</t>
  </si>
  <si>
    <t>Karakteristike ohišja naprave:</t>
  </si>
  <si>
    <t>- Debelina materiala pločevine sten notranja/zunanja min. 1.0/0.7 mm</t>
  </si>
  <si>
    <t>- Debelina panela min. 42 mm</t>
  </si>
  <si>
    <t>- Tip izolacije: mineralna volna</t>
  </si>
  <si>
    <t>- Klasifikacija mehanske stabilnosti D1 (EN 1886)</t>
  </si>
  <si>
    <t>- Klasifikacija tesnosti ohišja L1 (EN 1886)</t>
  </si>
  <si>
    <t>- Klasifikacija prehoda toplote min. T2 (prEN 1886)</t>
  </si>
  <si>
    <t>- Klasifikacija toplotnih mostov min. TB2 (prEN 1886)</t>
  </si>
  <si>
    <t>DOVODNI DEL</t>
  </si>
  <si>
    <t>Čelna stran</t>
  </si>
  <si>
    <t>Čelna stran, kot opisana že v splošnem delu opisa naprave</t>
  </si>
  <si>
    <t>Dodatki:</t>
  </si>
  <si>
    <t>- pogon žaluzije, 24V, ON/OFF, z varnostno funkcijo (vzmetjo), montiran in ožičen v EKO</t>
  </si>
  <si>
    <t>- fleksibilni priključki, kot opisano v splošnem opisu naprave</t>
  </si>
  <si>
    <t>Vrečasti filter</t>
  </si>
  <si>
    <t>Vrečasti filter, kot opisan že v splošnem opisu naprave</t>
  </si>
  <si>
    <t>Klasifikacija filtra: ePM1 50%</t>
  </si>
  <si>
    <t>Začetni padec tlaka: 52 Pa</t>
  </si>
  <si>
    <t>Končni padec tlaka: 152 Pa</t>
  </si>
  <si>
    <t>- izvedena mesta za meritve razlike tlakov</t>
  </si>
  <si>
    <t>- tlačno stikalo (presostat), montiran in ožičen v EKO</t>
  </si>
  <si>
    <t>- vrata na robustnih tečajih s kljuko</t>
  </si>
  <si>
    <t>Ploščni rekuperator</t>
  </si>
  <si>
    <t>Ploščni rekuperator kot opisan že v splošnem opisu naprave, skupaj s sistemom obvodnih "by-pass" žaluzij (2 nasprotni odpirajoči se žaluziji).</t>
  </si>
  <si>
    <t>Zima:</t>
  </si>
  <si>
    <t>Količina zraka - dovod: 3.800 m3/h</t>
  </si>
  <si>
    <t>Količina zraka - odvod: 3.800 m3/h</t>
  </si>
  <si>
    <t>Temperatura zunanjega zraka: -13 °C / 90 %</t>
  </si>
  <si>
    <t>Temperatura notranjega zraka: 21 °C / 35 %</t>
  </si>
  <si>
    <t>Maksimalni tlačni padec na dovodni strani: 150 Pa</t>
  </si>
  <si>
    <t>Maksimalni tlačni padec na odvodni strani: 150 Pa</t>
  </si>
  <si>
    <t>Izkoristek ploščnega rekuperatorja: minimalno 83.3 %</t>
  </si>
  <si>
    <t>Izkoristek ploščnega rekuperatorja po EN308: minimalno 76 %</t>
  </si>
  <si>
    <t>Minimalna temperatura za rekuperacijo: 15 °C</t>
  </si>
  <si>
    <t>Minimalna vrnjena moč: 36 kW</t>
  </si>
  <si>
    <t>Leto:</t>
  </si>
  <si>
    <t>Temperatura zunanjega zraka: 33 °C / 40 %</t>
  </si>
  <si>
    <t>Temperatura notranjega zraka: 26 °C / 55 %</t>
  </si>
  <si>
    <t>Izkoristek ploščnega rekuperatorja temp.: minimalno 76 %</t>
  </si>
  <si>
    <t>Minimalna temperatura za rekuperacijo: 27.6 °C / 54 %</t>
  </si>
  <si>
    <t>Minimalna vrnjena moč: 6.8 kW</t>
  </si>
  <si>
    <t>- pogon žaluzije za obvod zraka (bypass), 24V, 0-10V (zvezno)</t>
  </si>
  <si>
    <t>- korito za odvod kondenzata iz nerjavne pločevine</t>
  </si>
  <si>
    <t>- vrata na rekuperatorju na robustnih tečajih s kljuko</t>
  </si>
  <si>
    <t>Direktno gnani EC ventilator - EC "Plug fan"</t>
  </si>
  <si>
    <t>Sklop ventilatorja in motorja (ali več ventilatorjev - ti. "fanwall"), kot opisan že v splošnem opisu naprave.</t>
  </si>
  <si>
    <t>Št. ventilatorjev: 1</t>
  </si>
  <si>
    <t>Zunanji statični tlak: 250 Pa</t>
  </si>
  <si>
    <t>Skupni statični tlak: 624 Pa</t>
  </si>
  <si>
    <t>Absorbirana električna moč: 1.17 kW</t>
  </si>
  <si>
    <t>Izkoristek ventilatorja po Reg. 327/2011 min: 66 %</t>
  </si>
  <si>
    <t>SFP vrednost in razred: 991 W/(m3/s), SFP2</t>
  </si>
  <si>
    <t>Zaščita, razred in izvedba motorja: IP54, IE4, 3~, 400 V, 50 Hz</t>
  </si>
  <si>
    <t>Nominalna moč: 2.95 kW</t>
  </si>
  <si>
    <t>Nominalni električni tok: 4.6 A</t>
  </si>
  <si>
    <t>- priključki za kontrolo količine zraka</t>
  </si>
  <si>
    <t>- aktivni tlačni senzor (pretok/tlak) za kontrolo količine zraka (konstantni pretok, ali konstantni tlak), 24V, montiran in ožičen v EKO</t>
  </si>
  <si>
    <t>Dušilnik zvoka</t>
  </si>
  <si>
    <t>Dušilnik zvoka, s kulisami za pridušitev hrupa, kot opisan že v splošnem opisu naprave, z naslednjimi minimalnimi podatki o dušenju:</t>
  </si>
  <si>
    <t>- /</t>
  </si>
  <si>
    <t>Grelno-hladilni izmenjevalnik toplote</t>
  </si>
  <si>
    <t>Izmenjevalnik toplote kot opisan že v splošnem opisu naprave.</t>
  </si>
  <si>
    <t>Leto - hlajenje:</t>
  </si>
  <si>
    <t>Vstopni zrak: 27.6 °C / 54 %</t>
  </si>
  <si>
    <t>Izstopni zrak: 17 °C / 86 %</t>
  </si>
  <si>
    <t>Maksimalni padec tlaka: 81 Pa (mokro)</t>
  </si>
  <si>
    <t>Hladilni medij: hladivo R410a</t>
  </si>
  <si>
    <t>Temperatura uparjanja hladilnega medija: 6°C</t>
  </si>
  <si>
    <t>Hladilna moč: 21.2 kW</t>
  </si>
  <si>
    <t>Razdalja med lamelami izmenjevalnika: min. 3mm</t>
  </si>
  <si>
    <t>Zima - ogrevanje (simulirano, maksimalno):</t>
  </si>
  <si>
    <t>Vstopni zrak: 15 °C</t>
  </si>
  <si>
    <t>Izstopni zrak: 35 °C</t>
  </si>
  <si>
    <t>Maksimalni padec tlaka: 65 Pa</t>
  </si>
  <si>
    <t>Grelni medij: hladivo R410a</t>
  </si>
  <si>
    <t>Temperatura kondenzacije grelnega medija: 45°C</t>
  </si>
  <si>
    <t>Grelna moč: min. 26 kW</t>
  </si>
  <si>
    <t>Prazna komora za vgradnjo EEV</t>
  </si>
  <si>
    <t>Prazna komora, kot opisana že v splošnem delu opisa naprave, kot komora za vgradnjo periferije kompresorsko-kondenzacijskega sistema ogrevanja in hlajenja, vključno z elektronskim ekspanzijskim ventilom (EEV) ter krmilnim sistemom hlajenja, dolžine min. 600mm</t>
  </si>
  <si>
    <t>- EEV komplet hladilno/ogrevalnega DX sistema, vključno z ustreznim krmilnikom za zvezno krmilje kapacitete</t>
  </si>
  <si>
    <t>Čelna stran, kot opisana že v splošnem delu opisa naprave.</t>
  </si>
  <si>
    <t>z odprtino po celotnem preseku naprave.</t>
  </si>
  <si>
    <t>ODVODNI DEL</t>
  </si>
  <si>
    <t>Panelni filter</t>
  </si>
  <si>
    <t>Panelni filter, kot opisan že v splošnem opisu naprave</t>
  </si>
  <si>
    <t>Klasifikacija filtra: ePM10 60%</t>
  </si>
  <si>
    <t>Začetni padec tlaka: 63 Pa</t>
  </si>
  <si>
    <t>Končni padec tlaka: 163 Pa</t>
  </si>
  <si>
    <t>Prazna komora</t>
  </si>
  <si>
    <t>Prazna komora, kot opisana že v splošnem opisu naprave, za tovarniško vgradnjo krmilno-regulacijske opreme naprave, kot opisano v splošnem opisu naprave, dolžina sekcije min. 800mm</t>
  </si>
  <si>
    <t>Tehnični podatki ploščnega rekuperatorja toplote so specificirani pri dovodni sekciji naprave.</t>
  </si>
  <si>
    <t>Skupni statični tlak: 554 Pa</t>
  </si>
  <si>
    <t>Absorbirana električna moč: 1.06 kW</t>
  </si>
  <si>
    <t>SFP vrednost in razred: 916 W/(m3/s), SFP2</t>
  </si>
  <si>
    <t>- vremenska hauba na priključku, kot opisano v splošnem opisu naprave</t>
  </si>
  <si>
    <t>Krmilno-regulacijska oprema naprave</t>
  </si>
  <si>
    <t>Naprava mora omogočati priključitev na CNS preko ModBus RTU (pred naročilom uskladiti).</t>
  </si>
  <si>
    <t>Generalni dodatki k prezračevalni napravi</t>
  </si>
  <si>
    <t>Prezračevalna naprave je opremljena z naslednjimi dodatki:</t>
  </si>
  <si>
    <t>- podporni profil naprave iz aluminija, višine min. 100 mm, kot opisan v splošnem opisu naprave</t>
  </si>
  <si>
    <t>Zvočni podatki naprave</t>
  </si>
  <si>
    <t>Dovodni del - zvočna moč na zajemu svežega zraka: maks. 71 dB(A)</t>
  </si>
  <si>
    <t>Dovodni del - zvočna moč na vpihu zraka v prostor: maks. 61 dB(A)</t>
  </si>
  <si>
    <t>Dovodni del - povprečni zvočni tlak na razdalji 1m od naprave: maks. 52 dB(A)</t>
  </si>
  <si>
    <t>Odvodni del - zvočna moč na zajemu zraka iz prostora: maks. 62 dB(A)</t>
  </si>
  <si>
    <t>Odvodni del - zvočna moč na izpuhu odpadnega zraka v okolico: maks. 86 dB(A)</t>
  </si>
  <si>
    <t>Odvodni del - povprečni zvočni tlak na razdalji 1m od naprave: maks. 52 dB(A)</t>
  </si>
  <si>
    <t>ErP skladnost (skladno z delegirano uredbo EU 1253/2014)</t>
  </si>
  <si>
    <t>Tip naprave: NRVU BVU</t>
  </si>
  <si>
    <t>Tip krmilja motorjev: Inverter (integrirano na elektroniki ventilatorja)</t>
  </si>
  <si>
    <t>Tip rekuperacije: ploščni rekuperator</t>
  </si>
  <si>
    <t>Izkoristek rekuperacije (EN308): 76.6%</t>
  </si>
  <si>
    <t>Efektivna električna priključna moč: 2.25kW</t>
  </si>
  <si>
    <t>SFP interni: 753 W/(m3/s)</t>
  </si>
  <si>
    <t>Izkoristek ventilatorjev (reg. 327/2011), dovod / odvod: 66% / 66%</t>
  </si>
  <si>
    <t>Stopnja tesnosti (puščanje, zunanje), +400 Pa / -400 Pa: 1.15% / 0.57%</t>
  </si>
  <si>
    <t>Stopnja tesnosti (puščanje, interno): maksimalno 1.5%</t>
  </si>
  <si>
    <t>Ustrezna prezračevalna naprava, na primer:</t>
  </si>
  <si>
    <t>Proizvajalec: DAIKIN (Procool d.o.o.)</t>
  </si>
  <si>
    <t>Tip naprave: D-AHU ADT03EDD1</t>
  </si>
  <si>
    <t>Dimenzije (DxŠxV): 4.100 x 1.000 x 1.600 (maksimalno) mm</t>
  </si>
  <si>
    <t>Teža naprave: 700 kg</t>
  </si>
  <si>
    <t>Posluževalno stran prezračevalne naprave ter morebini priključek naprave na CNS (protokol) je potrebno nujno uskladiti pred naročilom opreme!</t>
  </si>
  <si>
    <t>ali enakovredno</t>
  </si>
  <si>
    <t>Aluminijaste zunanje zaščitne rešetke za vgradnjo v kanal  npr. Systemair PZ-ALS</t>
  </si>
  <si>
    <t>B x H =950x750</t>
  </si>
  <si>
    <t>Linijski difuzor za količino 700 m3/h npr Systemair KSV-1 1950 mm 3x in KSV-1 1050 mm 1x z regulacijskimi loputi in komoro, ter vsemi povezovalnimi in končnimi kosi</t>
  </si>
  <si>
    <t>Linijski difuzor za količino 600 m3/h npr Systemair KSV-1 1950 mm 3x z regulacijskimi loputi in komoro, ter vsemi povezovalnimi in končnimi kosi</t>
  </si>
  <si>
    <t>Linijski difuzor za količino 280 m3/h npr Systemair KSV-1 1050 mm 3x z regulacijskimi loputi in komoro, ter vsemi povezovalnimi in končnimi kosi</t>
  </si>
  <si>
    <t>Linijski difuzor za količino 160 m3/h npr Systemair KSV-1 1050 mm 2x z regulacijskimi loputi in komoro, ter vsemi povezovalnimi in končnimi kosi</t>
  </si>
  <si>
    <t>Linijski difuzor za količino 80-100 m3/h npr Systemair KSV-1 1050 mm 1x z regulacijskimi loputi in komoro, ter vsemi povezovalnimi in končnimi kosi</t>
  </si>
  <si>
    <t>Šobni difuzor za količino 500 m3/h  za vgradnjo na spiro cev npr Systemair Cap-RD-3-100-315-SW 2x z ter vsemi povezovalnimi in končnimi kosi</t>
  </si>
  <si>
    <t xml:space="preserve">Aluminijaste rešetke za vgradnjo v vrata, komplet z rezanjem vrat in montažnim materialom 
(kot npr. IMP, tip AR-4P) </t>
  </si>
  <si>
    <t>B x H = 425 x 125</t>
  </si>
  <si>
    <t>Prezračevalni ventili npr. Systemair DVS</t>
  </si>
  <si>
    <t>fi 125</t>
  </si>
  <si>
    <t>fi 160</t>
  </si>
  <si>
    <t>fi 125 dovod DVS-P</t>
  </si>
  <si>
    <t>fi 160 dovod DVS-P</t>
  </si>
  <si>
    <t>Okrogli (Spiro) kanali , vključno s fazonskimim kosi, spojnim, montažnim in tesnilnim materialom</t>
  </si>
  <si>
    <t>ø125 mm</t>
  </si>
  <si>
    <t>ø160 mm</t>
  </si>
  <si>
    <t>ø200 mm</t>
  </si>
  <si>
    <t>ø310 mm</t>
  </si>
  <si>
    <t>Pravokotni ravni kanali in oblikovni elementi (kolena,T-kosi, prehodi, etaže,</t>
  </si>
  <si>
    <t xml:space="preserve">priključki, nastavki, itd.) iz pocinkane jeklene pločevine v skladu z DIN 1946, </t>
  </si>
  <si>
    <t>Teil 2. Skupaj s kanali prirobnice s tesnilnimi trakovi, odprtine za čiščenje,</t>
  </si>
  <si>
    <t>ostali tesnilni, spojni, obešalni in pritrdilni material.</t>
  </si>
  <si>
    <t>Tesnost kanalov in spojev mora biti izvedena po SIST prEN 1507:2001</t>
  </si>
  <si>
    <t>(glej tehnični opis).</t>
  </si>
  <si>
    <t>Debelina pločevine po DIN 24190:</t>
  </si>
  <si>
    <t xml:space="preserve">   - rob od   100 -   500 mm debelina 0,6 mm </t>
  </si>
  <si>
    <t xml:space="preserve">   - rob od   560 - 1000 mm debelina 0,8 mm  </t>
  </si>
  <si>
    <t xml:space="preserve">   - rob do 1060 - 2000 mm debelina 1 mm </t>
  </si>
  <si>
    <t xml:space="preserve">   - rob do 2060 - 4000 mm debelina 1,1 mm</t>
  </si>
  <si>
    <t>Izolacija za ventilacijo in klimatizacijo, za kanale od naprav do odcepov na</t>
  </si>
  <si>
    <t>distribucijske elemente, izolacija ne sme biti iz mineralne volne, na spojih</t>
  </si>
  <si>
    <t>lepljeno s trakovi, vključno pripadajoče lepilo in pritrdilni material.</t>
  </si>
  <si>
    <t>Toplotna izolacija dobavljiva v ploščah, z zaprto celično strukturo.</t>
  </si>
  <si>
    <t>Požarni razred B-s3 po DIN EN 13501. Zlepni spoji tesni, prirobnice izolirane dodatno.</t>
  </si>
  <si>
    <t>λ &lt; 0.038 (pri 0°C)</t>
  </si>
  <si>
    <t>μ &gt; 5000</t>
  </si>
  <si>
    <r>
      <t xml:space="preserve">ZAZ ZVZ, VTZ ODT zrak </t>
    </r>
    <r>
      <rPr>
        <sz val="11"/>
        <color indexed="8"/>
        <rFont val="Arial Narrow"/>
        <family val="2"/>
        <charset val="238"/>
      </rPr>
      <t xml:space="preserve"> debelina d=19mm</t>
    </r>
  </si>
  <si>
    <t>Kot na primer :</t>
  </si>
  <si>
    <t>Proizvod:   ARMAFLEX</t>
  </si>
  <si>
    <t>Tip:           AC 19 mm</t>
  </si>
  <si>
    <t>Dobava in montaža vroče cinkanih profilov za izdelavo podporne konstrukcije za obešanje kanalov  v skupni teži</t>
  </si>
  <si>
    <t>Dodatna izolacija kanalov videnih vidno po fasadi z tervolom debeline 5 cm z kaširanim aluminijskim ovojem na zunanji strani</t>
  </si>
  <si>
    <t>Vreguliranje sistema in nastavitev avtomatike, meritev prezračevanje in mikroklime preizkus funkcionalnosti sistema,  izdelava poročila o meritvah</t>
  </si>
  <si>
    <t>Izdelava preboja skozi stene in stropne plošče</t>
  </si>
  <si>
    <t xml:space="preserve"> 700/500</t>
  </si>
  <si>
    <t xml:space="preserve"> 500/350</t>
  </si>
  <si>
    <t xml:space="preserve"> 400/300</t>
  </si>
  <si>
    <t xml:space="preserve"> fi 150</t>
  </si>
  <si>
    <t>KOMPRESORSKO-KONDENZACIJSKA ENOTA</t>
  </si>
  <si>
    <t>Splošno</t>
  </si>
  <si>
    <t>Zunanja enota, v ti. "VRV" izvedbi, za ogrevanje in hlajenje zraka v prezračevalni napravi.</t>
  </si>
  <si>
    <t>Sistem deluje z ekološkim hladilnim sredstvom R410a.</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</si>
  <si>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</si>
  <si>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ter proizvajalec sistema,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</si>
  <si>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</si>
  <si>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</si>
  <si>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Sistem kot celota je lahko sestavljen iz ene ali več zunanjih enot, vsaka pa je opremljena z večimi spiralnimi hermetičnimi kompresorji, vsi popolnoma brezkoračno krmiljeni (INVERTER motor), za zagotavljanje natančnega prilagajanja potrebam po hladilni ali ogrevni moči. Naprava omogoča obratovanje tudi v primeru, če je kateri od kompresorjev v okvari (ti, "emergency operation"). Vsi kompresorji so zvočno izolirani.</t>
  </si>
  <si>
    <t>Za odvod kondenzacijske toplote so predvideni (eden ali več) visokoučinkoviti aksialni ventilatorji z DC INVERTER motorjem (brezkoračna regulacija), ki se prilagajajo dejanskim potrebam kondenzatorja oz. uparjalnika.</t>
  </si>
  <si>
    <t>Ventilatorji imajo možnost povišanega zunanjega statičnega tlaka, z ustreznimi nastavitvami vse do 80Pa. Vsak ventilator je lahko nastavljen posebej.</t>
  </si>
  <si>
    <t>Izpih zraka je lahko, odvisno od izvedbe naprave, vertikalni ali horizontalni.</t>
  </si>
  <si>
    <t>Naprava je v komplet sestavljena še z vsemi potrebnimi cevnimi in električnimi povezavami, mikroprocesorskim krmiljem, elektronskim ekspanzijskim ventilom,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</si>
  <si>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Glavne varnostne funkcije sistema so predvsem nemoteno in zanesljivo odtaljevanje ter vračanje olja kompresorja.</t>
  </si>
  <si>
    <t>Notranje enote so z zunanjimi enotami povezana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</si>
  <si>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notranjimi in zunanjimi enotami je izvedena še ustrezna komunikacijska povezava, s kablom skladno z navodili proizvajalca, z opletom ali brez, ustreznimi odmiki od morebitnih energetskih in ostalih vodnikov v objektu, ter zaporedno priključena na posamezne enote sistema.</t>
  </si>
  <si>
    <t>Regulacija temperatur je standardno vremensko in obremenitveno vodena (kombinacija zunanjih in notranjih pogojev).</t>
  </si>
  <si>
    <t>Obenem sistem omogoča (v kolikor aplikacija to zahteva) fiksne temperature uparjanja in kondenzacije.</t>
  </si>
  <si>
    <t>Opisana regulacija sistema istočasno omogoča različne načine obratovanja ob hladnih ali vročih zagonih sistema - npr.: hitro ogretje prostora, ter nato znižanje temperature za najvišjo možno sezonsko učinkovitost, ali obratno, počasno začetno ogrevanje ali hlajenje in zelo visoko sezonsko učinkovitost že v začetni fazi obratovanja.</t>
  </si>
  <si>
    <t>Vsi parametri so enostavno dosegljivi in nastavljivi pooblaščenemu serviserju na zunanji enoti sistema, preko LCD posluževalnega tabloja ali PC orodja.</t>
  </si>
  <si>
    <t>KKE za KN</t>
  </si>
  <si>
    <t>Nominalni tehnični podatki:</t>
  </si>
  <si>
    <t>- hladilna zmogljivost Qh = 22,4 kW</t>
  </si>
  <si>
    <t>- grelna zmogljivost Qg = 25,0 kW</t>
  </si>
  <si>
    <t>- priključna električna moč - hlajenje Pel = 4,29 kW</t>
  </si>
  <si>
    <t>- priključna električna moč - ogrevanje Pel = 4,50 kW</t>
  </si>
  <si>
    <t>- faktor učinkovitosti - hlajenje EER: &gt; 4.29</t>
  </si>
  <si>
    <t>- faktor učinkovitosti - ogrevanje COP: &gt; 4.50</t>
  </si>
  <si>
    <t>- maksimalni električni tok (MCA) = 18,5 A, 3~, 400V/50Hz</t>
  </si>
  <si>
    <t>- zvočni tlak 1m od naprave in 1,5m od tal = 57 dB(A)</t>
  </si>
  <si>
    <t>- teža = 187 kg</t>
  </si>
  <si>
    <t xml:space="preserve">- dimenzije (ŠxVšG) 930 x 1.680 x 765 mm     </t>
  </si>
  <si>
    <t>Ustreza na primer:</t>
  </si>
  <si>
    <t>Tip: ERQ250AW1</t>
  </si>
  <si>
    <r>
      <t xml:space="preserve">Cevovodi iz bakrenih cevi za povezavo hladilnih naprav po navodilih proizvajalca, s tovarniško (manjše dimenzije) ali dodatno izolacijo (večje dimenzije), po EN 12735-1, trdo spojeni v atmosferi z uporabo zaščitnega plina </t>
    </r>
    <r>
      <rPr>
        <u/>
        <sz val="11"/>
        <color theme="1"/>
        <rFont val="Arial Narrow"/>
        <family val="2"/>
        <charset val="238"/>
      </rPr>
      <t>(dušik - N2)</t>
    </r>
    <r>
      <rPr>
        <sz val="11"/>
        <color theme="1"/>
        <rFont val="Arial Narrow"/>
        <family val="2"/>
        <charset val="238"/>
      </rPr>
      <t>, vključno s fitingi, tesnilnim in dodajnim materialom, zunaj objekta z dodatno UV in fizično zaščito (aluminijast trak, zaščita pred direktnemu sončnemu obsevanju in fizičnim poškodbam izolacije), ustreznih dimenzij:</t>
    </r>
  </si>
  <si>
    <t>*bakrene povezave in izvedba le-teh med zunanjo in notranjimi enotami morajo biti v skladu z navodili in shemami proizvajalca oz. dobavitelja opreme. Ustrezati morajo vsem dolžinskim omejitvam in po končani montaži ustrezno preverjena, očiščena in zvakuumirana..</t>
  </si>
  <si>
    <t>zunanji premer R 3/8 (9,52 mm)</t>
  </si>
  <si>
    <t>zunanji premer R 3/4 (19,05 mm)</t>
  </si>
  <si>
    <t>Zaščita bakrenih cevovodov (par bakrenih cevi s tovarniško izolacijo) izven objekta, položeno in zaprto v kabelsko polico s pokrovom, za zaščito instalacije pred fizičnimi poškodbami in direktnim sončnim sevanjem (UV zaščita)</t>
  </si>
  <si>
    <t>ali podobno</t>
  </si>
  <si>
    <t>Dobava in montaža signalnih kablov v zaščitnem opletu (pogojno brez, z zagotovitvijo minimalnih razdalj do bližnjih energetskih kablov) za povezavo med zunanjimi in notranjimi EEV enotami na prezračevalnih napravah, ter krmilno povezavo za preklop med ogrevanjem in hlajenjem</t>
  </si>
  <si>
    <t>- 2 x 0,75mm2 oklopljen kabel za signal oz. komunikacijo</t>
  </si>
  <si>
    <t>- 3 x 0,75mm2 oklopljen kabel za signal oz. komunikacijo (preklop OGR/HL)</t>
  </si>
  <si>
    <t>Izvedba odtoka kondenzata od zunanje enote ob objektu, vključno z lovilnim koritom iz pocinkane pločevine nameščenim pod zunanjo enoto, opremljeno s samoregulirnim grelnim kablom, ki preprečuje zamrzovanje kondenzata v zimskih ekstremih, odtok speljan v ponikovanje objekta, bližnji žleb, ipd.</t>
  </si>
  <si>
    <t>Po končani montaži tlačni preizkus instalacije (dušik, N2 - 24ur, 40bar), izdaja zapisnika, vakuumiranje instalacije, ter morebitno dodatno polnjenje sistema s hladilnim sredstvom (R410a, predvideno cca. 2kg)</t>
  </si>
  <si>
    <t>skladno z navodili proizvajalca</t>
  </si>
  <si>
    <t>Po tlačnem preizkusu, vakuumiranju in dopolnjevanju instalacije zagon obeh kompresorsko-kondenzacijskih enot, poskusno obratovanje, izdaja ustreznih zapisnikov in dokumentacije</t>
  </si>
  <si>
    <t>SKUPAJ PREZRAČEVANJE PROSTOROV</t>
  </si>
  <si>
    <t>Demontaža in ponovna montaža - Požarni nadzorni sistem v plinski kotlovnici ostane obstoječ - upoštevati demontažo ter skladiščenje ter ponovno montažo, vključno s preizkusom ter pregledom pooblaščenega preglednika tovrstne opreme</t>
  </si>
  <si>
    <t>E.1.8.1.</t>
  </si>
  <si>
    <t>PRIKJUČNO MERILNO MESTO PO-PMO</t>
  </si>
  <si>
    <t>OPOMBA:
Na lokacijo obstoječe priključne omarice se vgradi podometna priključno merilna omarica PO-PMO v ravnini z končno fasadno oblogo. Ostale predelave so vezane na povečanje priključne moči ter prilagoditve opreme.</t>
  </si>
  <si>
    <t>Dobava in montaža - nova omara PO-PMO -  - omarica - 2x okno, tritočkovnim zapiranjem, dimenzij vsaj  550x1000x190 mm - omarica kot npr. PL 3 NT, PREBIL PLAST</t>
  </si>
  <si>
    <t>Demontaža obstoječe opreme in priključne in merilne omare ter delna premontaža opreme v novo PO-PMO - upoštevati vse potrebno za demontažo opreme in ohišja omarice, vključno z dolbljenjem za novo PO-PMO</t>
  </si>
  <si>
    <t>OPOMBA: Nova omara PO-PMO se vgradi v ravni zaključnega sloja nove fasadne obloge objekta!</t>
  </si>
  <si>
    <t>Dobava in montaža - Števec kot npr. Direktni trifazni dvosmerni števec delovne energije (do 63A) z notranjo uro razreda točnosti A za delovno energijo in 2 za jalovo energijo z G3-PLC komunikacijskim vmesnikom</t>
  </si>
  <si>
    <t>Dobava in montaža - Nosilec za merilno garnituro</t>
  </si>
  <si>
    <t>Dobava in montaža - Prenapetostni odvodnik 3+0 TNC, razred I+II(B+C)275V Iimp 12,5kA, odvodnik strel</t>
  </si>
  <si>
    <t xml:space="preserve">Dobava in montaža - Zamenjava obstoječega varovalčnega podnožja NV00 ter namestitev vložkov v varovalčnem podnožju NV00 z naslednjimi varovalčnimi vložki NV0: 3x63A </t>
  </si>
  <si>
    <t>Dobava in montaža - Sponke za dvižne vode - priklop več internih odvodov (RG, RK, RK1)</t>
  </si>
  <si>
    <t>Dobava in montaža - Ničelna in zaščitna sponka kot npr. VSU 70 mm2</t>
  </si>
  <si>
    <t>Dobava in montaža - Načrti in oznake</t>
  </si>
  <si>
    <t>Dobava in montaža - Drobni spojni, vezni in pritrdilni material</t>
  </si>
  <si>
    <t xml:space="preserve">Dobava, vgradnja in priklop - inštalacijski odklopnik (montaža na letev) - B6A/1-6kA  (kot npr. Schrack ali enakovredno) </t>
  </si>
  <si>
    <t xml:space="preserve">Dobava, vgradnja in priklop - inštalacijski odklopnik (montaža na letev) - B6A/3-6kA  (kot npr. Schrack ali enakovredno) </t>
  </si>
  <si>
    <t>RAZDELILNIK R-K - PREDELAVA</t>
  </si>
  <si>
    <t>E1.8.3.</t>
  </si>
  <si>
    <t>E1.8.5.</t>
  </si>
  <si>
    <t>RAZDELILNIK R-K1</t>
  </si>
  <si>
    <t xml:space="preserve">OPOMBA:
Nov podrazdelilnik RK1 je  lociran v tehničnem prostoru v pritličju objekta. Razdelilnik je napajan iz razdelilnika PO-PMO in je namenjen napajanju opreme kotlovnice in se uredi skladno z načrtom - shema razdelilnika RK1. </t>
  </si>
  <si>
    <t>Dobava in montaža - Razdelilnik se uredi v kovinski omari dimenzij vsaj 600x800x260mm (šxvxg), oamra z enokrilnimi vrati, jeklena pločevina, barvana, z montažno ploščo, 2x industrijska ključavnica z zapahom - omara kot npr. omara WST8060260, proizvajalca SCHRACK</t>
  </si>
  <si>
    <t>Dobava in montaža - ENOPOLNA SHEMA RAZDELILNIKA, OZNAKE</t>
  </si>
  <si>
    <t>Dobava in montaža - DROBNI IN SPOJNI MATERIAL (viličaste zbiralke 3P, oznake, sponke...)</t>
  </si>
  <si>
    <t>Dobava, vgradnja in priklop - inštalacijski odklopnik (montaža na letev) - B6A/1 kot npr. Schrack ali enakovredno</t>
  </si>
  <si>
    <t>Dobava, vgradnja in priklop - glavno stikalo za izklop v sili (montaža na letev) - 40A/3p/rdeč, kot npr. Schrack ali enakovredno</t>
  </si>
  <si>
    <t>Dobava, vgradnja in priklop - stikalo RCD (montaža na letev) 40A/0,3A/4p - G (A), kot npr. Schrack ali enakovredno</t>
  </si>
  <si>
    <t>Dobava, vgradnja in priklop - inštalacijski odklopnik (montaža na letev) - C20A/3 kot npr. Schrack ali enakovredno</t>
  </si>
  <si>
    <t>Dobava, vgradnja in priklop - inštalacijski odklopnik (montaža na letev) - C16A/3 kot npr. Schrack ali enakovredno</t>
  </si>
  <si>
    <t>Dobava, vgradnja in priklop - inštalacijski odklopnik (montaža na letev) - B6A/3 kot npr. Schrack ali enakovredno</t>
  </si>
  <si>
    <t>Dobava, vgradnja in priklop - inštalacijski odklopnik (montaža na letev) - B16A/1 kot npr. Schrack ali enakovredno</t>
  </si>
  <si>
    <t>Dobava, vgradnja in priklop - inštalacijski odklopnik (montaža na letev) - B10A/1 kot npr. Schrack ali enakovredno</t>
  </si>
  <si>
    <t>Dobava in montaža - Galvanske povezave kovinskih mas v objektu večnamenskem objektu, nastanitvenem objektu ter v kotlovnici (kot npr. elementi in sestavni deli stvbnega pohištva, kotlovnica, sistem prezračevanja ...) - izvedene z vodnikom RU-ZE H07V-K (P/F) 6 mm2 in 16 mm2- povezava vseh kovinskih mas skladno z veljavno tehnično smernico - upoštevati vse potrebno za spajanje, vključno s kabelskimi čevlji, objemkami ter predpisnimi vijačnimi spoji.</t>
  </si>
  <si>
    <t xml:space="preserve">Dobava in montaža - Sponka vezna - za spajanje ALU fi 8 mm vodnikov lovilne mreže (kot npr. sponka vario 40x40/II Rf fi8-10mm, Franzi strel.) </t>
  </si>
  <si>
    <r>
      <t xml:space="preserve">OPOMBE:
</t>
    </r>
    <r>
      <rPr>
        <b/>
        <u/>
        <sz val="11"/>
        <rFont val="Arial Narrow"/>
        <family val="2"/>
        <charset val="238"/>
      </rPr>
      <t>Predvidene predelave v razdelilniku RG:</t>
    </r>
    <r>
      <rPr>
        <b/>
        <sz val="11"/>
        <rFont val="Arial Narrow"/>
        <family val="2"/>
        <charset val="238"/>
      </rPr>
      <t xml:space="preserve">
1. Namesti se odklopnik za merilno opremo - kontrola napetostnih vej - vgradi se inštalacijski odklopnik B6A/3 - 1 komplet
2. Namesti se odklopnik za merilno opremo - napajanje merilnika M1 - vgradi se inštalacijski odklopnik B6A/1 - 1 komplet
</t>
    </r>
    <r>
      <rPr>
        <b/>
        <u/>
        <sz val="11"/>
        <rFont val="Arial Narrow"/>
        <family val="2"/>
        <charset val="238"/>
      </rPr>
      <t>VGRADI SE NASLEDNJA OPREMA:</t>
    </r>
    <r>
      <rPr>
        <b/>
        <sz val="11"/>
        <rFont val="Arial Narrow"/>
        <family val="2"/>
        <charset val="238"/>
      </rPr>
      <t xml:space="preserve">
- Inštalacijski odklopnik B6A/3 - 1 kos
- Inštalacijski odklopnik B6A/1 - 1 kos
- Merilnik kot npr. KM50-C1, Omron - 1 kompleti
- Tokovni trasnformator Ip=50A, kot npr. KM20-CTF-50A - 3 kos
- Drobni in spojni material (vodniki presekov 2,5 - 16,0 mm2, votlice, sponke, izolacijske termoskrčne bužirke, vijaki ...) - 1 komplet
- Pokrovi obstoječega modulnega razdelilnika - zamenjava ali predelava - 1 komplet
Če se uporabi merilni sistem z drugačno zasnovo oz. tehničnimi karakteristikami ter načinom izvedbe, le ta mora izpolnjevati vsaj enake funkcionalnosti projektiranemu sistemu.</t>
    </r>
  </si>
  <si>
    <t xml:space="preserve">Dobava in montaža - Kontaktna sponka (galvanski spoj) za pritrditev vodnika fi8-10mm na prevodno maso - spoj kovinske prevodne mase z ozemljitvijo (kot npr. sponka kontaktna 55x20/II - Rf fi8-10mm, Franzi strel.) </t>
  </si>
  <si>
    <t xml:space="preserve">Dobava in montaža - Objemka z ozemljitvenim spojem - za ozemljevanje odtočnih cevi fi80-120mm - pritrditev vodnika fi8-10mm (kot npr. sponka kontaktna Objemka cevna fi80-120mm, Franzi strel.) </t>
  </si>
  <si>
    <t>Dobava in montaža - Lovilec dolžine 0,5m - izdelan iz aluminijstega vodnika fi8mm</t>
  </si>
  <si>
    <t>Dobava in montaža - zidni nosilec ploščatega RF valjanca 30x3,5, namenjen pritrditvi odvodov iz merilne sponke do ozemljila in pritrditvi valjanca (kot npr. nosilec zidni ses. , M8xL 60 mm, Rf, proizvajalca Franzi strel.) z vsem potrebnim pritrdilnim materialom.</t>
  </si>
  <si>
    <t>Priklopi in potrebne prevezave električnih inštalacij zaradi vgradnje prezračevalne naprave - upošpevati priklope opreme, posluževalnih panelov, prevezave obstoječih električnih inštalacij - vključno z veznim in spojnim materialom (vijaki, sponke, termo-bužirke ...)</t>
  </si>
  <si>
    <t>S3</t>
  </si>
  <si>
    <t>ME/
Količina</t>
  </si>
  <si>
    <t>Radiatorski ravni termostatski ventil z dvojno regulacijo  in termostatsko glavo  vgrajen v dovodnem vodu, tesnjen kovina na kovino (holandec s konusom) npr. termostaska glava z varovalom proti kraji</t>
  </si>
  <si>
    <t>S4</t>
  </si>
  <si>
    <t xml:space="preserve"> 4.01</t>
  </si>
  <si>
    <t>Odstranitev obstoječih kotličkov - upotevati vse potrebno odstranitev ter odvodz na deponijo</t>
  </si>
  <si>
    <t xml:space="preserve"> 4.02 </t>
  </si>
  <si>
    <t>Dobava in montaža nadometnih dvostopenskih kotličkov</t>
  </si>
  <si>
    <t xml:space="preserve"> 4.03</t>
  </si>
  <si>
    <t xml:space="preserve"> 4.04</t>
  </si>
  <si>
    <t>TOPLOTNA IZOLACIJA OVOJA STAVBE</t>
  </si>
  <si>
    <t>TOPLOTNA IZOLACIJA STREHE</t>
  </si>
  <si>
    <t>Opis del</t>
  </si>
  <si>
    <t>Cena/EM</t>
  </si>
  <si>
    <t xml:space="preserve">Prestavitev premične opreme in instalacij v objektu in okolici, z umikom v ustrezen skladiščni prostor in ponovno montažo po končanih gradbenih delih  ter čiščenje terena in priprava prostora za izvajanje gradbenih del, vključno z ureditvijo transportne poti za strojno in ročno mehanizacijo, vključno z vsemi pomožnimi deli in materialom </t>
  </si>
  <si>
    <t>Izdelava varnostnega elaborata gradbišča, ki ga izdela za to pooblaščena oseba.</t>
  </si>
  <si>
    <t>Izdelava, dobava in postavitev gradbiščne table, skladno z Gradbenim zakonom</t>
  </si>
  <si>
    <t xml:space="preserve">Pridobitev potrebnih podatkov o vseh morebitnih trasah obstoječe komunalne infrastrukture na območju izvajanja del, s strani pristojnih služb. Izvajalec jih mora označiti in izvajati poostren nadzor ob zemeljskih izkopih. V bližini morebitnih tras je potrebno izvajati ročni izkop. V primeru poškodb komunalne infrastrukture mora ustaviti dela in nemudoma obvestiti pristojne službe. Vse stroške popravila oziroma zamenjave poškodovanih delov nosi izvajalec. </t>
  </si>
  <si>
    <t>Nakladanje odvečnega materiala in gradbenih odpadkov na kamion in odvoz na centralno deponijo. V postavki mora biti zajeto tudi plačilo komunalnega prispevka za stalno deponijo. Obvezno predložiti evidenčne liste. V količini upoštevana zbita količina materiala.</t>
  </si>
  <si>
    <t>m3</t>
  </si>
  <si>
    <t>Izdelava in predaja celotne PID dokumentacije predmetne energetske sanacije objekta, za vse faze. Izdelovalec dokumentacije je dolžan naročniku predati tri tiskane izvode in en izvod na digitalnem mediju. Izvajalec del je dolžan dokumentirati vse spremembe med izvajanjem del in jih predati izdelovalcu dokumentacije.</t>
  </si>
  <si>
    <t xml:space="preserve">Izvedba projektantskega nadzora za vse faze izvedbe predmetne energetske sanacije in prenove objekta, s prisotnostjo nadzornikov na objektu po potrebi, v celotnem obdobju izvajanja gradnje, v dogovoru z gradbenim nadzorom. </t>
  </si>
  <si>
    <t>11</t>
  </si>
  <si>
    <t>Uskladitve projektne dokumentacije in dejanskega stanja na terenu med projektanti in izvajalci. Obračun izvršiti na podlagi efektivnih ur po predhodnem vpisu nadzornega organa v gradbeni dnevnik, ocena števila ur</t>
  </si>
  <si>
    <t>/1.</t>
  </si>
  <si>
    <t>► inženir</t>
  </si>
  <si>
    <t>ur</t>
  </si>
  <si>
    <t>/2.</t>
  </si>
  <si>
    <t>► KV – delavec</t>
  </si>
  <si>
    <t>SKUPAJ :</t>
  </si>
  <si>
    <t>ZAMENJAVA STAVBNEGA POHIŠTVA - VRATA</t>
  </si>
  <si>
    <t>SANACIJA OGREVALNEGA SISTEMA - VGRADNJA TČ</t>
  </si>
  <si>
    <t>KONTROLA:</t>
  </si>
  <si>
    <t>SKUPAJ UKREPI</t>
  </si>
  <si>
    <t>SKUPAJ INVEST</t>
  </si>
  <si>
    <t>S1</t>
  </si>
  <si>
    <t>S2</t>
  </si>
  <si>
    <t>Praznenje ogrevalnega sistema pred pričetkom del in ponovno polnenje po končanih delih ter preizkusni zagon, hidravlično uravnovešenje sistema ,  toplotni preizkus z izdelavo zapisnika</t>
  </si>
  <si>
    <r>
      <t xml:space="preserve">OPOMBA:
</t>
    </r>
    <r>
      <rPr>
        <b/>
        <u/>
        <sz val="11"/>
        <rFont val="Arial Narrow"/>
        <family val="2"/>
        <charset val="238"/>
      </rPr>
      <t>Predvidene predelave v razdelilniku RK:</t>
    </r>
    <r>
      <rPr>
        <b/>
        <sz val="11"/>
        <rFont val="Arial Narrow"/>
        <family val="2"/>
        <charset val="238"/>
      </rPr>
      <t xml:space="preserve">
1. Namesti se odklopnik za merilno opremo - kontrola napetostnih vej - vgradi se inštalacijski odklopnik B6A/3 - 1 komplet
2. Namesti se odklopnik za merilno opremo - napajanje merilnika M1 - vgradi se inštalacijski odklopnik B6A/1 - 1 komplet
3. Demontaža vse varovalno krmilne opreme za napajanje, krmiljenje in regulacijo kotlovnice - 1 komplet
</t>
    </r>
    <r>
      <rPr>
        <b/>
        <u/>
        <sz val="11"/>
        <rFont val="Arial Narrow"/>
        <family val="2"/>
        <charset val="238"/>
      </rPr>
      <t>VGRADI SE NASLEDNJA OPREMA:</t>
    </r>
    <r>
      <rPr>
        <b/>
        <sz val="11"/>
        <rFont val="Arial Narrow"/>
        <family val="2"/>
        <charset val="238"/>
      </rPr>
      <t xml:space="preserve">
- Inštalacijski odklopnik B6A/3 - 1 kos
- Inštalacijski odklopnik B10A/1- 1 kos
- Inštalacijski odklopnik B6A/1 - 1 kos
- Merilnik kot npr. KM50-C1, Omron - 1 kompleti
- Tokovni trasnformator Ip=50A, kot npr. KM20-CTF-50A - 3 kos
- Drobni in spojni material (vodniki presekov 2,5 - 16,0 mm2, votlice, sponke, izolacijske termoskrčne bužirke, vijaki ...) - 1 komplet
- Pokrovi obstoječega modulnega razdelilnika - zamenjava ali predelava - 1 komplet.</t>
    </r>
  </si>
  <si>
    <t>Če se uporabi merilni sistem z drugačno zasnovo oz. tehničnimi karakteristikami ter načinom izvedbe, le ta mora izpolnjevati vsaj enake funkcionalnosti projektiranemu sistemu.</t>
  </si>
  <si>
    <t>ELEKTRIČNE INŠTALACIJE PREZRAČEVANJA</t>
  </si>
  <si>
    <t>Demontaža obstoječe lovilne mrež in odvodov iz fasad - upoštevati vse potrebno za odstranitev ter odvod opreme</t>
  </si>
  <si>
    <t>OPOMBA:
Zaradi izvedbe izolacije strehe je potrebno kritino odstraniti v celoti, hrati pa tudi vse elemente strelovodne zaščite. Ker je kritina v slabem stanju se bo le ta zamenjala, kar pomeni prilagoditev lovilne mreže strelovodne inštalacije k novi kritini ter novem stavbnem pohištvu na strehi (strežna okna).</t>
  </si>
  <si>
    <t>NEPREDVIDENA DELA</t>
  </si>
  <si>
    <t>RUŠITVENA DELA</t>
  </si>
  <si>
    <t>ZEMELJSKA DELA</t>
  </si>
  <si>
    <t>ZIDARSKA DELA</t>
  </si>
  <si>
    <t>FASADERSKA DELA</t>
  </si>
  <si>
    <t>KROVSKO KLEPARSKA DELA</t>
  </si>
  <si>
    <t>STAVBNO POHIŠTVO</t>
  </si>
  <si>
    <t>MONTAŽERSKA DELA</t>
  </si>
  <si>
    <t>Ureditev gradbišča v skladu z načrtom organizacije gradbišča in v skladu z varnostnim načrtom. Po končanih delih se odstranijo vsi provizoriji, teren gradbišča se očisti in uredi v končno predvideno stanje po projektu. V ceni so zajete gradbiščne ograje, zaščitne ograje, izvedba uvozov, izvozov na gradbišče, postavitev in najem montažnih tipskih zabojnikov, skladiščnih prostorov, delovnih lop, izdelava in postavitev označevalnih tabel  gradbišča, skladno z veljavnim pravilnikom o označitvi gradbišč, opozorilnih tabel, koordinacija varstva pri delu in zagotovitev zaščitnih sredstev. V sklopu ureditve gradbišča je potrebno pripraviti začasno gradbiščno deponijo za skladiščenje gradbenih odpadkov pred odvozom na trajno deponijo. Zaradi prisotnosti zaposlenih in učencev v času izvajanja del je potrebno v sodelovanju s predstavnikom ustanove in izdelovalcem varnostnega načrta predvideti začasne vhodno izhodne koridorje, ki jih bodo lahko uporavljali zaposleni in obiskovalci objekta in jih primerno zaščititi, vključno z vsemi pomožnimi deli ter vgradnim in zaključnim materialom</t>
  </si>
  <si>
    <t xml:space="preserve">Demontaža in ponovna montaža označevalnih tabel, hišne številke, prometnih znakov, poštega nabiralnika na fasadi objekta. V času gradbenih del je potrebno table primerno skladiščiti. Vključno z vsemi pomožnimi deli in materialom. Ponovno namestitev po končanju gradbenih del je potrebno izvesti s sidranjem v ustrezno nosilno podlago. </t>
  </si>
  <si>
    <t xml:space="preserve">Demontaža alu prezračevalne rešetke nad servisnim izhodom tehnike, z odnosom na gradbiščno deponijo. Vključno z vsemi pomožnimi deli in materialom. </t>
  </si>
  <si>
    <t xml:space="preserve">Demontaža vertikalne odtočne cevi s kotličkom , dolžine 12,50 m1, z odnosom v skladiščni prostor . Po končanih sanacijskih delih je potrebno žleb ponovno namestiti s konzolnimi objemkami, ki so sidrane v nosilno podlago. Vključno z vsemi pomožnimi deli in materialom. </t>
  </si>
  <si>
    <t xml:space="preserve">Demontaža žlebu na strehi stavbe po celotnem obodu stavbe , z odnosom v skladiščni prostor . Po končanih sanacijskih delih je potrebno žleb ponovno namestiti s konzolnimi objemkami, ki so sidrane v nosilno podlago. Vključno z vsemi pomožnimi deli in dodatnim materialom ter zamenjavo dotrajanih kosov obrob .  </t>
  </si>
  <si>
    <t>Obračun po m3.</t>
  </si>
  <si>
    <t>A1</t>
  </si>
  <si>
    <t>Zaradi optimalnega poteka rušenja je pred pričetkom del potrebno izvesti ustrezna pripravljalna dela, ki morajo upoštevati:
- varnost delavcev pri rušenju
- varnost okoliških prebivalcev
- stabilnost objekta, ki se ruši, v času rušenja
- stabilnost oz. eventualno ogroženost sosednjih objektov in bližnje krajevne ceste</t>
  </si>
  <si>
    <t>Pripravljalna dela izvajata v okviru svojih kompetenc investitor in izvajalec del.
Investitor mora pred pričetkom o nameravanem pričetku del obvestiti ustrezne institucije in
okoliške prebivalce in jih posebej opozoriti, da se v času rušenja ne zadržujejo v bližini objekta.</t>
  </si>
  <si>
    <t>Izvajalec del mora v okviru pripravljalnih del izvesti:
- zaščito sosednjih objektov in krajevne ceste,
- fizično zaščitno ograjo okoli objekta, ki se ruši (ograja iz mrežne plastike),
- odklopiti eventualne instalacije, ki se še nahajajo v objektu in so v funkciji, predvsem to velja za električno in vodovodno inštalacijo,
- odstraniti vse predmete in stroje z bližnje okolice objekta,
- izprazniti objekt in
- izvesti vse zaščitne ukrepe za same delavce, ki bodo izvajali rušitvena dela.</t>
  </si>
  <si>
    <t>Postopek rušenja oz. odstranitve objekta</t>
  </si>
  <si>
    <t xml:space="preserve">Glede na stanje in velikost objekta, se predvideva, da se rušenje po izvedbi zgoraj navedenih ukrepov, izvede deloma strojno, deloma ročno (za odstranitev azbestnih materialov je potrebno uporabljati le ročna orodja. </t>
  </si>
  <si>
    <t>Rušenje obstoječega objekta poteka postopoma od strehe navzdol z vsemi varnostnimi ukrepi, ki jih rušitev zahteva.</t>
  </si>
  <si>
    <t>Optimalen potek rušenja, ki si sledi:</t>
  </si>
  <si>
    <t>•</t>
  </si>
  <si>
    <t>odstranitev grelnih teles, kovinskih ograj…</t>
  </si>
  <si>
    <t>Tretja faza je odstranitev ometov, talnih oblog, stekla, instalacij, strešne kritine in ostrešja.</t>
  </si>
  <si>
    <t>Rušenje betonskega in opečnega skeleta objekta.</t>
  </si>
  <si>
    <t>Deponiranje gradbenih odpadkov naj bo ločeno po vrstah odpadkov (ločeno zbiranje nenevarnih gradbenih odpadkov).</t>
  </si>
  <si>
    <t>Izkop zemljine poteka sprotno, možna je tudi ureditev manjše deponije in kasnejša uporaba pri vzpostavljanju prvotnega stanja.</t>
  </si>
  <si>
    <t>Sprotno odvažanje gradbenih odpadkov (izkopana zemlja). 20% se porabi za zaključna dela, 80% se odpelje na deponijo.</t>
  </si>
  <si>
    <t>Za izkopano zemljo se na gradbišču (znotraj gradbiščne ograje) locirajo tudi manjše začasne deponije s katerih poteka odvoz.</t>
  </si>
  <si>
    <t>Za odpadke kot so opeka, mešani gradbeni odpadki, pločevina (žlebovi), steklo in les se ob gradbišču lahko locirajo tudi manjše začasne deponije s katerih poteka odvoz na njihovo predelavo.</t>
  </si>
  <si>
    <t>Vse površine je potrebno po opravljenih delih vzpostaviti v prvotno stanje.</t>
  </si>
  <si>
    <t>Predelava gradbenih odpadkov na kraju nastanka odpadkov ni predvidena in se ne bo izvajala.</t>
  </si>
  <si>
    <t>Za izkop se uporabijo predvsem: bager, buldožer, ter kamioni in valjarji,…</t>
  </si>
  <si>
    <t>Deponije morajo biti izvedene izven delovnega območja in predvsem in skladno z organizacijo gradbišča, ki jo izvede izvajalec del.</t>
  </si>
  <si>
    <t>Ločeno zbiranje odpadkov: odpadki se sortirajo in zbirajo glede na njihove lastnosti na mestu nastanka.</t>
  </si>
  <si>
    <t>Zabojniki, morajo biti takšni, da jih je moč odpreti in naložiti material v njega brez vmesnega prekladanja.</t>
  </si>
  <si>
    <t>Pred pričetkom del je treba izvesti zaporo dovoda inštalacij, oz. odklop vseh komunalnih in drugih vodov, ki ga izvedejo pooblaščene osebe in upravljavci!</t>
  </si>
  <si>
    <t>V času del mora biti gradbišče ograjeno in zavarovano glede na načrt organizacije gradbišča, kot to določa zakonodaja o gradnji objektov.</t>
  </si>
  <si>
    <t>Vse odlagalne površine je potrebno po opravljenih delih vzpostaviti v prvotno stanje.</t>
  </si>
  <si>
    <t>Gradbeni odpadki, ki bodo nastali pri rušenju objekta so: mešani gradbeni odpadki, opeka, les, steklo, pločevina, žlebovi, mešane kovine, gradbeni odpadki, ki vsebujejo azbest ter zemeljski izkop, ki ni onesnažen z nevarnimi snovmi. Le-ti ob primernem deponiranju oz. porabi ne predstavljajo večje negativne obremenitve za okolje. V postopku rušenja in odstranitve je z njimi potrebno ravnati skladno z določili Uredbe o ravnanju z odpadki, ki nastanejo pri gradbenih delih.</t>
  </si>
  <si>
    <t>Ravnanje z gradbenimi odpadki</t>
  </si>
  <si>
    <t>Gradbeni odpadki se začasno odlagajo na deponijo na gradbišču tako, da ne onesnažujejo okolja in je zbiralcu gradbenih odpadkov omogočen dostop za njihov prevzem, ali prevozniku gradbenih odpadkov za njihovo odpremo predelovalcu ali odstranjevalcu gradbenih odpadkov.</t>
  </si>
  <si>
    <t>Investitor lahko odda gradbene odpadke neposredno predelovalcu ali odstranjevalcu odpadkov.</t>
  </si>
  <si>
    <t>Investitor zagotovi, da se gradbeni odpadki oddajo zbiralcu gradbenih odpadkov. Iz dokazil o naročilu predelave ali odstranjevanja ter prevoza gradbenih odpadkov mora biti razvidna vrsta odpadkov, predvidena količina odpadkov, kraj odstranjevanja ter naslov gradbišča z navedbo gradbenega dovoljenja za rušenje objekta, oziroma gradnjo nadomestnega objekta. V naročilu mora biti tudi naslov in ime izvajalca ocene odpadkov za katere vrste odpadkov gre.</t>
  </si>
  <si>
    <t>Investitor pooblasti izvajalca del, ki bo v njegovem imenu oddajal gradbene odpadke v predelavo ali odstranjevanje in ob oddaji vsake pošiljke odpadkov izpolnil evidenčni list, določen s predpisom, ki ureja ravnanje z odpadki.</t>
  </si>
  <si>
    <t>Za azbestne odpadke je obvezna prijava odstranjevanja na Agencijo RS za okolje in Inšpektorat RS za delo.</t>
  </si>
  <si>
    <t>Predelava in obdelava gradbenih odpadkov na gradbišču ni predvidena</t>
  </si>
  <si>
    <t>20% zemeljskega izkopa, nastalega zaradi izvajanja gradbenih del na gradbišču se uporabi za zaključna dela, 80% se odpelje na deponijo.</t>
  </si>
  <si>
    <t>Da se prepreči prekomerno dviganje prahu v fazi rušenja, je potrebno ruševine sproti in v zadostni meri močiti z vodo.</t>
  </si>
  <si>
    <t>Sama tehnologija rušenja naj se prilagodi tehnološki opremljenosti izvajalca.</t>
  </si>
  <si>
    <t>Splošni varnostni ukrepi</t>
  </si>
  <si>
    <t>Pred začetkom del mora investitor oz. izvajalec naročiti pri pooblaščeni organizaciji varnostni načrt, ki bo reguliral nemoteno in varno izvajanje del pri odstranitvi objekta, kot tudi kasnejše izvajanje del na novogradnji.</t>
  </si>
  <si>
    <t>Pred pričetkom izvajanja del, mora vodja del izvesti vse predpisane ukrepe za varstvo pri delu, ki veljajo do konca delovne operacije.</t>
  </si>
  <si>
    <t>Odstranitev betonskih tlakovcev na celotni površini južne in zahodne fasade, vklučno z nosilno podlago, z odnosom odpadnega materiala na gradbiščno deponijo, vključno z vsemi pomožnimi deli ter materialom.</t>
  </si>
  <si>
    <t>Odstranitev travne ruše ob severni, vzhodni in delno zahodni vzhodni fasadi objekta v širini 80,00 cm, z odnosom  materiala na gradbiščno deponijo, vključno z vsemi pomožnimi deli ter materialom.</t>
  </si>
  <si>
    <t>Kompletna odstranitev stenskih lesenih finalnih oblog v celotni pritlični etaži, z iznosi, prenosi in nalaganjem ruševin na prevozno sredstvo in odvoz na stalno deponijo. V ceni upoštevati plačilo komunalne deponije! Odstranijo se vsi sloji do osnovne nosilne konstrukcije, ki se ustrezno očisti in pripravi za vgradnjo novega suhomontažnega sloja.</t>
  </si>
  <si>
    <t>Kompletna  izvedba demontaže in odstranitve  vrat, skupaj s podboji, z uporabo ustreznih delovnih odrov, z iznosi, prenosi in nalaganjem ruševin na prevozno sredstvo in odvoz na stalno deponijo. V ceni upoštevati plačilo komunalne deponije!</t>
  </si>
  <si>
    <t xml:space="preserve">Kompletna  izvedba demontaže in odstranitve oken, skupaj z okvirji, notranjimi in zunanjimi okenskimi policami ter senčili, z uporabo ustreznih delovnih odrov, z iznosi, prenosi in nalaganjem ruševin na prevozno sredstvo in odvoz na stalno deponijo. V ceni upoštevati plačilo komunalne deponije! </t>
  </si>
  <si>
    <t>Odstranitev celotnih zunanjih okenskih špalet , do osnovne nosilne konstrukcije, z iznosi, prenosi in nalaganjem ruševin na prevozno sredstvo in odvoz na stalno deponijo. V ceni upoštevati plačilo komunalne deponije! Po odstranitvi špalet je potrebno podlago temeljito očistiti in pripraviti za vgradnjo novih elementov stavbnega pohištva in toplotne izolacije špalet.</t>
  </si>
  <si>
    <t>► NK – delavec</t>
  </si>
  <si>
    <t>SKUPAJ RUŠITVENA DELA</t>
  </si>
  <si>
    <t>Splošna določila za zemeljska dela :</t>
  </si>
  <si>
    <t xml:space="preserve">Vse količine so izračunane za celotno območje izkopa in nasipa v raščenem stanju razen, če ni v postavki drugače določeno. Pri postavkah zemeljskih del je potrebno še zajeti: </t>
  </si>
  <si>
    <r>
      <t xml:space="preserve">1. Vsa utrjevanja dna izkopa, tampona, nasutij in zasipov je potrebno izvajati do predpisane zbitosti v skladu z načrtom gradbenih konstrukcij in geotehničnim poročilom ali po navodilih projektanta. </t>
    </r>
    <r>
      <rPr>
        <i/>
        <sz val="9"/>
        <rFont val="Arial Narrow"/>
        <family val="2"/>
      </rPr>
      <t>V ceno je vkalkulirati izdelavo poročila o opravljenih meritvah utrjene tamponske temeljne blazine, v kolikor je to potrebno.</t>
    </r>
  </si>
  <si>
    <t>2. Pred izvedbo zasipa se je obvezno posvetovati s statikom ali nadzorom zaradi večplastne, mešane sestave zasipa in morebitne souporabe izkopanega materiala.</t>
  </si>
  <si>
    <t xml:space="preserve">3. Pred izvedbo izkopa je potrebno parcelo pripraviti za obdelavo: odstraniti manjše grmičevje in pokositi zelenico. </t>
  </si>
  <si>
    <r>
      <t xml:space="preserve">4. </t>
    </r>
    <r>
      <rPr>
        <i/>
        <sz val="9"/>
        <rFont val="Arial Narrow"/>
        <family val="2"/>
      </rPr>
      <t xml:space="preserve">Obračun izkopanih, nasutih, zasutih in odpeljanih materialov se obračunava v raščenem stanju. Stalne koeficiente razrahljivosti je upoštevati v E.M. posamezne postavke. </t>
    </r>
  </si>
  <si>
    <t xml:space="preserve">Količine za zemeljska dela so preračunane na osnovi mačrta arhitekture.  </t>
  </si>
  <si>
    <t>Izkop se obračunava na podlagi profilov posnetih, pred pričetkom del in po končanem delu.</t>
  </si>
  <si>
    <t>ZEMELJSKA DELA IZVAJATI SKLADNO Z GEOMEHANSKIMI ZAHTEVAMI!</t>
  </si>
  <si>
    <t>Strojno / ročni (80/20%) izkop utrjene zemljine ob zunanjem obodu objekta za izvedbo hidro in toplotne izolacije podzemnega dela objekta ter drenaže, s  sprotnim iznosom, prenosi in nakladanjem na transportno sredstvo; Odvoz na stalno deponijo - glej postavko A2.9.</t>
  </si>
  <si>
    <t>Ročni odkop morebitnih instalacij v terenu III. in IV. kategorije na lokaciji objekta z odmetom na rob izkopa (količina ocenjena)</t>
  </si>
  <si>
    <t>Odvoz izkopanega materiala na stalno deponijo, nakladanje je zajeto skupaj z izkopom. V postavki mora biti zajeto tudi plačilo komunalnega prispevka za stalno deponijo</t>
  </si>
  <si>
    <t>Planiranje dna izkopa ob obodu objekta, za vgradnjo drenaže s točnostjo +- 2 cm z minimalnim izmetom ali dosipom ter premetom odvečnega materiala. Obračun po m2.</t>
  </si>
  <si>
    <t>Strojno utrjevanje dna izkopa v terenu III. in IV. kategorije z vibracijsko ploščo ali vibrovaljarjem do predpisane zbitosti za izvedbo posteljice drenaže</t>
  </si>
  <si>
    <t>Dobava drenažnega materiala in zasip za objektom v širini do cca. 3,50 m z drenažnim nasutjem,  z zasipanjem  in s sprotnim komprimiranjem, vključno z vsemi pomožnimi deli ter vgradnim in zaključnim materialom</t>
  </si>
  <si>
    <t xml:space="preserve">Dobava in vgradnja plasti ločilnega sloja -  geotekstil (300g/m2) kot zaščita drenaže in drenažnega nasutja pred zamuljenjem. Preklop minimalno 0,50 m, vključno z vsemi pomožnimi deli in materialom. </t>
  </si>
  <si>
    <t>ponovna vgradnja obstoječ;ih betonskih tlakovcev ob obodu objekta. Tlakovci se polagajo v primerno peščeno posteljico, vključno z vsemi pomožnimi deli ter materialom.</t>
  </si>
  <si>
    <t>Ročno površinsko planiranje dela izkopa na neutrjenih površinah ob fasadi objekta. Za nivelacijo terena se uporabi odstranjeno zemljino, ki je skladiščena na območju gradbišča. Po izvedeni nivelaciji je potrebno površine v predelu izkopa zatraviti. Vključno z vsemi pomožnimi deli ter vgradnim in zaključnim materialom.</t>
  </si>
  <si>
    <t>SKUPAJ ZEMELJSKA DELA</t>
  </si>
  <si>
    <t>BETONSKA DELA</t>
  </si>
  <si>
    <t>Splošna določila za betonska dela :</t>
  </si>
  <si>
    <t xml:space="preserve">Pri izvajanju betonskih, armirano betonskih del je upoštevati vse pogoje, katere navaja in predpisuje Pravilnik o tehničnih normativih za beton in armirani beton in Projekt betona, katerega izdela izvajalec. Armatura se izdeluje v skladu s PZI projektom gradbenih konstrukcij; pri čemer je upoštevati vse pogoje in navodila za izdelavo iz vseh načrtov.  Posebej pa je treba upoštevati sledeče: </t>
  </si>
  <si>
    <t xml:space="preserve">1. Opaži morajo biti čisti in v celoti pripravljeni za betoniranje (močenje). Črpni beton se ne sme vgrajevati z višine večje od 1m! Betonirati se lahko začne šele po pregledu podlage, odrov, opažev in armature. Vse vezi, stebri in preklade pod ploščami se betonirajo skupaj s ploščo! Beton se ročno vgrajuje samo v predelne stene in v primerih kadar to dovoli nadzor. </t>
  </si>
  <si>
    <t>2. Armatura ne sme rjaveti, pred montažo  jo je potrebno očistiti nečistoč, upoštevati je debelino zaščitne plasti betona, pritrjen mora biti tako, da ostane med betoniranjem na svojem mestu.</t>
  </si>
  <si>
    <t xml:space="preserve">3. Pred naročilom je upoštevati navedene eurokode in oznake betona; po končanem betoniranju je vgrajen beton potrebno zaščititi in negovati v skladu s pravili stroke. </t>
  </si>
  <si>
    <t xml:space="preserve">4.  Nadomestila za izvedbo elementov z naklonom  do 5 % od vodoravnosti se posebej ne priznava. Za vidne konstrukcije se smatrajo vse tiste konstrukcije, ki po končani izdelavi ostanejo neometane. </t>
  </si>
  <si>
    <t xml:space="preserve">5. Dopustna odstopanja za pravokotnost, dimenzije in ravnost posameznih betonskih ali armiranobetonskih konstrukcij so določena po določilih DIN 18202. </t>
  </si>
  <si>
    <t xml:space="preserve">6. Pred začetkom betonskih del morata biti opaž in armatura popolnoma pripravljena. Odprtine za instalacijske vode morajo biti nameščene na točno predvidenih lokacijah, nameščena morajo biti vsa sidra, podometna inštalacija in ostali podometni elementi. </t>
  </si>
  <si>
    <t>7. Pred pričetkom gradnje mora izvajalec izdelati Projekt betona v skladu z veljavno zakonodajo in ga predložiti nadzoru in projektantu gradbenih konstrukcij v pregled in potrditev! Pripadajoči stroški morajo biti že vkalkulirani v ceno posamezne E.M. vgrajenega betona. Betoni so v celoti izdelani v skladu z SIST EN 206-1!</t>
  </si>
  <si>
    <t>Kompletna izdelava, dobava in vgrajevanje betona C30/37, v armirane konstrukcije, prereza  do 0.40 m3/m2/m1, vključno z vsemi pomožnimi deli in transportom do mesta vgrajevanja:</t>
  </si>
  <si>
    <t xml:space="preserve">   </t>
  </si>
  <si>
    <t>ab temeljna plošča za zunanje enote strojnih instalacij</t>
  </si>
  <si>
    <t>Kompletna izdelava, dobava in vgrajevanje betona C15/20, v mikroarmirane konstrukcije (plastična mikroarmatura), prereza od 0.05 do 0.10 m3/m2/m1, vključno z vsemi pomožnimi deli in transportom do mesta vgrajevanja:</t>
  </si>
  <si>
    <t>►mikroarmiran podložni beton mulde</t>
  </si>
  <si>
    <t>Kompletna izdelava, dobava in vgrajevanje betona C30/37, v armirane konstrukcije, prereza od 0.12 do 0.20 m3/m2/m1, vključno z vsemi pomožnimi deli in transportom do mesta vgrajevanja:</t>
  </si>
  <si>
    <t>►ab mulda</t>
  </si>
  <si>
    <t>Dobava,  rezanje,  krivljenje, vezanje in polaganje armature ter polaganje armaturnih mrež kompletno po armaturnem   načrtu,  z  vsemi pomožnimi deli in prenosi, do  mesta  vgraditve.</t>
  </si>
  <si>
    <t xml:space="preserve">palice fi 12 - talna plošča </t>
  </si>
  <si>
    <t>SKUPAJ BETONSKA DELA</t>
  </si>
  <si>
    <t>TESARSKA DELA - OPAŽ</t>
  </si>
  <si>
    <t>Splošna določila za tesarska dela :</t>
  </si>
  <si>
    <t>Pri izvajanju tesarskih del je upoštevati vsa pripravljalna dela pri opažih, razopaževanje in zlaganje lesa in opažev. Opaži morajo biti pred uporabo pravilno negovani s premazi in odstranitev premazov upoštevana v posameznih cenah E.M. Tesnost in stabilnost opažev mora biti brezpogojno zagotovljena. Opaži za vidne betone morajo biti pripravljeni tako, da so po razopaženju betonske ploskve brez deformacij, gladke oziroma v strukturi določeni s projektom in popolnoma zalite brez gnezd in iztekajočega betona. Hkrati je potrebno upoštevati tudi sledeče:</t>
  </si>
  <si>
    <t xml:space="preserve">1. Varovalni odri, ki služijo varovanju življenja, izvajalcev ter ostalih na gradbišču se za čas izvajanja ne obračunavajo  posebej, ampak jih je potrebno upoštevati v cenah za enoto posameznih postavk, v kolikor to ni v popisu posebej opisano in označeno. </t>
  </si>
  <si>
    <t xml:space="preserve">2. Amortizacijsko stopnjo opažev in odrov ne glede na dobo za ves čas gradnje na objektu oziroma posamezne faze pri gradnji tudi takrat, kadar je  v posamezni postavki amortizacija določena. </t>
  </si>
  <si>
    <t xml:space="preserve">3. Stroške za morebitne statične presoje stabilnosti, sidranja in preizkuse opažev, delovnih odrov, varovalnih ali pomičnih odrov je vkalkulirati v cene po enoti posameznih postavk.  </t>
  </si>
  <si>
    <t xml:space="preserve">4.  Opaži  morajo biti izdelani po merah iz projekta ali posameznih načrtov z vsemi potrebnimi podporami z vodoravno in diagonalno povezavo tako, da so stabilni in vzdržijo vse obtežbe; površine morajo biti čiste in ravne; Vidni opaž se smatra v primeru ko konstrukcija po razopaževanju ostane neometana.  </t>
  </si>
  <si>
    <t>5. V vseh postavkah tesarskih del je v ceni za enoto mere opažev obvezno zajeti potrebno opaževanje, razopaževanje, čiščenje in mazanje opažev ter zlaganje na primernih deponijah skupaj z vsemi transporti in pomožnimi deli.</t>
  </si>
  <si>
    <t>Izdelava opaža ab temeljne plošče</t>
  </si>
  <si>
    <t>SKUPAJ TESARSKA DELA</t>
  </si>
  <si>
    <t>Splošna določila za zidarska dela :</t>
  </si>
  <si>
    <t>Zidarska dela se morajo izvajati po določilih veljavnih tehničnih predpisov in normativov v soglasju z obveznimi standardi.</t>
  </si>
  <si>
    <t>Vgrajeni materiali za ta dela morajo po kvaliteti ustrezati določilom veljavnih tehničnih predpisov in slstandardov.</t>
  </si>
  <si>
    <t>Kvaliteta malt za zidarska dela mora ustrezati določilom veljavnih tehničnih predpisov in standardov.</t>
  </si>
  <si>
    <t>Zidanje z opeko :</t>
  </si>
  <si>
    <t>Splošni pogoji:</t>
  </si>
  <si>
    <t xml:space="preserve">Zidanje mora biti čisto, s pravilno vezavo opeke.Stiki morajo biti dobro zaliti z malto, vrste popolnoma vodoravne, malta pa ne sme </t>
  </si>
  <si>
    <t>biti v debelejšem sloju kot 15 mm. Vse površine morajo biti popolnoma ravne in navpične, odvečna malta iz stikov se mora odst-</t>
  </si>
  <si>
    <t>raniti, dokler je še sveža; Kvaliteta opeke in malte mora ustrezati zahtevam splošnih določil in opisu standardov za zidarska del.</t>
  </si>
  <si>
    <t>Izolacije :</t>
  </si>
  <si>
    <t>Splošni pogoji :</t>
  </si>
  <si>
    <t xml:space="preserve">            - vse izolacije morajo ustrezati splošnim določilom veljavnih tehničnih predpisov, drugih normativov in obveznih standardov</t>
  </si>
  <si>
    <r>
      <t xml:space="preserve">Čiščenje, sušenje in izravanava  površine zidov po obodu objekta s predhodno pripravo podlage, izdelava cementnega redkega obrizga in finega ometa s cementno rahlo podaljšano malto 1:3 skupaj z vsemi pomožnimi, pripravljalnimi in zaključnimi deli in odri ter vsemi potrebnimi  horizontalnimi  in vertikalnimi transporti: </t>
    </r>
    <r>
      <rPr>
        <i/>
        <u/>
        <sz val="10"/>
        <rFont val="Arial Narrow"/>
        <family val="2"/>
      </rPr>
      <t>priprava površine za nanos vertikalne hidroizolacije</t>
    </r>
  </si>
  <si>
    <r>
      <t xml:space="preserve">Kompletna izvedba </t>
    </r>
    <r>
      <rPr>
        <i/>
        <u/>
        <sz val="10"/>
        <rFont val="Arial Narrow"/>
        <family val="2"/>
      </rPr>
      <t>vertikalne hidroizolacije zunanjega oboda od drenaže do vrha podzidka,</t>
    </r>
    <r>
      <rPr>
        <sz val="10"/>
        <rFont val="Arial Narrow"/>
        <family val="2"/>
      </rPr>
      <t xml:space="preserve"> z vsemi pomožnimi, pripravljalnimi in zaključnimi deli ter vsemi potrebnimi horizontalnimi in vertikalnimi transporti. Dela izvesti po navodilih proizvajalca. H.I. v sestavi:</t>
    </r>
  </si>
  <si>
    <t>►</t>
  </si>
  <si>
    <t>Nanos hladnega bitumenskega premaza (npr. IBITOL) na suho in brezprašno površino AB konstrukcije, poraba 0,3 l/m2, sušenje premaza 24 ur.</t>
  </si>
  <si>
    <t>Vgradnja dva sloja vertikalne hidroizolacije. Bitumenski trakovi iz oksidiranega bitumna, v skladu s SIST EN 13969 - TIP A in SIST 1031 (npr. IZOTEM V4 oz. IZOTEKT V4),   popolno privariti s podlago. Trak odmerimo na začetek preklopa v horizontali (10 cm). Pričetek varjenja pa začnemo s spodnje strani stene - od zgornjega konca kotne letve proti vrhu stene. Izdelava 10 cm preklopov v prečni in 15 cm v vzdolžni smeri.  S končanjem vertikalne hidroizolacije dokončamo še spoj hidroizolacije: stena-tla, preklop najmanj 10 cm (na EPS kotno letev traku ne varimo).</t>
  </si>
  <si>
    <t>Nabava,  dobava  in vgradnja toplotne izolacije  deb. 10 cm, npr. Fibran XPS300L ETICS GF., kot zaščita vertikalne hidroizolacije na zunanjem obodu objektain izolacija podzidka,  z vsemi pomožnimi, pripravljalnimi in zaključnimi deli ter  vsemi  potrebnimi horizontalnimi in vertikalnimi transporti. Izvedba izolacije do zgornjega roba podzidka, cca. 30,00 cm nad zunanim tlakom</t>
  </si>
  <si>
    <t>Nabava, dobava  in vgradnja KOTNE LETVE 5x5 cm za blažitev ostrega kota na področju prehoda hidroizolacije: tla-stena (preprečevanje ostrega pregiba varilnega traku in posledičnega trganja trakov zaradi zemeljskih posedkov).</t>
  </si>
  <si>
    <t>m1</t>
  </si>
  <si>
    <t>Dobava in položitev drenažne cevi okoli objekta v višini dna temeljev z drenažno cevjo FI 160 mm, vključno z dobavo nearmiranega betona C 10/12 in izdelavo ustrezne betonske posteljice ter  priključitvijo na drenažne jaške,  vključno z vsemi pomožnimi deli ter vgradnim in zaključnim materialom</t>
  </si>
  <si>
    <t>Izkop, zasutje in ureditev površja trase in dobava ter položitev drenažne cevi  FI 160, za odvajanje drenažnih voda od objekta do najbližjega ustrezno globokega jaška meteorne kanalizacije s položitvijo na pripravljeno podlago (posteljica) in priključitvijo na obstoječi jašek,  vključno z vsemi pomožnimi deli ter vgradnim in zaključnim materialom. V kolikor drenaže zaradi globine jaškov ni mogoče priključiti na obstoječo kanalizacijo je potrebno ob zaključku drenaže izvesti vrtino fi 30, globine do 3,00 m, ki bo ponikala odvečno drenažno vodo.</t>
  </si>
  <si>
    <t>Dobava in montaža betonskega drenažnega jaška FI 60 cm, globina do 60,00 cm, na ustrezno pripravljeno podlago, z betonskim pokrovom za možnost čiščenja jaška  (nosilnost jaška na neutrjenih in utrjenih nepovoznih površinah A-15, na utrjenih povoznih površinah B-125),  vključno z vsemi pomožnimi deli ter vgradnim in zaključnim materialom. Globina položene drenaže in drenažnih jaškov bo natančneje definirana po odkopu objektov.</t>
  </si>
  <si>
    <t>Izvedba gradbene sanacije notranjih okenskih in vratnih špalet po odstranitvi obstoječega stavbnega pohištva, z kitanjem in brušenjem ter pripravo ustrezne podlage za nanos finalnega opleska, vključno z vsemi ostalimi potrebnimi deli in materiali.Vse po navodilih proizvajalca, vključno z V in H transporti ter potrebnimi delovnimi odri.
Količina ocenjena, obračun po dejanskih količinah. Izvedbo del potrdi nadzornik!</t>
  </si>
  <si>
    <t>Sprotno čiščenje gradbišča med izvajanjem vseh del ter zaključno čiščenje, kompletno z odstranitvijo odpadkov iz objekta ter transportom iz delovišča v stalni depo. Upoštevati čiščenje stavbnega pohištva - okna. 
Obračun po 1x tlorisni površini objekta.</t>
  </si>
  <si>
    <t>SKUPAJ ZIDARSKA DELA</t>
  </si>
  <si>
    <t>Splošna določila za fasaderska dela :</t>
  </si>
  <si>
    <r>
      <t>OPOMBA:</t>
    </r>
    <r>
      <rPr>
        <sz val="9"/>
        <rFont val="Arial Narrow"/>
        <family val="2"/>
      </rPr>
      <t xml:space="preserve">  Za dopustna odstopanja za pravokotnost in površinsko ravnost fasade veljajo določila po DIN 18202. V ceni upoštevati vse zaključke na obodnih zidovih in stikih različnih materialov ter vse potrebne kotnike, odkapne robove, bandaže in dodatne ojačitve pri odprtinah.</t>
    </r>
  </si>
  <si>
    <t>1. Izvajalec pred pričetkom del preveri ravnost površine in njeno tolerančno območje, stanje površine (vlažnost, čistost, homogenost podlage, mastni madeži…) ter napake pred pričetkom del odpraviti.</t>
  </si>
  <si>
    <t xml:space="preserve">2. 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in razne preboje na fasadi. </t>
  </si>
  <si>
    <t>OBVEZNO JE POTREBNO KONTROLIRATI SESTAVE PO POSAMEZNIH POSTAVKAH V "SESTAVAH KONSTRUKCIJ", KI SO MERODAJNE ZA IZDELAVO PONUDBE!</t>
  </si>
  <si>
    <t xml:space="preserve">Kompletna dobava cevi in postavitev ter kasnejša demontaža fasadnega odra iz H ali cevnih elementov, višine do 13.00 m za izvedbo fasade brez zaščitne ponjave z vsemi potrebnimi vertikalnimi in horizontalnimi prehodi na posamezne delovne platoje, varnostnimi ograjami in potrebnimi sidri, pod oder se položi folija ali filc, da se lepilo ali zaključni sloj ne prime na asfalt oz. finalni zunanji tlak, v ceno zajeti tudi končno čiščenje, postavitev vseh začasnih prehodov in morebitnih lovilnih odrov v kolikor je potrebno. </t>
  </si>
  <si>
    <r>
      <t>Doplačilo za napenjanje zaščitne ponjave po fasadnem odru: ponjava služi varnostnemu namenu za protiprašno zaščito, preprečuje padanje predmetov in omogoča nemoten potek dela izvajalcem;</t>
    </r>
    <r>
      <rPr>
        <b/>
        <i/>
        <sz val="9"/>
        <rFont val="Arial Narrow"/>
        <family val="2"/>
      </rPr>
      <t xml:space="preserve"> </t>
    </r>
    <r>
      <rPr>
        <b/>
        <i/>
        <u/>
        <sz val="9"/>
        <rFont val="Arial Narrow"/>
        <family val="2"/>
      </rPr>
      <t>izdela se jo na zahtevo nadzora ali investitorja!</t>
    </r>
  </si>
  <si>
    <t>Čiščenje  površine obodnih konstrukcij, odstranitev umazanije ter  sanacija morebitnih segradiranih območij, gradbena sanacija, izravnava in osušitev celotne površine in priprava ustrezne podlage za nanos toplotne izolacije. Odprtine so odštete v celoti. Vključno z vsemi pomožnimi deli in materialom.</t>
  </si>
  <si>
    <t>Kompletna dobava materiala in izdelava fasade,  skupaj s pritrdilnim in veznim materialom z vsemi pomožnimi, pripravljalnimi in zaključnimi deli in odri ter vsemi potrebnimi horizontalnimi in vertikalnimi transporti</t>
  </si>
  <si>
    <t>Glej detajle in fasadne pasove!</t>
  </si>
  <si>
    <t>Sestava fasadne obloge:</t>
  </si>
  <si>
    <t>►lepilo toplotnoizolacijske obloge</t>
  </si>
  <si>
    <t>►toplotna izolacija iz mineralne volne za kontaktne fasade z enostrnskim silikatnim obrizgom, tipa ki smartwall n c1, (λmax=0,035 w/mk, razplastna trdnost ≥ 7,5 kpa) debeline 18,00 cm</t>
  </si>
  <si>
    <t>►dvodelna plastična razcepna sidra</t>
  </si>
  <si>
    <t>►osnovni omet - spodnji in zgornji sloj</t>
  </si>
  <si>
    <t>►armaturna mrežica</t>
  </si>
  <si>
    <t>►osnovni armirni sloj +  vremensko odporen pastozni zaključni omet s silikonskim vezivom in funkcionalnim  vezivom za hitro sušenje, tipa baumit startop barvni odtenek določi projektant na osnovi barvne karte proizvajalca</t>
  </si>
  <si>
    <t>Kompletna dobava materiala in izdelava fasade cokla,  skupaj s pritrdilnim in veznim materialom z vsemi pomožnimi, pripravljalnimi in zaključnimi deli in odri ter vsemi potrebnimi horizontalnimi in vertikalnimi transporti</t>
  </si>
  <si>
    <t>►toplotna izolacija iz xps za kontaktne fasade z enostrnskim silikatnim obrizgom, tipa ki smartwall n c1, (λmax=0,035 w/mk, razplastna trdnost ≥ 7,5 kpa) debeline 18,00 cm</t>
  </si>
  <si>
    <t>Kompletna dobava materiala in izdelava fasade vkopanega dela opne,  skupaj s pritrdilnim in veznim materialom z vsemi pomožnimi, pripravljalnimi in zaključnimi deli in odri ter vsemi potrebnimi horizontalnimi in vertikalnimi transporti</t>
  </si>
  <si>
    <t>►toplotna izolacija iz xps za kontaktne fasade z ezaščitno čepasto folijo , (λmax=0,035 w/mk, razplastna trdnost ≥ 7,5 kpa) debeline 18,00 cm</t>
  </si>
  <si>
    <t>►čepasta folija</t>
  </si>
  <si>
    <t>Kompletna dobava materiala in izdelava zunanjih okenskih in vratnih špalet,  skupaj s pritrdilnim in veznim materialom z vsemi pomožnimi, pripravljalnimi in zaključnimi deli in odri ter vsemi potrebnimi horizontalnimi in vertikalnimi transporti. Pri izvedbi fasadnih špalet upoštevati, da se vse okenske in vratne odprtine obdelajo s PVC vogalniki z mrežico (vertikalni zunanji rob).  Vse kontaktne površine med špaletami in okvirji stavbnega pohištva (okna, vrata) se obdelajo z zaključno letvijo (npr. Baumit Fensteranschlussprofil). Na zunanjih robovih zgornjih-horizontalnih  špalet nad okni in vrati se vgradi PVC odkapni profil z mrežico, npr. Baumit Tropfkantenprofil.  Vsi vogali objekta morajo biti obdelani s PVC vogalniki, kot tudi izvedeno diagonalno armiranje s kosi armaturne mrežice, na vseh vogalih okenskih in vratnih odprtin. Količina ocenjena, obračun po dejanskih količinah. Izvedbo del potrdi nadzornik!</t>
  </si>
  <si>
    <t>►toplotna izolacija iz poltrde mineralne volne za kontaktne fasade za oblogo špalet, tipa KI FKD, (λmax=0,032 w/mk, razplastna trdnost ≥ 15 kpa) debeline 3,00 cm</t>
  </si>
  <si>
    <r>
      <t xml:space="preserve">Kompletna izdelava </t>
    </r>
    <r>
      <rPr>
        <b/>
        <i/>
        <u/>
        <sz val="10"/>
        <rFont val="Arial Narrow"/>
        <family val="2"/>
      </rPr>
      <t>podstavka fasade (cokel)</t>
    </r>
    <r>
      <rPr>
        <sz val="10"/>
        <rFont val="Arial Narrow"/>
        <family val="2"/>
      </rPr>
      <t>, vključno z vsemi pomožnimi deli in materiali.</t>
    </r>
  </si>
  <si>
    <t>Sestava obloge fasadnega podstavka:</t>
  </si>
  <si>
    <t>►zaključni sloj - kot npr. Baumit MosaikTop</t>
  </si>
  <si>
    <t>SKUPAJ FASADERSKA DELA</t>
  </si>
  <si>
    <t>B./</t>
  </si>
  <si>
    <t>Splošna določila za krovska dela :</t>
  </si>
  <si>
    <t>Pri izvajanju krovskih del je upoštevati vsa pripravljalna dela, pomožna dela zaključna dela. Hkrati je potrebno tudi upoštevati:</t>
  </si>
  <si>
    <t>1. Vse lesene konstrukcije morajo biti izvršene strokovno pravilno, po obstoječih tehničnih predpisih.</t>
  </si>
  <si>
    <t>2. Vse vgrajene lesene konstrukcije morajo biti površinsko obdelane in zaščitene pred gnitjem, delovanjem vlage in mrčesom.</t>
  </si>
  <si>
    <t>3. V ceni vseh postavk je zajeti vsa dela, ves osnovni, pritrdilni in tesnilni material, vse prenose, finalno obdelavo, z robnimi zaključki in po navodilih proizvajalca materiala vse za gotovo vgrajene elemente. Vse mere je preveriti na licu mesta.</t>
  </si>
  <si>
    <t>4. V ceni vseh postavk je zajeti vse potrebne delovne odre.</t>
  </si>
  <si>
    <t>5. Izvedba detajlov po projektni dokumentaciji in priporočilih proizvajalcev.</t>
  </si>
  <si>
    <t>Splošna določila za  kleparska dela:</t>
  </si>
  <si>
    <t>Pri izvajanju kleparskih del je upoštevati vsa pripravljalna dela, pomožna dela zaključna dela. Hkrati je potrebno tudi upoštevati:</t>
  </si>
  <si>
    <t xml:space="preserve">1. Varovalni odri, ki služijo varovanju življenja, izvajalcev ter ostalih na gradbišču in niso posebej navedena v tem popisu (glej tesraska dela - opaži in odri) se za čas izvajanja ne obračunavajo  posebej, ampak jih je potrebno upoštevati v cenah za enoto posameznih postavk, v kolikor to ni v popisu posebej opisano in označeno. </t>
  </si>
  <si>
    <t>2. Krovci in kleparji na strehi morajo biti zavarovani v skladu z predpisi in zakonom o Varstvu pri delu (vsa varovala, ki služijo za uporabo osebne zaščitne opreme v skladu z SIST EN 354, SIST EN 355, SIST EN 360, SIST EN 362 in Zakonom o varstvu in zdravju pri delu.).</t>
  </si>
  <si>
    <t xml:space="preserve">3. Obložene površine morajo biti vertikalno in horizontalno ravne s finalno obdelanimi robovi na stikih sten in na vogalih. </t>
  </si>
  <si>
    <t>4. Vse detajle vgrajenih elementov in detajle izvedbe pisno potrdi arhitekt!</t>
  </si>
  <si>
    <t>Kompletna dobava materiala in vgradnja parne zapore pod toplotno izolacijo tipa KI Homeseal LDS 100 ali ekvivalentno, skupaj z vsemi pomožnimi, pripravljalnimi in zaključnimi deli. Folijo vgraditi po navodilih in detajlih proizvajalca 
V ceni upoštevati količine preklopov</t>
  </si>
  <si>
    <t xml:space="preserve">Kompletna dobava materiala in vgradnja toplotne izolacije iz steklene volne  (ʎ=0,035 W/mK), na  konstrukcijo ostrešja objekta, debeline 14,00 cm na zunanji strani in  5,00 cm na notranji strani. Vgradnja po detajlih in navodilih proizvajalca. Vključno z vsemi pomožnimi deli ter vgradnim in zaključnim materialom. </t>
  </si>
  <si>
    <t>Kompletna dobava materiala in vgradnja ločilnega sloja - tyvek solid 300 g/m2 nad toplotno izolacijo, skupaj z vsemi pomožnimi, pripravljalnimi in zaključnimi deli. Parno oviro vgraditi po navodilih in detajlih proizvajalca 
V ceni upoštevati količine preklopov</t>
  </si>
  <si>
    <t>SKUPAJ KROVSKO KLEPARSKA DELA</t>
  </si>
  <si>
    <t>KLJUČAVNIČARSKA DELA</t>
  </si>
  <si>
    <t>Kompletna dobava materiala in vgradnja pločevinastih (barva  anthrazit) zaključnih obrob razvite širine 70 cm , skupaj z vsemi pomožnimi, pripravljalnimi in zaključnimi deli. Pločevino vgraditi po navodilih in detajlih proizvajalca 
V ceni upoštevati količine preklopov</t>
  </si>
  <si>
    <t>Pri izvajanju del je upoštevati vsa pripravljalna dela, pomožna dela zaključna dela. Hkrati je potrebno tudi upoštevati:</t>
  </si>
  <si>
    <t xml:space="preserve">1. V ceno za enoto mere morajo biti vračunani stroški za izdelavo delavniških načrtov ter detajlov za izvedbo posameznih konstrukcijskih elementov in izdelava predizmer na objektu.  </t>
  </si>
  <si>
    <t>2. Pred izdelavo izdelkov, je potrebno izdelati vzorčni kos, ki ga pisno potrdi investitor.</t>
  </si>
  <si>
    <t>Splošna določila za stavbno pohištvo:</t>
  </si>
  <si>
    <t xml:space="preserve">SPLOŠNI OPIS  STAVBNEGA POHIŠTVA </t>
  </si>
  <si>
    <t>Izdelava, dobava in montaža pvc  stavbnega pohištva . Uporaba tehnično sistemske rešitve opisane v nadaljevanju po posameznih postavkah in karakteristikah  proizvajalca za vse vgrajene elemente. Proizvod mora biti izdelan po navodilih proizvajalca, skladno s sistemskimi priročniki in skladno z veljavnimi harmoniziranimi standardi. 
Zaključki na gradbene elemente, morajo biti izvedeni, znotraj paro-nepropustni, zunaj pa paro-propustni in vodotesni (izvedeni po smernicah RAL montaže, proizvajalca kot na primer 
sistema: ISO-CHEMIE GmbH).
Površinska obdelava profilov mora imeti:
- zaščitni premaz pred neugodnimi vremenskimi pogoji
V ceni vseh postavk, morajo biti zajeta vsa dela, dobava in montaža, osnovni material, steklo, pritrdilni in tesnilni material, okovje, zapiralno okovje ter material za vse zaključke. Izvajalec mora vse mere preveriti na licu mesta in izdelati ustrezno tehnično dokumentacijo in delavniške risbe v skladu z dogovorom s projektantom.</t>
  </si>
  <si>
    <r>
      <rPr>
        <b/>
        <sz val="9"/>
        <rFont val="Arial Narrow"/>
        <family val="2"/>
        <charset val="238"/>
      </rPr>
      <t xml:space="preserve">Splošni opis alu stavbnega pohištva na objektu
</t>
    </r>
    <r>
      <rPr>
        <sz val="9"/>
        <rFont val="Arial Narrow"/>
        <family val="2"/>
        <charset val="238"/>
      </rPr>
      <t xml:space="preserve">1.debelina okvirja 83 mm; debelina krila 83 mm, 
2.toplotna izolacija:
Uw=0,71 W/m2K, s steklom Ug=0,5 W/m2K po EN 673,
Intenz do Uw=0,65 W/m2K s steklom Ug=0,5 W/m2K po EN 673
3.zvočna izolacija do 47 dB (z ustrezno zasteklitvijo)
4.trojno tesnenje 
5.6-komorni sistem
6.dodatna varnost v skladu s standardi
7.možnost dobave varnostni razred: RC2
8.možnost montaže večstopenjskega odpiranje na kip
9.barva zunaj ral anthrazit, znotraj bela (enako pvc police)
10.postopek vgradnje EKO in RAL
</t>
    </r>
    <r>
      <rPr>
        <b/>
        <sz val="9"/>
        <rFont val="Arial Narrow"/>
        <family val="2"/>
        <charset val="238"/>
      </rPr>
      <t xml:space="preserve"> </t>
    </r>
  </si>
  <si>
    <t>OKNA</t>
  </si>
  <si>
    <t xml:space="preserve">Kompletna nabava, dobava in montaža </t>
  </si>
  <si>
    <t>okno o-1</t>
  </si>
  <si>
    <t>dim (cm) 100/180</t>
  </si>
  <si>
    <t xml:space="preserve"> - opombe: podane zidarske odprtine, vse mere preveriti na objektu, obvezni atesti v skladu z zakonodajo, 
v ponudbi je potrebno zajeti ves potreben vgradni in zaključni material, RAL vgradnja na zunanji rob zida,</t>
  </si>
  <si>
    <t>okno o-2</t>
  </si>
  <si>
    <t>dim (cm) 60/60</t>
  </si>
  <si>
    <t xml:space="preserve"> - opombe: podane zidarske odprtine, vse mere preveriti na objektu, obvezni atesti v skladu z zakonodajo, 
v ponudbi je potrebno zajeti ves potreben vgradni in zaklučni material, RAL vgradnja na zunanji rob zida,</t>
  </si>
  <si>
    <t>okno o-3</t>
  </si>
  <si>
    <t>dim (cm) 436/330</t>
  </si>
  <si>
    <t>okno o-4</t>
  </si>
  <si>
    <t>dim (cm) 150/330</t>
  </si>
  <si>
    <t>okno o-5</t>
  </si>
  <si>
    <t>dim (cm) 100 /116</t>
  </si>
  <si>
    <t xml:space="preserve">  - opombe: podane zidarske odprtine, vse mere preveriti na objektu, obvezni atesti v skladu z zakonodajo, 
v ponudbi je potrebno zajeti ves potreben vgradni in zaklučni material, RAL vgradnja na zunanji rob zida,</t>
  </si>
  <si>
    <t>VRATA</t>
  </si>
  <si>
    <t>vrata v-1</t>
  </si>
  <si>
    <t>dim (cm) 160/260</t>
  </si>
  <si>
    <t>vrata v-2</t>
  </si>
  <si>
    <t>dim (cm) 150/230</t>
  </si>
  <si>
    <t>vrata v-3</t>
  </si>
  <si>
    <t>dim (cm) 90/200</t>
  </si>
  <si>
    <t>SKUPAJ STAVBNO POHIŠTVO</t>
  </si>
  <si>
    <t>SLIKOPLESKARSKA DELA</t>
  </si>
  <si>
    <t>Splošna določila za slikopleskarska dela:</t>
  </si>
  <si>
    <r>
      <t>OPOMBA:</t>
    </r>
    <r>
      <rPr>
        <b/>
        <sz val="9"/>
        <rFont val="Arial Narrow"/>
        <family val="2"/>
      </rPr>
      <t xml:space="preserve"> </t>
    </r>
    <r>
      <rPr>
        <sz val="9"/>
        <rFont val="Arial Narrow"/>
        <family val="2"/>
      </rPr>
      <t>Pri izvajanju slikopleskarskih del je upoštevati vsa pripravljalna dela, pomožna in zaključna dela. Hkrati je potrebno tudi upoštevati:</t>
    </r>
  </si>
  <si>
    <t xml:space="preserve">1. Delovni odri, ki služijo varovanju življenja, izvajalcev ter ostalih na gradbišču in niso posebej navedena v tem popisu (glej tesarska dela - opaži in odri) se za čas izvajanja ne obračunavajo  posebej, ampak jih je potrebno upoštevati v cenah za enoto posameznih postavk, v kolikor to ni v popisu posebej opisano in označeno. </t>
  </si>
  <si>
    <t xml:space="preserve">2. Na  opleskanih površinah se ne smejo poznati sledovi od slikopleskarskega orodja, barvni ton mora biti enoten. </t>
  </si>
  <si>
    <t>3. Pred pričetkom je predhodno pregledati delovno površino in izvesti potrebna preddela; površine očistiti od emulzij, premazov opažev in mastnih deležev, pregledati niveleto površin in pomeriti stopnjo vlage. Vse našteto mora biti zajeto v E.M. posamezne postavke.</t>
  </si>
  <si>
    <t>4. V ceni je upoštevati vse zaščite pri slikanju ali pleskanju med posameznimi različnimi nanosi barv: bandažni trak, začasno odstranjevanje in ponovno nameščanje, zaščito lesenih delov, zidnih površin, ipd.</t>
  </si>
  <si>
    <t>SKUPAJ SLIKOPLESKARSKA DELA</t>
  </si>
  <si>
    <t>B/9.0</t>
  </si>
  <si>
    <t>Kompletna izvedbe  obloge strešne konstrukcije , z enostransko dvoslojna obloga z mavčnimi ploščami d = 12,5 mm (tipa Knauf Diamant ali ekvivalentno), enojna kovinska podkonstrukcija d = 70 mm,  bandažirano v kvaliteti K2, z vsemi  potrebnimi  odri  in  prenosi ter transporti in pomožnimi deli</t>
  </si>
  <si>
    <t>SKUPAJ MONTAŽERSKA DELA</t>
  </si>
  <si>
    <t>A2</t>
  </si>
  <si>
    <t>2</t>
  </si>
  <si>
    <t>3</t>
  </si>
  <si>
    <t>4</t>
  </si>
  <si>
    <t>5</t>
  </si>
  <si>
    <t>6</t>
  </si>
  <si>
    <t>7</t>
  </si>
  <si>
    <t>8</t>
  </si>
  <si>
    <t>OBJEKT A - NASTAVITVENI OBJEKT</t>
  </si>
  <si>
    <t>OBJEKT B - VEČNAMENSKI OBJEKT</t>
  </si>
  <si>
    <t>9</t>
  </si>
  <si>
    <t>10</t>
  </si>
  <si>
    <t>13</t>
  </si>
  <si>
    <t>14</t>
  </si>
  <si>
    <t>Kompletna odstranitev stenskih in stropnih lesenih finalnih oblog v celotni mansardi, z iznosi, prenosi in nalaganjem ruševin na prevozno sredstvo in odvoz na stalno deponijo. V ceni upoštevati plačilo komunalne deponije! Odstranijo se vsi sloji do osnovne nosilne konstrukcije, ki se ustrezno očisti in pripravi za vgradnjo novega suhomontažnega sloja.</t>
  </si>
  <si>
    <t>15</t>
  </si>
  <si>
    <t>16</t>
  </si>
  <si>
    <t>17</t>
  </si>
  <si>
    <t>18</t>
  </si>
  <si>
    <t>A4</t>
  </si>
  <si>
    <t>A3</t>
  </si>
  <si>
    <t>A5</t>
  </si>
  <si>
    <t>Nabava,  dobava  in vgradnja toplotne izolacije  deb. 18 cm, npr. Fibran XPS300L ETICS GF., kot zaščita vertikalne hidroizolacije na zunanjem obodu objektain izolacija podzidka,  z vsemi pomožnimi, pripravljalnimi in zaključnimi deli ter  vsemi  potrebnimi horizontalnimi in vertikalnimi transporti. Izvedba izolacije do zgornjega roba podzidka, cca. 30,00 cm nad zunanim tlakom</t>
  </si>
  <si>
    <t>A6</t>
  </si>
  <si>
    <t>B1</t>
  </si>
  <si>
    <t>SKUPAJ KLJUČAVNIČARSKA DELA</t>
  </si>
  <si>
    <t>B2</t>
  </si>
  <si>
    <t>B3</t>
  </si>
  <si>
    <t>dim (cm) 272/60</t>
  </si>
  <si>
    <t>dim (cm) 100/100</t>
  </si>
  <si>
    <t>dim (cm) 100/120</t>
  </si>
  <si>
    <t>dim (cm) 140/220</t>
  </si>
  <si>
    <t>dim (cm) 100/200</t>
  </si>
  <si>
    <t>vrata v-4</t>
  </si>
  <si>
    <t>dim (cm) 140/200</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</si>
  <si>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 okovje: kvalitetno okovje za kombinirano odpiranje
- oprema: kovinska kljuka v barvi profila z integrirano varnostno cilindrično ključavnico - sistemski ključ, tipa Hoppe Duraplus ali ekvivalentno.
</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</si>
  <si>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 okovje: kvalitetno okovje za kombinirano odpiranje
- oprema: kovinska kljuka v barvi profila z integrirano varnostno cilindrično ključavnico - sistemski ključ, tipa Hoppe Duraplus ali ekvivalentno.</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</si>
  <si>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</si>
  <si>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
</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</si>
  <si>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
</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</si>
  <si>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</si>
  <si>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t>
  </si>
  <si>
    <t>B4</t>
  </si>
  <si>
    <t>Izdelava prednamaza z emulzijo, dvakratno kitanje in brušenje FINALNIH SUŠILNIH OMETOV sten prostorv - del energetske sanacije z materiali ki so sorodni sušilnim ometom ter min. 2 x oplesk s PARO DOBRO PREPUSTNO   barvo;  kompletno po predpisih in navodilih proizvajalca, z vsemi pomožnimi deli, odri in transporti.</t>
  </si>
  <si>
    <t>Drobni vezni material</t>
  </si>
  <si>
    <t>A7</t>
  </si>
  <si>
    <t>OPAŽ-TESARSKA DELA</t>
  </si>
  <si>
    <t>FASADA</t>
  </si>
  <si>
    <t>B5</t>
  </si>
  <si>
    <t>PRENOVA KOTLOVNICE</t>
  </si>
  <si>
    <t>NAMESTITEV TERMOSTATSKIH VENTILOV</t>
  </si>
  <si>
    <t>MENJAVA WC KOTLIČKOV</t>
  </si>
  <si>
    <t>Izdelava, transport in montaža lesene strešne konstrukcije iz smrekovine II. Klase</t>
  </si>
  <si>
    <t>poraba lesa do 0.06 m3/m2</t>
  </si>
  <si>
    <t>Nabijanje letev križno za opečno kritino. Vzdolžne letve 10/5 cm, kontra letve 5/4 cm)</t>
  </si>
  <si>
    <t>Obijanje strehe z lesenim opažem, 2 cm na razmiku 8 mm</t>
  </si>
  <si>
    <t>Pokrivanje strešnih površin s strešno kritino (betonska velikoformatna kritina)</t>
  </si>
  <si>
    <t>Pokrivanje slemena s slemenskim ventilacijskim elementom</t>
  </si>
  <si>
    <t>Dobava in montaža točkovnih snegolovov</t>
  </si>
  <si>
    <t>Polaganje perforirane pločevine za zračenje kritine iz pocinkane pločevine deb. 0,55 mm, r.š. 25 cm</t>
  </si>
  <si>
    <t>NEUPRAVIČENI - KONTROLA</t>
  </si>
  <si>
    <t>Razna gradbena pomoč v delu pri rušitvenih delih</t>
  </si>
  <si>
    <t>Razna gradbena pomoč v delu pri obrtniških in instalacijskih delih</t>
  </si>
  <si>
    <t xml:space="preserve">Sistem pred inštalacije za dovod vode iz sistema zbiranja meteornih vod 2 faza ( v tej fazi priklop na  vodovodno vodo)
</t>
  </si>
  <si>
    <t>Cevi izdelane iz RAU-VPE (Pe-Xa) s polietilenom, položena v tlaku, predelne stene in pod strop, za hladno, toplo vodo, komplet z fitingi iz medenine odpornimi proti razcinkanju, izdobavljena v palicah ali kolutih</t>
  </si>
  <si>
    <t>in izolirana z izolacijo debeline 13mm hladna voda</t>
  </si>
  <si>
    <t>f 16x2,2 - ocena 24m</t>
  </si>
  <si>
    <t>f 26x2,6 - ocena 12m</t>
  </si>
  <si>
    <t>f 32x3 - ocena 48m</t>
  </si>
  <si>
    <t>Ostala prirpavljana in zaključna dela:</t>
  </si>
  <si>
    <t>Navezava novih razvodov na obstoječe dovode HV - 1 kpl</t>
  </si>
  <si>
    <t>Manjša gradbena dela kot so preboji za cevi, izdelava utorov v tlaku in zidu za vodovodne in kanalizacijske cevi, ter zametavanje in fino zaribavanje po vgradnji, zaščita talni razvodov pred poškodbo - 1 kpl</t>
  </si>
  <si>
    <t>Tlačna preizkušnja z tlakom p= 12 bar in regulacija - 1 kpl</t>
  </si>
  <si>
    <t>Mikrobiološka preiskava vode (vsebnost mineralnih olj..) s strani pooblaščene institucije - 1 kpl</t>
  </si>
  <si>
    <t>Predelava priključkov na dovod v radiator z drobnim montažnim materialom - vezano na predhodno postavko (44 kpl)</t>
  </si>
  <si>
    <t>Dvoetažna, dvojno-stenska, EUROVENT certificirana naprava za zunanjo postavitev, iz ohišja modularne izvedbe.</t>
  </si>
  <si>
    <t>Razredi učinkovitosti in kvalitete naj so:
ERP skladnost - Uredba (EU) 1253/2014: 2018
Razred energetske učinkovitosti skladko s certifikacijo Eurovent: min. A</t>
  </si>
  <si>
    <t>Dvojno stenski paneli naprave naj bodo debeline min. 42mm</t>
  </si>
  <si>
    <t>Vsi paneli naprave naj so popolnoma snemljivi. Če ni drugače definirano, morajo biti dostopna vrata sekcij, ki se pogosto odpirajo izvedena z robustnimi tečaji in kljukami. Snemljivi paneli na takšnih sekcijah niso dovoljeni!</t>
  </si>
  <si>
    <t>V "Plug &amp; Play" kompaktni različici naprav morajo biti vsi elemeti naprave montirani, nastavljeni in testirani v tovarni pred dobavo. Vrtanja ohišja, panelov, profilov, ipd. na objektu naj se kar se da izogne!</t>
  </si>
  <si>
    <t>- zunaj: pocinkana pločevina, prašno barvano, RAL 9002, C4 ali C5 po EN ISO 12944</t>
  </si>
  <si>
    <t>Opremljena z žaluzijo, vgrajeno v ohišje naprave kot opisano v splošnem delu opisa naprave, z odprtino po celotnem preseku.</t>
  </si>
  <si>
    <t xml:space="preserve">Predfilter </t>
  </si>
  <si>
    <t>Klasifikacija filtra: G4/E7 ePM1 &gt;65%</t>
  </si>
  <si>
    <t>63 / 125 / 250 / 500 /1000 / 2000 / 4000 / 8000 Hz
6 / 8 / 13 / 18 / 23 / 21 / 15 / 15 dB</t>
  </si>
  <si>
    <t>Prezračevalna naprava mora biti opremljena s tovarniško vgrajeno in kablirano elektro komandno omaro, z vso potrebno močnostno in krmilno periferijo za varno, stabilno, zanesljivo in uporabniku prijazno delovanje, kot opisano že v splošnem opisu regulacije in krmilja naprave!</t>
  </si>
  <si>
    <t>- vodotesna streha naprave, po celi površini dimenzije 4200x 1200 mm, material poc. pločevina debeline 1,0 mm</t>
  </si>
  <si>
    <t xml:space="preserve">Izdelave nosilne podkonstrukcije za prezračevalne kanale v slemenskem delu podstrešja, pritrditve na fasadi - ocenjeno kg. 120 - vključno z vsemi pripravljalnimi in zaključnimi deli ter čiščenjem         </t>
  </si>
  <si>
    <t>Zunanja enota je primerna za zunanjo postavitev, grajena iz ohišja iz nerjavne pločevine, dodatno prašno barvanega (poliestersko termalno, debelina nanosa min. 70μ).</t>
  </si>
  <si>
    <t>Sistem mora standardno omogočati ti. VRT ali "Variabile Refrigerant Temperature" regulacijo temperature hladilnega sredstva. Sistem na podlagi obremenitev objekta in notranjih pogojev samodejno uravnava (dviga ali spušča) temperaturo uparjanja ali kondenzacije sistema in s tem še dodatno poviša sezonsko učinkovitost sistema, vse skladno z zadnjimi evropskimi ErP direktivami.</t>
  </si>
  <si>
    <t>Tlačna in trdnostna preizkušnja ogrevanje z hladnim vodnim tlakom 4 bar v času 2 uri, dovoljena odstopanja 2% ter izpihovanjem ecvovoda</t>
  </si>
  <si>
    <t>Tlačna in trdnostna preizkušnja vdodvod  z hladnim vodnim tlakom 10 bar v času 2 uri, dovoljena odstopanja 2% ter izpihovanjem ecvovoda</t>
  </si>
  <si>
    <t>Ostala prirpavljalna in zaključna dela:</t>
  </si>
  <si>
    <t>Demontaža obstoječe strojne opreme kotlovnice z napeljavo</t>
  </si>
  <si>
    <t>PP cev kot npr. Pipelife, z dodatki fazonske kose, na odrezke in tesnilnim, spojnim materialom in  podpornimi objemkami obloženimi z gumo (npr. MUPRO)</t>
  </si>
  <si>
    <t>DN50   - ocenjeno 12 m</t>
  </si>
  <si>
    <t>DN32   - ocenjeno 22 m</t>
  </si>
  <si>
    <t>OPOMBE: 
Električne inštalacije razsvetljave in vtičnic v kotlovnici (prostor 0.26) ostanejo nespremenjene in se vežejo na RK1 kot podano v nosi shemi razdelilnika RK1.
Požarni nadzorni sistem v plinski kotlovnici ostane obstoječ in se demontira le začasno, po prenovi kotlovnice se ponovno montira ter izvede pregled pooblaščenega preglednika.</t>
  </si>
  <si>
    <t>Vzpostavitev omrežja ter povezava na splet oz. sistem za monitoring: 
-	Montaža krmilne enote za nadzor nad rabo energije in povezava na splet. Lokacija krmilne enote je v tehničnem prostoru v pritličju objekta.
-	1x Izvedba merjenja toplotne energije (kalorimeter) - upoštevati vse potrebno, vključno z komunikacijskim vmesnikom ali kom. kartico v kalorimetru - Dobava in montaža toplotnega  števca, komplet  z vgradnim kompletom in  računsko enoto ter dvema temperaturnima tipaloma, skupaj z modulom za omrežno napajanje in Modbus kartico, proizvod  kot npr. Allmess tip CF Echo II, PN16 DN15/20, L=260mm; velikost preveriti pred dobavo + komplet s tipali in vgradnim kompletom za Modbus povezavo + rezanje cevi DN15/20 na mestu vgradnje z zavaritvijo prirobnice + vključno pritrdilni in izolacijski material.</t>
  </si>
  <si>
    <t>-    2x Izvedba merjenja električne energije (dobava in montaža merilnikov električne energije v glavnem razdelilniku glavni odjem ter raba podrazdelilnika RPR - dobava in montaža komunikacijskih vmesnikov za izbrane merilnike uskladitev z opremo CNS).</t>
  </si>
  <si>
    <t>Merilni sistem je podprt s sistemsko aplikacijo, ki bo omogočala funkcionalno ustreznost sistema in sicer arhiviranje grobih podatkov o meritvah ter pregled in obdelavo le teh. Sistemska aplikacija mora zagotoviti v nadaljevanju zahtevane funkcionalnosti. Sistemska aplikacija mora omogočati dostop tako lastniku ter njegovim pooblaščenim uporabnikom – pravice določuje lastnik.
Aplikacija/sistem za arhiviranje in obdelavo podatkov:
1.	Beleženje trenutne rabe energije - arhiviranje merilnih podatkov vseh merilnikov: (interval - vsaj 15min)
-	Meritve napetosti: U1 (L1), U2 (L2), U3 (L3)
-	Meritve toka: I1 (L1), I2 (L2), I3 (L3)
-	Faktor delavnosti: cos φ (L1), cos φ (L2), cos φ (L3)
-	Moč: P1 (L1), P2 (L2), P3 (L3)</t>
  </si>
  <si>
    <t>2.	Analiziranja rabe energije:
-	analiza v različnih časovnih obdobjih (ura, dan, teden, mesec, leto ...),
-	analiza z upoštevanjem različnih kazalnikov (temperaturni primanjkljaj in temperaturni presežek),
-	sledenje začrtani rabi energije (mejna vrednost rabe energije stavbe ali posameznega sklopa v stavbi),
-	alarmiranje v trenutkih izrednih stanj ali prekoračitev mejnih vrednosti rabe energije za stavbo ali posamezni sklop v stavbi.
OPOMBA: Če se uporabi merilni sistem z drugačno zasnovo oz. tehničnimi karakteristikami ter načinom izvedbe, le ta mora izpolnjevati vsaj enake funkcionalnosti projektiranemu sistemu.</t>
  </si>
  <si>
    <t>Ponudnik:</t>
  </si>
  <si>
    <t>Datum ponudbe:</t>
  </si>
  <si>
    <t xml:space="preserve">Ponudbo sestavil: </t>
  </si>
  <si>
    <t>PONUDBENI PREDRAČUN GOI DEL</t>
  </si>
  <si>
    <t>DN 15  , kos</t>
  </si>
  <si>
    <t>okno SO1</t>
  </si>
  <si>
    <t>dim (cm) 78/160</t>
  </si>
  <si>
    <t xml:space="preserve"> - okvir in krilo: termično obdelan masivni lepljen lesen okvir oblit z belim poliuretanom kot npr. Velux GGU MK10 ali ekvivalnetno, znotraj bela barva, zunaj RAL 7016
- zasteklitev:  izolativno troslojno steklo tipa Velux Silent energy star ali ekvivalentno (U /gmax=0,5 W/m2/ K), 
izdelovalec sam določi debelino stekla glede na velikost okna, lepljeno notranje in kaljeno zunanje steklo, zvočna izolativnost 37 dB
- odpiranje: ročno upravljanje, sredinsko vpetje, ročica na zgornji strani 
- okovje: standardno okovje za strešna okna s sredinskim vpetjem
 - oprema: notranje senčilo tipa Siesta (Beige/White) + plise senčilo z belimi alu stranskimi vodili, zunanje mrežasto senčilo, zunanji in notranji vgradni set, pomožna palica za odpiranje in zapiranje</t>
  </si>
  <si>
    <t xml:space="preserve"> - opombe: podane dimenzije elementa, vse mere preveriti na objektu, obvezni atesti v skladu z zakonodajo, 
v ponudbi je potrebno zajeti ves potreben material za vgradnjo ter pomožni in zaključni material, </t>
  </si>
  <si>
    <t>vključno z vso potrebno podkonstrukcijo za kvalitetno vgradnjo elementov, gradbena in finalna obdelava notranih špalet</t>
  </si>
  <si>
    <t>5.1</t>
  </si>
  <si>
    <t>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</si>
</sst>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 [$€-1]"/>
    <numFmt numFmtId="165" formatCode="_-* #,##0.00\ [$€-1]_-;\-* #,##0.00\ [$€-1]_-;_-* &quot;-&quot;??\ [$€-1]_-"/>
    <numFmt numFmtId="166" formatCode="_-* #,##0.00\ [$€-1]_-;\-* #,##0.00\ [$€-1]_-;_-* &quot;-&quot;??\ [$€-1]_-;_-@_-"/>
    <numFmt numFmtId="167" formatCode="_-* #,##0.00\ _S_k_-;\-* #,##0.00\ _S_k_-;_-* &quot;-&quot;??\ _S_k_-;_-@_-"/>
    <numFmt numFmtId="168" formatCode="mm/yy"/>
    <numFmt numFmtId="169" formatCode="#,##0.00\ &quot;€&quot;"/>
    <numFmt numFmtId="170" formatCode="0.0"/>
    <numFmt numFmtId="171" formatCode="#,##0.00\ &quot;SIT&quot;;[Red]#,##0.00\ &quot;SIT&quot;"/>
  </numFmts>
  <fonts count="104">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indexed="8"/>
      <name val="Arial Narrow"/>
      <family val="2"/>
    </font>
    <font>
      <b/>
      <sz val="11"/>
      <color indexed="8"/>
      <name val="Arial Narrow"/>
      <family val="2"/>
    </font>
    <font>
      <b/>
      <sz val="11"/>
      <color indexed="8"/>
      <name val="Arial Narrow"/>
      <family val="2"/>
      <charset val="238"/>
    </font>
    <font>
      <b/>
      <sz val="10"/>
      <color indexed="8"/>
      <name val="Arial Narrow"/>
      <family val="2"/>
    </font>
    <font>
      <b/>
      <sz val="11"/>
      <name val="Arial Narrow"/>
      <family val="2"/>
    </font>
    <font>
      <sz val="11"/>
      <name val="Arial Narrow"/>
      <family val="2"/>
    </font>
    <font>
      <sz val="10"/>
      <name val="Arial Narrow"/>
      <family val="2"/>
      <charset val="238"/>
    </font>
    <font>
      <b/>
      <sz val="10"/>
      <name val="Arial Narrow"/>
      <family val="2"/>
    </font>
    <font>
      <sz val="10"/>
      <color indexed="8"/>
      <name val="Arial Narrow"/>
      <family val="2"/>
    </font>
    <font>
      <sz val="11"/>
      <color indexed="8"/>
      <name val="Arial Narrow"/>
      <family val="2"/>
      <charset val="238"/>
    </font>
    <font>
      <sz val="10"/>
      <name val="Arial CE"/>
      <family val="2"/>
      <charset val="238"/>
    </font>
    <font>
      <sz val="10"/>
      <name val="Arial CE"/>
      <charset val="238"/>
    </font>
    <font>
      <sz val="11"/>
      <color theme="1"/>
      <name val="Calibri"/>
      <family val="2"/>
      <charset val="238"/>
    </font>
    <font>
      <sz val="10"/>
      <name val="Arial"/>
      <family val="2"/>
      <charset val="238"/>
    </font>
    <font>
      <sz val="11"/>
      <color rgb="FF9C6500"/>
      <name val="Calibri"/>
      <family val="2"/>
      <charset val="238"/>
      <scheme val="minor"/>
    </font>
    <font>
      <sz val="11"/>
      <color indexed="60"/>
      <name val="Calibri"/>
      <family val="2"/>
      <charset val="238"/>
    </font>
    <font>
      <b/>
      <sz val="10"/>
      <name val="Arial CE"/>
      <charset val="238"/>
    </font>
    <font>
      <sz val="11"/>
      <color indexed="17"/>
      <name val="Calibri"/>
      <family val="2"/>
      <charset val="238"/>
    </font>
    <font>
      <sz val="10"/>
      <name val="MS Sans Serif"/>
      <family val="2"/>
      <charset val="238"/>
    </font>
    <font>
      <sz val="8"/>
      <name val="Arial Narrow"/>
      <family val="2"/>
    </font>
    <font>
      <sz val="10"/>
      <color theme="1"/>
      <name val="Arial Narrow"/>
      <family val="2"/>
      <charset val="238"/>
    </font>
    <font>
      <sz val="11"/>
      <color theme="1"/>
      <name val="Arial Narrow"/>
      <family val="2"/>
    </font>
    <font>
      <b/>
      <sz val="8"/>
      <name val="Arial Narrow"/>
      <family val="2"/>
      <charset val="238"/>
    </font>
    <font>
      <sz val="8"/>
      <color theme="1"/>
      <name val="Arial Narrow"/>
      <family val="2"/>
    </font>
    <font>
      <b/>
      <sz val="10"/>
      <name val="Calibri"/>
      <family val="2"/>
      <charset val="238"/>
      <scheme val="minor"/>
    </font>
    <font>
      <b/>
      <sz val="10"/>
      <color theme="1"/>
      <name val="Calibri"/>
      <family val="2"/>
      <charset val="238"/>
      <scheme val="minor"/>
    </font>
    <font>
      <b/>
      <sz val="16"/>
      <color indexed="8"/>
      <name val="Arial Narrow"/>
      <family val="2"/>
    </font>
    <font>
      <b/>
      <sz val="18"/>
      <color indexed="8"/>
      <name val="Arial Narrow"/>
      <family val="2"/>
    </font>
    <font>
      <b/>
      <sz val="9"/>
      <color indexed="8"/>
      <name val="Arial Narrow"/>
      <family val="2"/>
    </font>
    <font>
      <b/>
      <i/>
      <sz val="10"/>
      <color indexed="8"/>
      <name val="Arial Narrow"/>
      <family val="2"/>
    </font>
    <font>
      <b/>
      <sz val="14"/>
      <name val="Arial Narrow"/>
      <family val="2"/>
    </font>
    <font>
      <b/>
      <sz val="12"/>
      <name val="Arial Narrow"/>
      <family val="2"/>
    </font>
    <font>
      <sz val="12"/>
      <name val="Arial Narrow"/>
      <family val="2"/>
    </font>
    <font>
      <b/>
      <u/>
      <sz val="10"/>
      <name val="Arial Narrow"/>
      <family val="2"/>
    </font>
    <font>
      <sz val="10"/>
      <name val="Arial Narrow"/>
      <family val="2"/>
    </font>
    <font>
      <u/>
      <sz val="10"/>
      <color indexed="10"/>
      <name val="Arial Narrow"/>
      <family val="2"/>
    </font>
    <font>
      <u/>
      <sz val="10"/>
      <color indexed="8"/>
      <name val="Arial Narrow"/>
      <family val="2"/>
    </font>
    <font>
      <b/>
      <sz val="12"/>
      <color indexed="8"/>
      <name val="Arial Narrow"/>
      <family val="2"/>
      <charset val="238"/>
    </font>
    <font>
      <sz val="12"/>
      <color indexed="8"/>
      <name val="Arial Narrow"/>
      <family val="2"/>
      <charset val="238"/>
    </font>
    <font>
      <b/>
      <i/>
      <sz val="11"/>
      <color indexed="8"/>
      <name val="Arial Narrow"/>
      <family val="2"/>
      <charset val="238"/>
    </font>
    <font>
      <sz val="10"/>
      <name val="Arial"/>
      <family val="2"/>
      <charset val="238"/>
    </font>
    <font>
      <sz val="11"/>
      <color theme="1"/>
      <name val="Arial Narrow"/>
      <family val="2"/>
      <charset val="238"/>
    </font>
    <font>
      <sz val="11"/>
      <name val="Arial Narrow"/>
      <family val="2"/>
      <charset val="238"/>
    </font>
    <font>
      <b/>
      <sz val="11"/>
      <name val="Arial Narrow"/>
      <family val="2"/>
      <charset val="238"/>
    </font>
    <font>
      <vertAlign val="superscript"/>
      <sz val="11"/>
      <name val="Arial Narrow"/>
      <family val="2"/>
      <charset val="238"/>
    </font>
    <font>
      <b/>
      <sz val="11"/>
      <color rgb="FFFF0000"/>
      <name val="Arial Narrow"/>
      <family val="2"/>
      <charset val="238"/>
    </font>
    <font>
      <sz val="11"/>
      <name val="Times New Roman CE"/>
      <family val="1"/>
      <charset val="238"/>
    </font>
    <font>
      <b/>
      <sz val="11"/>
      <color theme="1"/>
      <name val="Arial Narrow"/>
      <family val="2"/>
      <charset val="238"/>
    </font>
    <font>
      <i/>
      <sz val="11"/>
      <name val="Arial Narrow"/>
      <family val="2"/>
      <charset val="238"/>
    </font>
    <font>
      <b/>
      <i/>
      <sz val="11"/>
      <color theme="1"/>
      <name val="Arial Narrow"/>
      <family val="2"/>
      <charset val="238"/>
    </font>
    <font>
      <i/>
      <sz val="11"/>
      <color theme="1"/>
      <name val="Arial Narrow"/>
      <family val="2"/>
      <charset val="238"/>
    </font>
    <font>
      <b/>
      <i/>
      <sz val="11"/>
      <name val="Arial Narrow"/>
      <family val="2"/>
      <charset val="238"/>
    </font>
    <font>
      <u/>
      <sz val="11"/>
      <color indexed="8"/>
      <name val="Arial Narrow"/>
      <family val="2"/>
      <charset val="238"/>
    </font>
    <font>
      <i/>
      <sz val="11"/>
      <color indexed="8"/>
      <name val="Arial Narrow"/>
      <family val="2"/>
      <charset val="238"/>
    </font>
    <font>
      <sz val="11"/>
      <color indexed="8"/>
      <name val="Times New Roman"/>
      <family val="1"/>
      <charset val="238"/>
    </font>
    <font>
      <sz val="11"/>
      <name val="Times New Roman"/>
      <family val="1"/>
      <charset val="238"/>
    </font>
    <font>
      <sz val="11"/>
      <color indexed="10"/>
      <name val="Arial Narrow"/>
      <family val="2"/>
      <charset val="238"/>
    </font>
    <font>
      <b/>
      <sz val="11"/>
      <color indexed="30"/>
      <name val="Arial Narrow"/>
      <family val="2"/>
      <charset val="238"/>
    </font>
    <font>
      <u/>
      <sz val="11"/>
      <color theme="1"/>
      <name val="Arial Narrow"/>
      <family val="2"/>
      <charset val="238"/>
    </font>
    <font>
      <sz val="10"/>
      <color theme="1"/>
      <name val="Arial"/>
      <family val="2"/>
    </font>
    <font>
      <b/>
      <sz val="11"/>
      <color indexed="9"/>
      <name val="Arial Narrow"/>
      <family val="2"/>
      <charset val="238"/>
    </font>
    <font>
      <b/>
      <u/>
      <sz val="11"/>
      <name val="Arial Narrow"/>
      <family val="2"/>
      <charset val="238"/>
    </font>
    <font>
      <sz val="10"/>
      <name val="SL Dutch"/>
    </font>
    <font>
      <b/>
      <sz val="11"/>
      <name val="Arial CE"/>
      <charset val="238"/>
    </font>
    <font>
      <sz val="11"/>
      <name val="Arial CE"/>
      <charset val="238"/>
    </font>
    <font>
      <sz val="11"/>
      <color rgb="FFFF0000"/>
      <name val="Arial Narrow"/>
      <family val="2"/>
      <charset val="238"/>
    </font>
    <font>
      <sz val="11"/>
      <color theme="1"/>
      <name val="Arial CE"/>
      <charset val="238"/>
    </font>
    <font>
      <sz val="11"/>
      <color rgb="FFFF0000"/>
      <name val="Arial CE"/>
      <charset val="238"/>
    </font>
    <font>
      <b/>
      <sz val="11"/>
      <name val="Arial"/>
      <family val="2"/>
      <charset val="238"/>
    </font>
    <font>
      <sz val="11"/>
      <name val="Arial"/>
      <family val="2"/>
      <charset val="238"/>
    </font>
    <font>
      <b/>
      <i/>
      <u/>
      <sz val="11"/>
      <color indexed="8"/>
      <name val="Arial Narrow"/>
      <family val="2"/>
    </font>
    <font>
      <b/>
      <i/>
      <sz val="11"/>
      <color indexed="8"/>
      <name val="Arial Narrow"/>
      <family val="2"/>
    </font>
    <font>
      <sz val="10"/>
      <color rgb="FFFF0000"/>
      <name val="Arial Narrow"/>
      <family val="2"/>
    </font>
    <font>
      <sz val="9"/>
      <color indexed="8"/>
      <name val="Arial Narrow"/>
      <family val="2"/>
    </font>
    <font>
      <u/>
      <sz val="9"/>
      <color indexed="8"/>
      <name val="Arial Narrow"/>
      <family val="2"/>
    </font>
    <font>
      <b/>
      <sz val="8"/>
      <color indexed="8"/>
      <name val="Arial Narrow"/>
      <family val="2"/>
    </font>
    <font>
      <b/>
      <sz val="9"/>
      <name val="Times New Roman"/>
      <family val="1"/>
      <charset val="238"/>
    </font>
    <font>
      <sz val="9"/>
      <name val="Arial Narrow"/>
      <family val="2"/>
    </font>
    <font>
      <i/>
      <sz val="9"/>
      <name val="Arial Narrow"/>
      <family val="2"/>
    </font>
    <font>
      <b/>
      <i/>
      <u/>
      <sz val="9"/>
      <color indexed="8"/>
      <name val="Arial Narrow"/>
      <family val="2"/>
      <charset val="238"/>
    </font>
    <font>
      <sz val="11"/>
      <color rgb="FFFF0000"/>
      <name val="Arial Narrow"/>
      <family val="2"/>
    </font>
    <font>
      <sz val="9"/>
      <name val="Times New Roman"/>
      <family val="1"/>
      <charset val="238"/>
    </font>
    <font>
      <b/>
      <sz val="9"/>
      <name val="Arial Narrow"/>
      <family val="2"/>
    </font>
    <font>
      <i/>
      <u/>
      <sz val="10"/>
      <name val="Arial Narrow"/>
      <family val="2"/>
    </font>
    <font>
      <b/>
      <u/>
      <sz val="9"/>
      <name val="Arial Narrow"/>
      <family val="2"/>
    </font>
    <font>
      <sz val="10"/>
      <name val="Arial"/>
      <family val="2"/>
    </font>
    <font>
      <b/>
      <i/>
      <sz val="9"/>
      <name val="Arial Narrow"/>
      <family val="2"/>
    </font>
    <font>
      <b/>
      <i/>
      <u/>
      <sz val="9"/>
      <name val="Arial Narrow"/>
      <family val="2"/>
    </font>
    <font>
      <b/>
      <i/>
      <u/>
      <sz val="10"/>
      <name val="Arial Narrow"/>
      <family val="2"/>
    </font>
    <font>
      <b/>
      <sz val="14"/>
      <color indexed="8"/>
      <name val="Arial Narrow"/>
      <family val="2"/>
    </font>
    <font>
      <sz val="14"/>
      <color indexed="8"/>
      <name val="Arial Narrow"/>
      <family val="2"/>
    </font>
    <font>
      <sz val="10"/>
      <name val="Times New Roman"/>
      <family val="1"/>
    </font>
    <font>
      <sz val="13"/>
      <name val="Times New Roman CE"/>
      <charset val="238"/>
    </font>
    <font>
      <sz val="9"/>
      <color indexed="8"/>
      <name val="Calibri"/>
      <family val="2"/>
      <charset val="238"/>
    </font>
    <font>
      <b/>
      <sz val="9"/>
      <name val="Arial Narrow"/>
      <family val="2"/>
      <charset val="238"/>
    </font>
    <font>
      <sz val="9"/>
      <name val="Arial Narrow"/>
      <family val="2"/>
      <charset val="238"/>
    </font>
    <font>
      <sz val="11"/>
      <name val="Calibri"/>
      <family val="2"/>
      <charset val="238"/>
    </font>
    <font>
      <b/>
      <sz val="10"/>
      <color indexed="8"/>
      <name val="Arial Narrow"/>
      <family val="2"/>
      <charset val="238"/>
    </font>
    <font>
      <b/>
      <sz val="10"/>
      <name val="Arial Narrow"/>
      <family val="2"/>
      <charset val="238"/>
    </font>
    <font>
      <sz val="8"/>
      <name val="Calibri"/>
      <family val="2"/>
      <charset val="238"/>
      <scheme val="minor"/>
    </font>
    <font>
      <sz val="8"/>
      <name val="Arial CE"/>
      <charset val="238"/>
    </font>
  </fonts>
  <fills count="26">
    <fill>
      <patternFill patternType="none"/>
    </fill>
    <fill>
      <patternFill patternType="gray125"/>
    </fill>
    <fill>
      <patternFill patternType="solid">
        <fgColor rgb="FFFFFFCC"/>
      </patternFill>
    </fill>
    <fill>
      <patternFill patternType="solid">
        <fgColor indexed="22"/>
        <bgColor indexed="31"/>
      </patternFill>
    </fill>
    <fill>
      <patternFill patternType="solid">
        <fgColor theme="0" tint="-0.249977111117893"/>
        <bgColor indexed="64"/>
      </patternFill>
    </fill>
    <fill>
      <patternFill patternType="solid">
        <fgColor indexed="26"/>
        <bgColor indexed="43"/>
      </patternFill>
    </fill>
    <fill>
      <patternFill patternType="solid">
        <fgColor rgb="FFFFEB9C"/>
      </patternFill>
    </fill>
    <fill>
      <patternFill patternType="solid">
        <fgColor indexed="43"/>
      </patternFill>
    </fill>
    <fill>
      <patternFill patternType="solid">
        <fgColor indexed="42"/>
      </patternFill>
    </fill>
    <fill>
      <patternFill patternType="solid">
        <fgColor theme="5" tint="0.59999389629810485"/>
        <bgColor indexed="64"/>
      </patternFill>
    </fill>
    <fill>
      <patternFill patternType="solid">
        <fgColor rgb="FFFDA1E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indexed="22"/>
        <bgColor indexed="64"/>
      </patternFill>
    </fill>
    <fill>
      <patternFill patternType="solid">
        <fgColor theme="0" tint="-4.9989318521683403E-2"/>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right/>
      <top/>
      <bottom style="double">
        <color indexed="8"/>
      </bottom>
      <diagonal/>
    </border>
    <border>
      <left/>
      <right/>
      <top style="medium">
        <color indexed="8"/>
      </top>
      <bottom style="double">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0">
    <xf numFmtId="0" fontId="0" fillId="0" borderId="0"/>
    <xf numFmtId="0" fontId="2" fillId="0" borderId="0"/>
    <xf numFmtId="0" fontId="1" fillId="0" borderId="0"/>
    <xf numFmtId="0" fontId="14" fillId="0" borderId="0"/>
    <xf numFmtId="165" fontId="14" fillId="0" borderId="0"/>
    <xf numFmtId="165" fontId="14" fillId="2" borderId="1" applyNumberFormat="0" applyFont="0" applyAlignment="0" applyProtection="0"/>
    <xf numFmtId="44" fontId="14" fillId="0" borderId="0" applyFont="0" applyFill="0" applyBorder="0" applyAlignment="0" applyProtection="0"/>
    <xf numFmtId="0" fontId="2" fillId="5" borderId="4" applyNumberFormat="0" applyAlignment="0" applyProtection="0"/>
    <xf numFmtId="0" fontId="14" fillId="0" borderId="0"/>
    <xf numFmtId="44" fontId="15" fillId="0" borderId="0" applyFont="0" applyFill="0" applyBorder="0" applyAlignment="0" applyProtection="0"/>
    <xf numFmtId="0" fontId="16" fillId="0" borderId="0"/>
    <xf numFmtId="9" fontId="14" fillId="0" borderId="0" applyFont="0" applyFill="0" applyBorder="0" applyAlignment="0" applyProtection="0"/>
    <xf numFmtId="0" fontId="17" fillId="6" borderId="0" applyNumberFormat="0" applyBorder="0" applyAlignment="0" applyProtection="0"/>
    <xf numFmtId="0" fontId="18" fillId="7" borderId="0" applyNumberFormat="0" applyBorder="0" applyAlignment="0" applyProtection="0"/>
    <xf numFmtId="0" fontId="16" fillId="0" borderId="0"/>
    <xf numFmtId="0" fontId="14" fillId="2" borderId="1" applyNumberFormat="0" applyFont="0" applyAlignment="0" applyProtection="0"/>
    <xf numFmtId="0" fontId="20" fillId="8" borderId="0" applyNumberFormat="0" applyBorder="0" applyAlignment="0" applyProtection="0"/>
    <xf numFmtId="0" fontId="21" fillId="0" borderId="0"/>
    <xf numFmtId="0" fontId="1" fillId="0" borderId="0"/>
    <xf numFmtId="0" fontId="16" fillId="0" borderId="0"/>
    <xf numFmtId="0" fontId="16" fillId="0" borderId="0"/>
    <xf numFmtId="0" fontId="16" fillId="0" borderId="0"/>
    <xf numFmtId="0" fontId="13" fillId="0" borderId="0"/>
    <xf numFmtId="167" fontId="16" fillId="0" borderId="0" applyFont="0" applyFill="0" applyBorder="0" applyAlignment="0" applyProtection="0"/>
    <xf numFmtId="167" fontId="16" fillId="0" borderId="0" applyFont="0" applyFill="0" applyBorder="0" applyAlignment="0" applyProtection="0"/>
    <xf numFmtId="0" fontId="16" fillId="0" borderId="0"/>
    <xf numFmtId="44" fontId="1" fillId="0" borderId="0" applyFont="0" applyFill="0" applyBorder="0" applyAlignment="0" applyProtection="0"/>
    <xf numFmtId="0" fontId="43" fillId="0" borderId="0"/>
    <xf numFmtId="167" fontId="16" fillId="0" borderId="0" applyFont="0" applyFill="0" applyBorder="0" applyAlignment="0" applyProtection="0"/>
    <xf numFmtId="167" fontId="16" fillId="0" borderId="0" applyFont="0" applyFill="0" applyBorder="0" applyAlignment="0" applyProtection="0"/>
    <xf numFmtId="0" fontId="16" fillId="0" borderId="0"/>
    <xf numFmtId="0" fontId="62" fillId="0" borderId="0"/>
    <xf numFmtId="0" fontId="16" fillId="0" borderId="0"/>
    <xf numFmtId="0" fontId="65" fillId="0" borderId="0"/>
    <xf numFmtId="0" fontId="13" fillId="0" borderId="0"/>
    <xf numFmtId="0" fontId="14" fillId="0" borderId="0"/>
    <xf numFmtId="0" fontId="88" fillId="0" borderId="0"/>
    <xf numFmtId="0" fontId="95" fillId="0" borderId="0"/>
    <xf numFmtId="165" fontId="14" fillId="0" borderId="0"/>
    <xf numFmtId="0" fontId="2" fillId="0" borderId="0"/>
  </cellStyleXfs>
  <cellXfs count="1354">
    <xf numFmtId="0" fontId="0" fillId="0" borderId="0" xfId="0"/>
    <xf numFmtId="0" fontId="3" fillId="0" borderId="0" xfId="1" applyFont="1"/>
    <xf numFmtId="0" fontId="4" fillId="0" borderId="0" xfId="1" applyFont="1"/>
    <xf numFmtId="0" fontId="7" fillId="0" borderId="0" xfId="3" applyFont="1" applyAlignment="1">
      <alignment horizontal="center" vertical="top"/>
    </xf>
    <xf numFmtId="0" fontId="7" fillId="0" borderId="0" xfId="3" applyFont="1" applyAlignment="1">
      <alignment horizontal="left" vertical="top" wrapText="1"/>
    </xf>
    <xf numFmtId="0" fontId="4" fillId="0" borderId="0" xfId="1" applyFont="1" applyAlignment="1">
      <alignment horizontal="left" vertical="top"/>
    </xf>
    <xf numFmtId="0" fontId="5" fillId="0" borderId="0" xfId="1" applyFont="1" applyFill="1" applyBorder="1" applyAlignment="1">
      <alignment vertical="top"/>
    </xf>
    <xf numFmtId="0" fontId="5" fillId="0" borderId="0" xfId="1" applyFont="1" applyFill="1" applyBorder="1" applyAlignment="1">
      <alignment vertical="center"/>
    </xf>
    <xf numFmtId="0" fontId="4" fillId="3" borderId="2" xfId="0" applyFont="1" applyFill="1" applyBorder="1" applyAlignment="1">
      <alignment horizontal="center"/>
    </xf>
    <xf numFmtId="0" fontId="9" fillId="0" borderId="0" xfId="3" applyFont="1" applyAlignment="1">
      <alignment horizontal="center"/>
    </xf>
    <xf numFmtId="4" fontId="9" fillId="0" borderId="0" xfId="3" applyNumberFormat="1" applyFont="1" applyAlignment="1">
      <alignment horizontal="center"/>
    </xf>
    <xf numFmtId="0" fontId="23" fillId="0" borderId="0" xfId="0" applyFont="1"/>
    <xf numFmtId="165" fontId="8" fillId="0" borderId="0" xfId="4" applyFont="1" applyAlignment="1">
      <alignment horizontal="center"/>
    </xf>
    <xf numFmtId="4" fontId="8" fillId="0" borderId="0" xfId="4" applyNumberFormat="1" applyFont="1" applyAlignment="1">
      <alignment horizontal="center"/>
    </xf>
    <xf numFmtId="166" fontId="24" fillId="0" borderId="0" xfId="4" applyNumberFormat="1" applyFont="1" applyAlignment="1">
      <alignment horizontal="right"/>
    </xf>
    <xf numFmtId="166" fontId="8" fillId="0" borderId="0" xfId="4" applyNumberFormat="1" applyFont="1" applyAlignment="1">
      <alignment horizontal="right"/>
    </xf>
    <xf numFmtId="165" fontId="22" fillId="0" borderId="0" xfId="4" applyFont="1"/>
    <xf numFmtId="165" fontId="8" fillId="0" borderId="0" xfId="4" applyFont="1"/>
    <xf numFmtId="0" fontId="25" fillId="0" borderId="0" xfId="4" applyNumberFormat="1" applyFont="1" applyAlignment="1">
      <alignment horizontal="center" vertical="top"/>
    </xf>
    <xf numFmtId="165" fontId="25" fillId="0" borderId="0" xfId="4" applyFont="1" applyAlignment="1">
      <alignment horizontal="left" vertical="top"/>
    </xf>
    <xf numFmtId="165" fontId="22" fillId="0" borderId="0" xfId="4" applyFont="1" applyAlignment="1">
      <alignment horizontal="center"/>
    </xf>
    <xf numFmtId="4" fontId="22" fillId="0" borderId="0" xfId="4" applyNumberFormat="1" applyFont="1" applyAlignment="1">
      <alignment horizontal="center"/>
    </xf>
    <xf numFmtId="166" fontId="26" fillId="0" borderId="0" xfId="4" applyNumberFormat="1" applyFont="1" applyAlignment="1">
      <alignment horizontal="right"/>
    </xf>
    <xf numFmtId="166" fontId="22" fillId="0" borderId="0" xfId="4" applyNumberFormat="1" applyFont="1" applyAlignment="1">
      <alignment horizontal="right"/>
    </xf>
    <xf numFmtId="0" fontId="8" fillId="0" borderId="0" xfId="4" applyNumberFormat="1" applyFont="1" applyAlignment="1">
      <alignment horizontal="center" vertical="top"/>
    </xf>
    <xf numFmtId="165" fontId="7" fillId="0" borderId="0" xfId="4" applyFont="1" applyAlignment="1">
      <alignment horizontal="left" vertical="top" wrapText="1"/>
    </xf>
    <xf numFmtId="0" fontId="4" fillId="3" borderId="2" xfId="0" applyFont="1" applyFill="1" applyBorder="1" applyAlignment="1">
      <alignment horizontal="center" vertical="top"/>
    </xf>
    <xf numFmtId="166" fontId="4" fillId="3" borderId="2" xfId="0" applyNumberFormat="1" applyFont="1" applyFill="1" applyBorder="1" applyAlignment="1">
      <alignment horizontal="center"/>
    </xf>
    <xf numFmtId="0" fontId="9" fillId="0" borderId="0" xfId="3" applyFont="1" applyAlignment="1">
      <alignment horizontal="center" vertical="top"/>
    </xf>
    <xf numFmtId="0" fontId="9" fillId="0" borderId="0" xfId="3" applyFont="1" applyAlignment="1">
      <alignment horizontal="left" vertical="top" wrapText="1"/>
    </xf>
    <xf numFmtId="166" fontId="9" fillId="0" borderId="0" xfId="3" applyNumberFormat="1" applyFont="1"/>
    <xf numFmtId="166" fontId="9" fillId="0" borderId="0" xfId="3" applyNumberFormat="1" applyFont="1" applyAlignment="1">
      <alignment horizontal="right"/>
    </xf>
    <xf numFmtId="0" fontId="28" fillId="0" borderId="0" xfId="3" applyFont="1"/>
    <xf numFmtId="0" fontId="7" fillId="3" borderId="2" xfId="0" applyFont="1" applyFill="1" applyBorder="1" applyAlignment="1">
      <alignment vertical="top" wrapText="1"/>
    </xf>
    <xf numFmtId="0" fontId="4" fillId="11" borderId="5" xfId="1" applyFont="1" applyFill="1" applyBorder="1"/>
    <xf numFmtId="0" fontId="5" fillId="9" borderId="5" xfId="1" applyFont="1" applyFill="1" applyBorder="1" applyAlignment="1">
      <alignment horizontal="left" vertical="top"/>
    </xf>
    <xf numFmtId="0" fontId="5" fillId="13" borderId="5" xfId="1" applyFont="1" applyFill="1" applyBorder="1"/>
    <xf numFmtId="0" fontId="5" fillId="14" borderId="5" xfId="1" applyFont="1" applyFill="1" applyBorder="1"/>
    <xf numFmtId="0" fontId="5" fillId="15" borderId="5" xfId="1" applyFont="1" applyFill="1" applyBorder="1"/>
    <xf numFmtId="0" fontId="5" fillId="4" borderId="5" xfId="1" applyFont="1" applyFill="1" applyBorder="1" applyAlignment="1">
      <alignment vertical="center"/>
    </xf>
    <xf numFmtId="0" fontId="4" fillId="0" borderId="5" xfId="1" applyFont="1" applyBorder="1" applyAlignment="1">
      <alignment horizontal="left" vertical="center"/>
    </xf>
    <xf numFmtId="0" fontId="4" fillId="0" borderId="5" xfId="1" applyFont="1" applyBorder="1"/>
    <xf numFmtId="164" fontId="4" fillId="0" borderId="5" xfId="1" applyNumberFormat="1" applyFont="1" applyBorder="1"/>
    <xf numFmtId="166" fontId="4" fillId="0" borderId="5" xfId="1" applyNumberFormat="1" applyFont="1" applyBorder="1"/>
    <xf numFmtId="0" fontId="3" fillId="0" borderId="0" xfId="1" applyFont="1" applyFill="1"/>
    <xf numFmtId="0" fontId="11" fillId="0" borderId="0" xfId="1" applyFont="1" applyFill="1"/>
    <xf numFmtId="0" fontId="4" fillId="0" borderId="0" xfId="1" applyFont="1" applyFill="1"/>
    <xf numFmtId="0" fontId="12" fillId="0" borderId="0" xfId="1" applyFont="1" applyFill="1"/>
    <xf numFmtId="0" fontId="5" fillId="0" borderId="0" xfId="1" applyFont="1" applyFill="1" applyAlignment="1">
      <alignment vertical="center"/>
    </xf>
    <xf numFmtId="4" fontId="9" fillId="0" borderId="0" xfId="3" applyNumberFormat="1" applyFont="1" applyFill="1" applyAlignment="1">
      <alignment horizontal="center"/>
    </xf>
    <xf numFmtId="0" fontId="23" fillId="0" borderId="0" xfId="0" applyFont="1" applyFill="1"/>
    <xf numFmtId="0" fontId="9" fillId="0" borderId="0" xfId="3" applyFont="1" applyFill="1" applyAlignment="1">
      <alignment horizontal="center"/>
    </xf>
    <xf numFmtId="0" fontId="4" fillId="0" borderId="3" xfId="0" applyFont="1" applyFill="1" applyBorder="1" applyAlignment="1">
      <alignment horizontal="center" vertical="top"/>
    </xf>
    <xf numFmtId="4" fontId="4" fillId="0" borderId="3" xfId="0" applyNumberFormat="1" applyFont="1" applyFill="1" applyBorder="1" applyAlignment="1">
      <alignment horizontal="left" vertical="top" wrapText="1"/>
    </xf>
    <xf numFmtId="4" fontId="4" fillId="0" borderId="3" xfId="0" applyNumberFormat="1" applyFont="1" applyFill="1" applyBorder="1" applyAlignment="1">
      <alignment horizontal="center"/>
    </xf>
    <xf numFmtId="166" fontId="4" fillId="0" borderId="3" xfId="0" applyNumberFormat="1" applyFont="1" applyFill="1" applyBorder="1" applyAlignment="1">
      <alignment horizontal="right"/>
    </xf>
    <xf numFmtId="0" fontId="9" fillId="0" borderId="0" xfId="3" applyFont="1" applyFill="1" applyAlignment="1">
      <alignment horizontal="center" vertical="top"/>
    </xf>
    <xf numFmtId="0" fontId="9" fillId="0" borderId="0" xfId="3" applyFont="1" applyFill="1" applyAlignment="1">
      <alignment horizontal="left" vertical="top" wrapText="1"/>
    </xf>
    <xf numFmtId="166" fontId="9" fillId="0" borderId="0" xfId="3" applyNumberFormat="1" applyFont="1" applyFill="1" applyAlignment="1">
      <alignment horizontal="right"/>
    </xf>
    <xf numFmtId="166" fontId="9" fillId="0" borderId="0" xfId="3" applyNumberFormat="1" applyFont="1" applyFill="1"/>
    <xf numFmtId="0" fontId="28" fillId="0" borderId="0" xfId="3" applyFont="1" applyFill="1"/>
    <xf numFmtId="0" fontId="19" fillId="0" borderId="0" xfId="3" applyFont="1" applyAlignment="1">
      <alignment horizontal="center"/>
    </xf>
    <xf numFmtId="0" fontId="5" fillId="17" borderId="5" xfId="1" applyFont="1" applyFill="1" applyBorder="1"/>
    <xf numFmtId="0" fontId="5" fillId="10" borderId="5" xfId="1" applyFont="1" applyFill="1" applyBorder="1" applyAlignment="1">
      <alignment vertical="center"/>
    </xf>
    <xf numFmtId="165" fontId="22" fillId="0" borderId="5" xfId="4" applyFont="1" applyBorder="1"/>
    <xf numFmtId="0" fontId="30" fillId="0" borderId="0" xfId="1" applyFont="1" applyAlignment="1">
      <alignment horizontal="center" vertical="center"/>
    </xf>
    <xf numFmtId="0" fontId="3" fillId="0" borderId="12" xfId="1" applyFont="1" applyBorder="1"/>
    <xf numFmtId="0" fontId="4" fillId="0" borderId="13" xfId="1" applyFont="1" applyBorder="1" applyAlignment="1">
      <alignment horizontal="left"/>
    </xf>
    <xf numFmtId="0" fontId="4" fillId="0" borderId="14" xfId="1" applyFont="1" applyBorder="1" applyAlignment="1">
      <alignment horizontal="left"/>
    </xf>
    <xf numFmtId="0" fontId="3" fillId="0" borderId="15" xfId="1" applyFont="1" applyBorder="1"/>
    <xf numFmtId="0" fontId="4" fillId="0" borderId="0" xfId="1" applyFont="1" applyAlignment="1">
      <alignment horizontal="left"/>
    </xf>
    <xf numFmtId="0" fontId="4" fillId="0" borderId="16" xfId="1" applyFont="1" applyBorder="1" applyAlignment="1">
      <alignment horizontal="left"/>
    </xf>
    <xf numFmtId="0" fontId="3" fillId="0" borderId="17" xfId="1" applyFont="1" applyBorder="1"/>
    <xf numFmtId="0" fontId="4" fillId="0" borderId="18" xfId="1" applyFont="1" applyBorder="1" applyAlignment="1">
      <alignment horizontal="left"/>
    </xf>
    <xf numFmtId="0" fontId="4" fillId="0" borderId="19" xfId="1" applyFont="1" applyBorder="1" applyAlignment="1">
      <alignment horizontal="left"/>
    </xf>
    <xf numFmtId="0" fontId="3" fillId="0" borderId="20" xfId="1" applyFont="1" applyBorder="1" applyAlignment="1">
      <alignment horizontal="left" vertical="top"/>
    </xf>
    <xf numFmtId="0" fontId="3" fillId="0" borderId="0" xfId="1" applyFont="1" applyAlignment="1">
      <alignment horizontal="left" vertical="top"/>
    </xf>
    <xf numFmtId="0" fontId="4" fillId="0" borderId="0" xfId="1" applyFont="1" applyAlignment="1">
      <alignment horizontal="left" vertical="top" wrapText="1"/>
    </xf>
    <xf numFmtId="0" fontId="3" fillId="0" borderId="20" xfId="1" applyFont="1" applyBorder="1"/>
    <xf numFmtId="0" fontId="3" fillId="0" borderId="18" xfId="1" applyFont="1" applyBorder="1"/>
    <xf numFmtId="0" fontId="5" fillId="0" borderId="0" xfId="1" applyFont="1"/>
    <xf numFmtId="0" fontId="3" fillId="0" borderId="13" xfId="1" applyFont="1" applyBorder="1"/>
    <xf numFmtId="0" fontId="3" fillId="0" borderId="14" xfId="1" applyFont="1" applyBorder="1"/>
    <xf numFmtId="0" fontId="3" fillId="0" borderId="16" xfId="1" applyFont="1" applyBorder="1"/>
    <xf numFmtId="0" fontId="5" fillId="0" borderId="18" xfId="1" applyFont="1" applyBorder="1"/>
    <xf numFmtId="0" fontId="3" fillId="0" borderId="19" xfId="1" applyFont="1" applyBorder="1"/>
    <xf numFmtId="0" fontId="3" fillId="0" borderId="20" xfId="1" applyFont="1" applyBorder="1" applyAlignment="1">
      <alignment wrapText="1"/>
    </xf>
    <xf numFmtId="0" fontId="4" fillId="0" borderId="21" xfId="1" applyFont="1" applyBorder="1" applyAlignment="1">
      <alignment vertical="top"/>
    </xf>
    <xf numFmtId="0" fontId="3" fillId="0" borderId="21" xfId="1" applyFont="1" applyBorder="1"/>
    <xf numFmtId="0" fontId="3" fillId="0" borderId="22" xfId="1" applyFont="1" applyBorder="1"/>
    <xf numFmtId="0" fontId="4" fillId="0" borderId="21" xfId="1" applyFont="1" applyBorder="1"/>
    <xf numFmtId="0" fontId="31" fillId="0" borderId="21" xfId="1" applyFont="1" applyBorder="1"/>
    <xf numFmtId="0" fontId="31" fillId="0" borderId="22" xfId="1" applyFont="1" applyBorder="1"/>
    <xf numFmtId="49" fontId="4" fillId="0" borderId="21" xfId="1" applyNumberFormat="1" applyFont="1" applyBorder="1" applyAlignment="1">
      <alignment horizontal="left"/>
    </xf>
    <xf numFmtId="0" fontId="4" fillId="0" borderId="21" xfId="1" applyFont="1" applyBorder="1" applyAlignment="1">
      <alignment horizontal="left"/>
    </xf>
    <xf numFmtId="168" fontId="4" fillId="0" borderId="0" xfId="1" applyNumberFormat="1" applyFont="1" applyAlignment="1">
      <alignment horizontal="right"/>
    </xf>
    <xf numFmtId="0" fontId="32" fillId="0" borderId="0" xfId="1" applyFont="1"/>
    <xf numFmtId="0" fontId="33" fillId="0" borderId="0" xfId="1" applyFont="1" applyAlignment="1">
      <alignment vertical="top"/>
    </xf>
    <xf numFmtId="0" fontId="34" fillId="0" borderId="0" xfId="1" applyFont="1" applyAlignment="1">
      <alignment vertical="top"/>
    </xf>
    <xf numFmtId="0" fontId="35" fillId="0" borderId="0" xfId="1" applyFont="1" applyAlignment="1">
      <alignment vertical="top"/>
    </xf>
    <xf numFmtId="0" fontId="7" fillId="0" borderId="0" xfId="1" applyFont="1" applyAlignment="1">
      <alignment vertical="top"/>
    </xf>
    <xf numFmtId="0" fontId="8" fillId="0" borderId="0" xfId="1" applyFont="1" applyAlignment="1">
      <alignment vertical="top"/>
    </xf>
    <xf numFmtId="0" fontId="37" fillId="0" borderId="0" xfId="1" applyFont="1" applyAlignment="1">
      <alignment vertical="top"/>
    </xf>
    <xf numFmtId="0" fontId="38" fillId="0" borderId="0" xfId="1" applyFont="1" applyAlignment="1">
      <alignment horizontal="justify" vertical="top" wrapText="1"/>
    </xf>
    <xf numFmtId="0" fontId="11" fillId="0" borderId="0" xfId="1" applyFont="1" applyAlignment="1">
      <alignment horizontal="justify" vertical="top" wrapText="1"/>
    </xf>
    <xf numFmtId="0" fontId="37" fillId="0" borderId="0" xfId="1" applyFont="1" applyAlignment="1">
      <alignment vertical="top" wrapText="1"/>
    </xf>
    <xf numFmtId="0" fontId="37" fillId="0" borderId="0" xfId="1" applyFont="1" applyAlignment="1">
      <alignment horizontal="justify" vertical="top" wrapText="1"/>
    </xf>
    <xf numFmtId="0" fontId="37" fillId="0" borderId="0" xfId="1" quotePrefix="1" applyFont="1" applyAlignment="1">
      <alignment vertical="top"/>
    </xf>
    <xf numFmtId="0" fontId="3" fillId="0" borderId="0" xfId="1" applyFont="1" applyAlignment="1">
      <alignment vertical="top"/>
    </xf>
    <xf numFmtId="0" fontId="4" fillId="0" borderId="13" xfId="1" applyFont="1" applyBorder="1"/>
    <xf numFmtId="164" fontId="3" fillId="0" borderId="14" xfId="1" applyNumberFormat="1" applyFont="1" applyBorder="1"/>
    <xf numFmtId="164" fontId="3" fillId="0" borderId="16" xfId="1" applyNumberFormat="1" applyFont="1" applyBorder="1"/>
    <xf numFmtId="0" fontId="4" fillId="0" borderId="18" xfId="1" applyFont="1" applyBorder="1"/>
    <xf numFmtId="164" fontId="3" fillId="0" borderId="19" xfId="1" applyNumberFormat="1" applyFont="1" applyBorder="1"/>
    <xf numFmtId="164" fontId="3" fillId="0" borderId="0" xfId="1" applyNumberFormat="1" applyFont="1"/>
    <xf numFmtId="164" fontId="3" fillId="0" borderId="22" xfId="1" applyNumberFormat="1" applyFont="1" applyBorder="1"/>
    <xf numFmtId="0" fontId="29" fillId="18" borderId="20" xfId="1" applyFont="1" applyFill="1" applyBorder="1"/>
    <xf numFmtId="0" fontId="3" fillId="18" borderId="21" xfId="1" applyFont="1" applyFill="1" applyBorder="1"/>
    <xf numFmtId="164" fontId="3" fillId="18" borderId="22" xfId="1" applyNumberFormat="1" applyFont="1" applyFill="1" applyBorder="1"/>
    <xf numFmtId="0" fontId="4" fillId="0" borderId="0" xfId="1" applyFont="1" applyAlignment="1">
      <alignment horizontal="right"/>
    </xf>
    <xf numFmtId="0" fontId="4" fillId="18" borderId="20" xfId="1" applyFont="1" applyFill="1" applyBorder="1"/>
    <xf numFmtId="0" fontId="3" fillId="0" borderId="0" xfId="1" applyFont="1" applyAlignment="1">
      <alignment horizontal="right"/>
    </xf>
    <xf numFmtId="0" fontId="5" fillId="18" borderId="20" xfId="1" applyFont="1" applyFill="1" applyBorder="1"/>
    <xf numFmtId="164" fontId="5" fillId="18" borderId="22" xfId="1" applyNumberFormat="1" applyFont="1" applyFill="1" applyBorder="1"/>
    <xf numFmtId="0" fontId="12" fillId="0" borderId="0" xfId="1" applyFont="1" applyAlignment="1">
      <alignment horizontal="right"/>
    </xf>
    <xf numFmtId="0" fontId="12" fillId="18" borderId="21" xfId="1" applyFont="1" applyFill="1" applyBorder="1"/>
    <xf numFmtId="164" fontId="12" fillId="18" borderId="22" xfId="1" applyNumberFormat="1" applyFont="1" applyFill="1" applyBorder="1"/>
    <xf numFmtId="0" fontId="12" fillId="0" borderId="0" xfId="1" applyFont="1"/>
    <xf numFmtId="164" fontId="12" fillId="0" borderId="0" xfId="1" applyNumberFormat="1" applyFont="1"/>
    <xf numFmtId="0" fontId="5" fillId="18" borderId="21" xfId="1" applyFont="1" applyFill="1" applyBorder="1"/>
    <xf numFmtId="164" fontId="5" fillId="0" borderId="0" xfId="1" applyNumberFormat="1" applyFont="1"/>
    <xf numFmtId="0" fontId="5" fillId="0" borderId="6" xfId="1" applyFont="1" applyBorder="1"/>
    <xf numFmtId="0" fontId="5" fillId="0" borderId="7" xfId="1" applyFont="1" applyBorder="1"/>
    <xf numFmtId="164" fontId="5" fillId="0" borderId="8" xfId="1" applyNumberFormat="1" applyFont="1" applyBorder="1"/>
    <xf numFmtId="0" fontId="4" fillId="0" borderId="23" xfId="1" applyFont="1" applyBorder="1"/>
    <xf numFmtId="164" fontId="4" fillId="0" borderId="24" xfId="1" applyNumberFormat="1" applyFont="1" applyBorder="1"/>
    <xf numFmtId="0" fontId="4" fillId="0" borderId="9" xfId="1" applyFont="1" applyBorder="1"/>
    <xf numFmtId="0" fontId="12" fillId="0" borderId="10" xfId="1" applyFont="1" applyBorder="1"/>
    <xf numFmtId="164" fontId="5" fillId="0" borderId="11" xfId="1" applyNumberFormat="1" applyFont="1" applyBorder="1"/>
    <xf numFmtId="0" fontId="40" fillId="18" borderId="25" xfId="1" applyFont="1" applyFill="1" applyBorder="1" applyAlignment="1">
      <alignment vertical="center"/>
    </xf>
    <xf numFmtId="0" fontId="41" fillId="18" borderId="26" xfId="1" applyFont="1" applyFill="1" applyBorder="1" applyAlignment="1">
      <alignment vertical="center"/>
    </xf>
    <xf numFmtId="164" fontId="40" fillId="18" borderId="27" xfId="1" applyNumberFormat="1" applyFont="1" applyFill="1" applyBorder="1" applyAlignment="1">
      <alignment vertical="center"/>
    </xf>
    <xf numFmtId="0" fontId="4" fillId="0" borderId="0" xfId="1" applyFont="1" applyAlignment="1">
      <alignment horizontal="right" vertical="top"/>
    </xf>
    <xf numFmtId="169" fontId="3" fillId="19" borderId="0" xfId="1" applyNumberFormat="1" applyFont="1" applyFill="1"/>
    <xf numFmtId="164" fontId="4" fillId="0" borderId="0" xfId="1" applyNumberFormat="1" applyFont="1"/>
    <xf numFmtId="1" fontId="12" fillId="20" borderId="0" xfId="27" applyNumberFormat="1" applyFont="1" applyFill="1" applyAlignment="1">
      <alignment horizontal="left"/>
    </xf>
    <xf numFmtId="49" fontId="45" fillId="20" borderId="0" xfId="27" applyNumberFormat="1" applyFont="1" applyFill="1"/>
    <xf numFmtId="2" fontId="45" fillId="20" borderId="0" xfId="27" applyNumberFormat="1" applyFont="1" applyFill="1" applyAlignment="1">
      <alignment horizontal="left" vertical="top"/>
    </xf>
    <xf numFmtId="1" fontId="12" fillId="20" borderId="0" xfId="23" applyNumberFormat="1" applyFont="1" applyFill="1" applyBorder="1" applyAlignment="1">
      <alignment horizontal="left"/>
    </xf>
    <xf numFmtId="49" fontId="45" fillId="20" borderId="0" xfId="23" applyNumberFormat="1" applyFont="1" applyFill="1" applyBorder="1" applyAlignment="1">
      <alignment horizontal="center"/>
    </xf>
    <xf numFmtId="49" fontId="46" fillId="20" borderId="0" xfId="27" applyNumberFormat="1" applyFont="1" applyFill="1" applyAlignment="1">
      <alignment horizontal="left"/>
    </xf>
    <xf numFmtId="0" fontId="45" fillId="0" borderId="0" xfId="27" applyFont="1"/>
    <xf numFmtId="4" fontId="45" fillId="0" borderId="0" xfId="27" applyNumberFormat="1" applyFont="1"/>
    <xf numFmtId="2" fontId="45" fillId="0" borderId="29" xfId="27" applyNumberFormat="1" applyFont="1" applyBorder="1" applyAlignment="1">
      <alignment horizontal="left"/>
    </xf>
    <xf numFmtId="49" fontId="45" fillId="0" borderId="29" xfId="27" applyNumberFormat="1" applyFont="1" applyBorder="1" applyAlignment="1">
      <alignment wrapText="1"/>
    </xf>
    <xf numFmtId="0" fontId="45" fillId="0" borderId="29" xfId="27" applyFont="1" applyBorder="1"/>
    <xf numFmtId="0" fontId="45" fillId="21" borderId="0" xfId="27" applyFont="1" applyFill="1"/>
    <xf numFmtId="4" fontId="45" fillId="21" borderId="0" xfId="27" applyNumberFormat="1" applyFont="1" applyFill="1"/>
    <xf numFmtId="49" fontId="12" fillId="0" borderId="0" xfId="25" applyNumberFormat="1" applyFont="1"/>
    <xf numFmtId="49" fontId="12" fillId="22" borderId="0" xfId="25" applyNumberFormat="1" applyFont="1" applyFill="1"/>
    <xf numFmtId="2" fontId="45" fillId="0" borderId="15" xfId="27" applyNumberFormat="1" applyFont="1" applyBorder="1" applyAlignment="1">
      <alignment horizontal="left"/>
    </xf>
    <xf numFmtId="49" fontId="45" fillId="0" borderId="0" xfId="27" applyNumberFormat="1" applyFont="1" applyAlignment="1">
      <alignment wrapText="1"/>
    </xf>
    <xf numFmtId="49" fontId="46" fillId="0" borderId="0" xfId="27" applyNumberFormat="1" applyFont="1" applyAlignment="1">
      <alignment vertical="top" wrapText="1"/>
    </xf>
    <xf numFmtId="0" fontId="45" fillId="0" borderId="0" xfId="27" applyFont="1" applyAlignment="1">
      <alignment wrapText="1"/>
    </xf>
    <xf numFmtId="0" fontId="12" fillId="0" borderId="0" xfId="27" applyFont="1"/>
    <xf numFmtId="49" fontId="45" fillId="0" borderId="0" xfId="27" applyNumberFormat="1" applyFont="1"/>
    <xf numFmtId="49" fontId="12" fillId="0" borderId="0" xfId="27" applyNumberFormat="1" applyFont="1" applyAlignment="1">
      <alignment wrapText="1"/>
    </xf>
    <xf numFmtId="49" fontId="46" fillId="0" borderId="0" xfId="27" applyNumberFormat="1" applyFont="1"/>
    <xf numFmtId="2" fontId="12" fillId="0" borderId="15" xfId="25" applyNumberFormat="1" applyFont="1" applyBorder="1" applyAlignment="1">
      <alignment horizontal="left" vertical="top"/>
    </xf>
    <xf numFmtId="49" fontId="12" fillId="0" borderId="0" xfId="25" applyNumberFormat="1" applyFont="1" applyAlignment="1">
      <alignment wrapText="1"/>
    </xf>
    <xf numFmtId="1" fontId="12" fillId="0" borderId="0" xfId="25" applyNumberFormat="1" applyFont="1" applyAlignment="1">
      <alignment horizontal="right"/>
    </xf>
    <xf numFmtId="4" fontId="45" fillId="0" borderId="0" xfId="27" applyNumberFormat="1" applyFont="1" applyAlignment="1">
      <alignment horizontal="right"/>
    </xf>
    <xf numFmtId="2" fontId="45" fillId="20" borderId="5" xfId="25" applyNumberFormat="1" applyFont="1" applyFill="1" applyBorder="1" applyAlignment="1">
      <alignment horizontal="left" vertical="top"/>
    </xf>
    <xf numFmtId="1" fontId="12" fillId="20" borderId="5" xfId="25" applyNumberFormat="1" applyFont="1" applyFill="1" applyBorder="1" applyAlignment="1">
      <alignment horizontal="right"/>
    </xf>
    <xf numFmtId="49" fontId="45" fillId="20" borderId="0" xfId="25" applyNumberFormat="1" applyFont="1" applyFill="1"/>
    <xf numFmtId="49" fontId="45" fillId="20" borderId="5" xfId="25" applyNumberFormat="1" applyFont="1" applyFill="1" applyBorder="1"/>
    <xf numFmtId="49" fontId="45" fillId="0" borderId="0" xfId="25" applyNumberFormat="1" applyFont="1"/>
    <xf numFmtId="2" fontId="45" fillId="20" borderId="15" xfId="25" applyNumberFormat="1" applyFont="1" applyFill="1" applyBorder="1" applyAlignment="1">
      <alignment horizontal="left" vertical="top"/>
    </xf>
    <xf numFmtId="1" fontId="12" fillId="20" borderId="0" xfId="25" applyNumberFormat="1" applyFont="1" applyFill="1" applyAlignment="1">
      <alignment horizontal="right"/>
    </xf>
    <xf numFmtId="2" fontId="45" fillId="0" borderId="15" xfId="25" applyNumberFormat="1" applyFont="1" applyBorder="1" applyAlignment="1">
      <alignment horizontal="left" vertical="top"/>
    </xf>
    <xf numFmtId="2" fontId="45" fillId="0" borderId="0" xfId="25" applyNumberFormat="1" applyFont="1" applyAlignment="1">
      <alignment horizontal="left" vertical="top"/>
    </xf>
    <xf numFmtId="2" fontId="45" fillId="20" borderId="5" xfId="27" applyNumberFormat="1" applyFont="1" applyFill="1" applyBorder="1" applyAlignment="1">
      <alignment horizontal="left" vertical="top"/>
    </xf>
    <xf numFmtId="1" fontId="12" fillId="20" borderId="5" xfId="27" applyNumberFormat="1" applyFont="1" applyFill="1" applyBorder="1" applyAlignment="1">
      <alignment horizontal="left"/>
    </xf>
    <xf numFmtId="49" fontId="45" fillId="20" borderId="5" xfId="27" applyNumberFormat="1" applyFont="1" applyFill="1" applyBorder="1"/>
    <xf numFmtId="2" fontId="45" fillId="0" borderId="0" xfId="27" applyNumberFormat="1" applyFont="1" applyAlignment="1">
      <alignment horizontal="left" vertical="top"/>
    </xf>
    <xf numFmtId="1" fontId="12" fillId="0" borderId="0" xfId="27" applyNumberFormat="1" applyFont="1" applyAlignment="1">
      <alignment horizontal="left"/>
    </xf>
    <xf numFmtId="1" fontId="12" fillId="0" borderId="0" xfId="27" applyNumberFormat="1" applyFont="1" applyAlignment="1">
      <alignment horizontal="center"/>
    </xf>
    <xf numFmtId="49" fontId="45" fillId="0" borderId="0" xfId="25" applyNumberFormat="1" applyFont="1" applyAlignment="1">
      <alignment vertical="top"/>
    </xf>
    <xf numFmtId="2" fontId="45" fillId="0" borderId="12" xfId="25" applyNumberFormat="1" applyFont="1" applyBorder="1" applyAlignment="1">
      <alignment horizontal="left" vertical="top"/>
    </xf>
    <xf numFmtId="49" fontId="45" fillId="0" borderId="13" xfId="25" applyNumberFormat="1" applyFont="1" applyBorder="1" applyAlignment="1">
      <alignment vertical="top"/>
    </xf>
    <xf numFmtId="1" fontId="12" fillId="0" borderId="13" xfId="25" applyNumberFormat="1" applyFont="1" applyBorder="1" applyAlignment="1">
      <alignment horizontal="right"/>
    </xf>
    <xf numFmtId="49" fontId="45" fillId="0" borderId="0" xfId="27" applyNumberFormat="1" applyFont="1" applyAlignment="1">
      <alignment horizontal="center"/>
    </xf>
    <xf numFmtId="2" fontId="45" fillId="0" borderId="0" xfId="27" applyNumberFormat="1" applyFont="1" applyAlignment="1">
      <alignment horizontal="justify" vertical="top"/>
    </xf>
    <xf numFmtId="49" fontId="45" fillId="0" borderId="0" xfId="27" applyNumberFormat="1" applyFont="1" applyAlignment="1">
      <alignment horizontal="left" vertical="top" wrapText="1"/>
    </xf>
    <xf numFmtId="1" fontId="12" fillId="0" borderId="0" xfId="27" applyNumberFormat="1" applyFont="1" applyAlignment="1">
      <alignment horizontal="justify"/>
    </xf>
    <xf numFmtId="49" fontId="45" fillId="0" borderId="0" xfId="27" applyNumberFormat="1" applyFont="1" applyAlignment="1">
      <alignment horizontal="justify" vertical="top" wrapText="1"/>
    </xf>
    <xf numFmtId="4" fontId="45" fillId="0" borderId="0" xfId="23" applyNumberFormat="1" applyFont="1" applyBorder="1" applyAlignment="1">
      <alignment horizontal="right" vertical="top"/>
    </xf>
    <xf numFmtId="49" fontId="45" fillId="0" borderId="18" xfId="27" applyNumberFormat="1" applyFont="1" applyBorder="1" applyAlignment="1">
      <alignment horizontal="center"/>
    </xf>
    <xf numFmtId="49" fontId="45" fillId="0" borderId="18" xfId="27" applyNumberFormat="1" applyFont="1" applyBorder="1" applyAlignment="1">
      <alignment horizontal="left" vertical="top" wrapText="1"/>
    </xf>
    <xf numFmtId="1" fontId="12" fillId="0" borderId="18" xfId="27" applyNumberFormat="1" applyFont="1" applyBorder="1" applyAlignment="1">
      <alignment horizontal="left"/>
    </xf>
    <xf numFmtId="49" fontId="45" fillId="0" borderId="0" xfId="27" applyNumberFormat="1" applyFont="1" applyAlignment="1">
      <alignment horizontal="left"/>
    </xf>
    <xf numFmtId="49" fontId="45" fillId="16" borderId="0" xfId="27" applyNumberFormat="1" applyFont="1" applyFill="1"/>
    <xf numFmtId="1" fontId="12" fillId="21" borderId="0" xfId="27" applyNumberFormat="1" applyFont="1" applyFill="1" applyAlignment="1">
      <alignment horizontal="center"/>
    </xf>
    <xf numFmtId="49" fontId="45" fillId="21" borderId="0" xfId="27" applyNumberFormat="1" applyFont="1" applyFill="1" applyAlignment="1">
      <alignment horizontal="left"/>
    </xf>
    <xf numFmtId="1" fontId="12" fillId="21" borderId="0" xfId="27" applyNumberFormat="1" applyFont="1" applyFill="1" applyAlignment="1">
      <alignment horizontal="left"/>
    </xf>
    <xf numFmtId="4" fontId="45" fillId="21" borderId="0" xfId="27" applyNumberFormat="1" applyFont="1" applyFill="1" applyAlignment="1">
      <alignment horizontal="right"/>
    </xf>
    <xf numFmtId="49" fontId="45" fillId="21" borderId="0" xfId="27" applyNumberFormat="1" applyFont="1" applyFill="1" applyAlignment="1">
      <alignment horizontal="center"/>
    </xf>
    <xf numFmtId="4" fontId="45" fillId="21" borderId="0" xfId="27" applyNumberFormat="1" applyFont="1" applyFill="1" applyAlignment="1">
      <alignment horizontal="right" vertical="top"/>
    </xf>
    <xf numFmtId="49" fontId="50" fillId="0" borderId="0" xfId="27" applyNumberFormat="1" applyFont="1" applyAlignment="1">
      <alignment horizontal="left"/>
    </xf>
    <xf numFmtId="49" fontId="45" fillId="0" borderId="0" xfId="27" applyNumberFormat="1" applyFont="1" applyAlignment="1">
      <alignment horizontal="left" vertical="top"/>
    </xf>
    <xf numFmtId="49" fontId="45" fillId="21" borderId="0" xfId="27" applyNumberFormat="1" applyFont="1" applyFill="1" applyAlignment="1">
      <alignment horizontal="left" vertical="top"/>
    </xf>
    <xf numFmtId="1" fontId="45" fillId="21" borderId="0" xfId="27" applyNumberFormat="1" applyFont="1" applyFill="1" applyAlignment="1">
      <alignment horizontal="left"/>
    </xf>
    <xf numFmtId="1" fontId="45" fillId="21" borderId="0" xfId="29" applyNumberFormat="1" applyFont="1" applyFill="1" applyBorder="1" applyAlignment="1">
      <alignment horizontal="left"/>
    </xf>
    <xf numFmtId="2" fontId="44" fillId="21" borderId="0" xfId="27" applyNumberFormat="1" applyFont="1" applyFill="1" applyAlignment="1">
      <alignment horizontal="right"/>
    </xf>
    <xf numFmtId="49" fontId="44" fillId="21" borderId="0" xfId="29" applyNumberFormat="1" applyFont="1" applyFill="1" applyBorder="1" applyAlignment="1">
      <alignment horizontal="center"/>
    </xf>
    <xf numFmtId="49" fontId="12" fillId="22" borderId="0" xfId="27" applyNumberFormat="1" applyFont="1" applyFill="1"/>
    <xf numFmtId="49" fontId="12" fillId="21" borderId="0" xfId="27" applyNumberFormat="1" applyFont="1" applyFill="1"/>
    <xf numFmtId="49" fontId="45" fillId="21" borderId="0" xfId="27" applyNumberFormat="1" applyFont="1" applyFill="1"/>
    <xf numFmtId="1" fontId="12" fillId="20" borderId="0" xfId="27" applyNumberFormat="1" applyFont="1" applyFill="1" applyAlignment="1">
      <alignment horizontal="left" vertical="center"/>
    </xf>
    <xf numFmtId="1" fontId="12" fillId="0" borderId="0" xfId="30" applyNumberFormat="1" applyFont="1" applyAlignment="1">
      <alignment horizontal="left"/>
    </xf>
    <xf numFmtId="2" fontId="5" fillId="0" borderId="0" xfId="30" applyNumberFormat="1" applyFont="1"/>
    <xf numFmtId="49" fontId="45" fillId="0" borderId="0" xfId="30" applyNumberFormat="1" applyFont="1"/>
    <xf numFmtId="1" fontId="5" fillId="0" borderId="0" xfId="30" applyNumberFormat="1" applyFont="1" applyAlignment="1">
      <alignment horizontal="left"/>
    </xf>
    <xf numFmtId="49" fontId="45" fillId="0" borderId="0" xfId="30" applyNumberFormat="1" applyFont="1" applyAlignment="1">
      <alignment wrapText="1"/>
    </xf>
    <xf numFmtId="2" fontId="45" fillId="0" borderId="0" xfId="30" applyNumberFormat="1" applyFont="1"/>
    <xf numFmtId="2" fontId="45" fillId="0" borderId="0" xfId="30" applyNumberFormat="1" applyFont="1" applyAlignment="1">
      <alignment vertical="top"/>
    </xf>
    <xf numFmtId="49" fontId="45" fillId="0" borderId="0" xfId="30" applyNumberFormat="1" applyFont="1" applyAlignment="1">
      <alignment vertical="top"/>
    </xf>
    <xf numFmtId="1" fontId="12" fillId="0" borderId="0" xfId="30" applyNumberFormat="1" applyFont="1" applyAlignment="1">
      <alignment horizontal="center" vertical="top"/>
    </xf>
    <xf numFmtId="0" fontId="45" fillId="0" borderId="28" xfId="27" applyFont="1" applyBorder="1" applyAlignment="1">
      <alignment horizontal="center" vertical="top" wrapText="1"/>
    </xf>
    <xf numFmtId="0" fontId="45" fillId="0" borderId="28" xfId="27" applyFont="1" applyBorder="1" applyAlignment="1">
      <alignment horizontal="left" vertical="top" wrapText="1"/>
    </xf>
    <xf numFmtId="0" fontId="45" fillId="0" borderId="28" xfId="27" applyFont="1" applyBorder="1" applyAlignment="1">
      <alignment horizontal="center" wrapText="1"/>
    </xf>
    <xf numFmtId="0" fontId="9" fillId="0" borderId="0" xfId="27" applyFont="1"/>
    <xf numFmtId="2" fontId="45" fillId="0" borderId="0" xfId="30" applyNumberFormat="1" applyFont="1" applyAlignment="1">
      <alignment horizontal="justify" vertical="top"/>
    </xf>
    <xf numFmtId="1" fontId="45" fillId="0" borderId="0" xfId="30" applyNumberFormat="1" applyFont="1" applyAlignment="1">
      <alignment horizontal="justify" vertical="top" wrapText="1"/>
    </xf>
    <xf numFmtId="2" fontId="45" fillId="0" borderId="0" xfId="30" applyNumberFormat="1" applyFont="1" applyAlignment="1">
      <alignment horizontal="left" vertical="top"/>
    </xf>
    <xf numFmtId="1" fontId="12" fillId="0" borderId="0" xfId="23" applyNumberFormat="1" applyFont="1" applyBorder="1" applyAlignment="1">
      <alignment horizontal="right"/>
    </xf>
    <xf numFmtId="49" fontId="49" fillId="0" borderId="0" xfId="27" applyNumberFormat="1" applyFont="1"/>
    <xf numFmtId="1" fontId="45" fillId="0" borderId="0" xfId="27" applyNumberFormat="1" applyFont="1" applyAlignment="1">
      <alignment horizontal="justify" vertical="top" wrapText="1"/>
    </xf>
    <xf numFmtId="1" fontId="12" fillId="0" borderId="0" xfId="23" applyNumberFormat="1" applyFont="1" applyAlignment="1">
      <alignment horizontal="left"/>
    </xf>
    <xf numFmtId="4" fontId="45" fillId="0" borderId="0" xfId="23" applyNumberFormat="1" applyFont="1" applyAlignment="1">
      <alignment horizontal="right" vertical="top"/>
    </xf>
    <xf numFmtId="49" fontId="58" fillId="0" borderId="0" xfId="27" applyNumberFormat="1" applyFont="1"/>
    <xf numFmtId="2" fontId="45" fillId="0" borderId="0" xfId="27" applyNumberFormat="1" applyFont="1" applyAlignment="1">
      <alignment vertical="top"/>
    </xf>
    <xf numFmtId="49" fontId="45" fillId="0" borderId="0" xfId="27" applyNumberFormat="1" applyFont="1" applyAlignment="1">
      <alignment vertical="top"/>
    </xf>
    <xf numFmtId="1" fontId="12" fillId="0" borderId="0" xfId="27" applyNumberFormat="1" applyFont="1" applyAlignment="1">
      <alignment horizontal="center" vertical="top"/>
    </xf>
    <xf numFmtId="1" fontId="12" fillId="0" borderId="0" xfId="23" applyNumberFormat="1" applyFont="1" applyBorder="1" applyAlignment="1">
      <alignment horizontal="left"/>
    </xf>
    <xf numFmtId="2" fontId="58" fillId="0" borderId="0" xfId="27" applyNumberFormat="1" applyFont="1" applyAlignment="1">
      <alignment horizontal="justify" vertical="top"/>
    </xf>
    <xf numFmtId="1" fontId="58" fillId="0" borderId="0" xfId="27" applyNumberFormat="1" applyFont="1" applyAlignment="1">
      <alignment horizontal="justify" vertical="top" wrapText="1"/>
    </xf>
    <xf numFmtId="1" fontId="57" fillId="0" borderId="0" xfId="23" applyNumberFormat="1" applyFont="1" applyBorder="1" applyAlignment="1">
      <alignment horizontal="left"/>
    </xf>
    <xf numFmtId="4" fontId="58" fillId="0" borderId="0" xfId="23" applyNumberFormat="1" applyFont="1" applyBorder="1" applyAlignment="1">
      <alignment horizontal="right" vertical="top"/>
    </xf>
    <xf numFmtId="2" fontId="58" fillId="0" borderId="5" xfId="27" applyNumberFormat="1" applyFont="1" applyBorder="1" applyAlignment="1">
      <alignment horizontal="justify" vertical="top"/>
    </xf>
    <xf numFmtId="49" fontId="58" fillId="0" borderId="0" xfId="27" applyNumberFormat="1" applyFont="1" applyAlignment="1">
      <alignment horizontal="justify" vertical="top" wrapText="1"/>
    </xf>
    <xf numFmtId="1" fontId="57" fillId="0" borderId="0" xfId="27" applyNumberFormat="1" applyFont="1" applyAlignment="1">
      <alignment horizontal="left"/>
    </xf>
    <xf numFmtId="0" fontId="45" fillId="0" borderId="0" xfId="30" applyFont="1"/>
    <xf numFmtId="0" fontId="44" fillId="0" borderId="0" xfId="30" applyFont="1"/>
    <xf numFmtId="2" fontId="45" fillId="0" borderId="5" xfId="30" applyNumberFormat="1" applyFont="1" applyBorder="1"/>
    <xf numFmtId="1" fontId="45" fillId="0" borderId="0" xfId="30" applyNumberFormat="1" applyFont="1" applyAlignment="1">
      <alignment horizontal="left"/>
    </xf>
    <xf numFmtId="1" fontId="45" fillId="0" borderId="18" xfId="23" applyNumberFormat="1" applyFont="1" applyBorder="1" applyAlignment="1">
      <alignment horizontal="left"/>
    </xf>
    <xf numFmtId="1" fontId="45" fillId="0" borderId="21" xfId="23" applyNumberFormat="1" applyFont="1" applyBorder="1" applyAlignment="1">
      <alignment horizontal="left"/>
    </xf>
    <xf numFmtId="1" fontId="45" fillId="0" borderId="0" xfId="23" applyNumberFormat="1" applyFont="1" applyBorder="1" applyAlignment="1">
      <alignment horizontal="left"/>
    </xf>
    <xf numFmtId="49" fontId="45" fillId="0" borderId="0" xfId="30" applyNumberFormat="1" applyFont="1" applyAlignment="1">
      <alignment horizontal="justify" vertical="top" wrapText="1"/>
    </xf>
    <xf numFmtId="1" fontId="45" fillId="0" borderId="0" xfId="30" quotePrefix="1" applyNumberFormat="1" applyFont="1" applyAlignment="1">
      <alignment horizontal="justify" vertical="top" wrapText="1"/>
    </xf>
    <xf numFmtId="1" fontId="12" fillId="0" borderId="0" xfId="30" applyNumberFormat="1" applyFont="1" applyAlignment="1">
      <alignment horizontal="right"/>
    </xf>
    <xf numFmtId="0" fontId="45" fillId="0" borderId="0" xfId="27" applyFont="1" applyAlignment="1">
      <alignment horizontal="center" vertical="top" wrapText="1"/>
    </xf>
    <xf numFmtId="0" fontId="44" fillId="0" borderId="0" xfId="27" applyFont="1" applyAlignment="1">
      <alignment horizontal="left" vertical="top" wrapText="1"/>
    </xf>
    <xf numFmtId="0" fontId="44" fillId="0" borderId="0" xfId="27" applyFont="1" applyAlignment="1">
      <alignment horizontal="center"/>
    </xf>
    <xf numFmtId="0" fontId="9" fillId="21" borderId="0" xfId="27" applyFont="1" applyFill="1"/>
    <xf numFmtId="0" fontId="45" fillId="21" borderId="0" xfId="27" applyFont="1" applyFill="1" applyAlignment="1">
      <alignment horizontal="center" vertical="top" wrapText="1"/>
    </xf>
    <xf numFmtId="0" fontId="44" fillId="21" borderId="0" xfId="27" applyFont="1" applyFill="1" applyAlignment="1">
      <alignment horizontal="left" vertical="top" wrapText="1"/>
    </xf>
    <xf numFmtId="0" fontId="44" fillId="21" borderId="0" xfId="27" applyFont="1" applyFill="1" applyAlignment="1">
      <alignment horizontal="center"/>
    </xf>
    <xf numFmtId="0" fontId="44" fillId="21" borderId="0" xfId="27" quotePrefix="1" applyFont="1" applyFill="1" applyAlignment="1">
      <alignment horizontal="left" vertical="top" wrapText="1"/>
    </xf>
    <xf numFmtId="0" fontId="44" fillId="0" borderId="0" xfId="27" quotePrefix="1" applyFont="1" applyAlignment="1">
      <alignment horizontal="left" vertical="top" wrapText="1"/>
    </xf>
    <xf numFmtId="0" fontId="45" fillId="0" borderId="0" xfId="27" applyFont="1" applyAlignment="1">
      <alignment horizontal="center" wrapText="1"/>
    </xf>
    <xf numFmtId="49" fontId="46" fillId="0" borderId="0" xfId="30" applyNumberFormat="1" applyFont="1" applyAlignment="1">
      <alignment horizontal="justify" vertical="top" wrapText="1"/>
    </xf>
    <xf numFmtId="1" fontId="63" fillId="0" borderId="0" xfId="23" applyNumberFormat="1" applyFont="1" applyBorder="1" applyAlignment="1">
      <alignment horizontal="left"/>
    </xf>
    <xf numFmtId="0" fontId="7" fillId="0" borderId="0" xfId="3" applyFont="1" applyAlignment="1">
      <alignment horizontal="left" vertical="top"/>
    </xf>
    <xf numFmtId="4" fontId="45" fillId="0" borderId="0" xfId="27" applyNumberFormat="1" applyFont="1" applyBorder="1"/>
    <xf numFmtId="4" fontId="46" fillId="0" borderId="0" xfId="27" applyNumberFormat="1" applyFont="1" applyBorder="1"/>
    <xf numFmtId="165" fontId="45" fillId="0" borderId="0" xfId="4" applyFont="1"/>
    <xf numFmtId="0" fontId="5" fillId="0" borderId="0" xfId="0" applyFont="1"/>
    <xf numFmtId="0" fontId="5" fillId="0" borderId="0" xfId="1" applyFont="1" applyAlignment="1">
      <alignment horizontal="left" vertical="top"/>
    </xf>
    <xf numFmtId="164" fontId="5" fillId="0" borderId="0" xfId="1" applyNumberFormat="1" applyFont="1" applyAlignment="1">
      <alignment vertical="top"/>
    </xf>
    <xf numFmtId="0" fontId="5" fillId="0" borderId="0" xfId="1" applyFont="1" applyFill="1" applyAlignment="1">
      <alignment horizontal="left" vertical="top"/>
    </xf>
    <xf numFmtId="164" fontId="5" fillId="0" borderId="0" xfId="1" applyNumberFormat="1" applyFont="1" applyFill="1" applyAlignment="1">
      <alignment vertical="top"/>
    </xf>
    <xf numFmtId="0" fontId="5" fillId="0" borderId="0" xfId="1" applyFont="1" applyFill="1"/>
    <xf numFmtId="0" fontId="12" fillId="0" borderId="0" xfId="1" applyFont="1" applyFill="1" applyAlignment="1">
      <alignment vertical="top"/>
    </xf>
    <xf numFmtId="0" fontId="5" fillId="0" borderId="0" xfId="0" applyFont="1" applyAlignment="1">
      <alignment horizontal="center" vertical="top"/>
    </xf>
    <xf numFmtId="0" fontId="46" fillId="0" borderId="0" xfId="0" applyFont="1" applyAlignment="1">
      <alignment vertical="top" wrapText="1"/>
    </xf>
    <xf numFmtId="0" fontId="5" fillId="0" borderId="0" xfId="0" applyFont="1" applyAlignment="1">
      <alignment horizontal="center"/>
    </xf>
    <xf numFmtId="166" fontId="5" fillId="0" borderId="0" xfId="0" applyNumberFormat="1" applyFont="1" applyAlignment="1">
      <alignment horizontal="center"/>
    </xf>
    <xf numFmtId="0" fontId="5" fillId="0" borderId="0" xfId="0" applyFont="1" applyFill="1" applyAlignment="1">
      <alignment horizontal="center" vertical="top"/>
    </xf>
    <xf numFmtId="0" fontId="12" fillId="0" borderId="0" xfId="0" applyFont="1" applyAlignment="1">
      <alignment horizontal="center" vertical="top"/>
    </xf>
    <xf numFmtId="0" fontId="45" fillId="0" borderId="0" xfId="0" applyFont="1" applyAlignment="1">
      <alignment vertical="top" wrapText="1"/>
    </xf>
    <xf numFmtId="0" fontId="12" fillId="0" borderId="0" xfId="0" applyFont="1" applyAlignment="1">
      <alignment horizontal="center"/>
    </xf>
    <xf numFmtId="166" fontId="12" fillId="0" borderId="0" xfId="0" applyNumberFormat="1" applyFont="1" applyAlignment="1">
      <alignment horizontal="center"/>
    </xf>
    <xf numFmtId="0" fontId="12" fillId="0" borderId="0" xfId="0" quotePrefix="1" applyFont="1" applyFill="1" applyAlignment="1">
      <alignment horizontal="center" vertical="top"/>
    </xf>
    <xf numFmtId="0" fontId="45" fillId="0" borderId="0" xfId="0" applyFont="1" applyFill="1" applyAlignment="1">
      <alignment vertical="top" wrapText="1"/>
    </xf>
    <xf numFmtId="0" fontId="12" fillId="0" borderId="0" xfId="0" applyFont="1" applyFill="1" applyAlignment="1">
      <alignment horizontal="center"/>
    </xf>
    <xf numFmtId="166" fontId="12" fillId="0" borderId="0" xfId="0" applyNumberFormat="1" applyFont="1" applyFill="1" applyAlignment="1">
      <alignment horizontal="center"/>
    </xf>
    <xf numFmtId="0" fontId="12" fillId="0" borderId="0" xfId="0" applyFont="1" applyFill="1" applyAlignment="1">
      <alignment horizontal="center" vertical="top"/>
    </xf>
    <xf numFmtId="0" fontId="12" fillId="0" borderId="0" xfId="0" applyFont="1"/>
    <xf numFmtId="0" fontId="12" fillId="0" borderId="0" xfId="0" applyFont="1" applyFill="1"/>
    <xf numFmtId="0" fontId="5" fillId="0" borderId="0" xfId="0" quotePrefix="1" applyFont="1" applyFill="1" applyAlignment="1">
      <alignment horizontal="center" vertical="top"/>
    </xf>
    <xf numFmtId="0" fontId="46" fillId="0" borderId="0" xfId="0" applyFont="1" applyFill="1" applyAlignment="1">
      <alignment horizontal="left" vertical="top"/>
    </xf>
    <xf numFmtId="0" fontId="5" fillId="0" borderId="0" xfId="0" applyFont="1" applyFill="1" applyAlignment="1">
      <alignment horizontal="center"/>
    </xf>
    <xf numFmtId="166" fontId="5" fillId="0" borderId="0" xfId="0" applyNumberFormat="1" applyFont="1" applyFill="1" applyAlignment="1">
      <alignment horizontal="center"/>
    </xf>
    <xf numFmtId="0" fontId="46" fillId="0" borderId="0" xfId="0" applyFont="1" applyFill="1" applyAlignment="1">
      <alignment vertical="top" wrapText="1"/>
    </xf>
    <xf numFmtId="0" fontId="46" fillId="0" borderId="0" xfId="0" applyFont="1" applyFill="1" applyAlignment="1">
      <alignment vertical="top"/>
    </xf>
    <xf numFmtId="0" fontId="5" fillId="0" borderId="0" xfId="0" applyFont="1" applyFill="1"/>
    <xf numFmtId="0" fontId="5" fillId="0" borderId="0" xfId="0" applyFont="1" applyFill="1" applyAlignment="1">
      <alignment horizontal="center" vertical="center"/>
    </xf>
    <xf numFmtId="166" fontId="5" fillId="0" borderId="0" xfId="0" applyNumberFormat="1" applyFont="1" applyFill="1" applyAlignment="1">
      <alignment horizontal="center" vertical="center"/>
    </xf>
    <xf numFmtId="0" fontId="5" fillId="0" borderId="0" xfId="0" applyFont="1" applyFill="1" applyAlignment="1">
      <alignment vertical="center"/>
    </xf>
    <xf numFmtId="0" fontId="46" fillId="0" borderId="0" xfId="3" applyFont="1" applyFill="1" applyAlignment="1">
      <alignment horizontal="justify" vertical="top" wrapText="1"/>
    </xf>
    <xf numFmtId="0" fontId="45" fillId="0" borderId="0" xfId="22" applyFont="1" applyFill="1" applyAlignment="1">
      <alignment horizontal="center"/>
    </xf>
    <xf numFmtId="4" fontId="45" fillId="0" borderId="0" xfId="3" applyNumberFormat="1" applyFont="1" applyFill="1" applyAlignment="1">
      <alignment horizontal="center"/>
    </xf>
    <xf numFmtId="166" fontId="45" fillId="0" borderId="0" xfId="6" applyNumberFormat="1" applyFont="1" applyFill="1" applyAlignment="1">
      <alignment horizontal="right"/>
    </xf>
    <xf numFmtId="166" fontId="45" fillId="0" borderId="0" xfId="6" applyNumberFormat="1" applyFont="1" applyFill="1" applyAlignment="1">
      <alignment horizontal="center"/>
    </xf>
    <xf numFmtId="0" fontId="46" fillId="0" borderId="0" xfId="3" quotePrefix="1" applyFont="1" applyFill="1" applyAlignment="1">
      <alignment horizontal="center" vertical="top"/>
    </xf>
    <xf numFmtId="0" fontId="45" fillId="0" borderId="0" xfId="3" quotePrefix="1" applyFont="1" applyFill="1" applyAlignment="1">
      <alignment horizontal="center" vertical="top"/>
    </xf>
    <xf numFmtId="0" fontId="45" fillId="0" borderId="0" xfId="3" applyFont="1" applyFill="1" applyAlignment="1">
      <alignment horizontal="justify" vertical="top" wrapText="1"/>
    </xf>
    <xf numFmtId="0" fontId="46" fillId="0" borderId="0" xfId="3" quotePrefix="1" applyFont="1" applyFill="1" applyAlignment="1">
      <alignment horizontal="justify" vertical="top" wrapText="1"/>
    </xf>
    <xf numFmtId="0" fontId="44" fillId="0" borderId="0" xfId="0" applyFont="1" applyFill="1"/>
    <xf numFmtId="0" fontId="45" fillId="0" borderId="0" xfId="3" applyFont="1" applyFill="1" applyAlignment="1">
      <alignment horizontal="center"/>
    </xf>
    <xf numFmtId="166" fontId="44" fillId="0" borderId="0" xfId="3" applyNumberFormat="1" applyFont="1" applyFill="1"/>
    <xf numFmtId="0" fontId="46" fillId="0" borderId="0" xfId="3" applyFont="1" applyFill="1" applyAlignment="1">
      <alignment horizontal="center"/>
    </xf>
    <xf numFmtId="4" fontId="46" fillId="0" borderId="0" xfId="3" applyNumberFormat="1" applyFont="1" applyFill="1" applyAlignment="1">
      <alignment horizontal="center"/>
    </xf>
    <xf numFmtId="166" fontId="46" fillId="0" borderId="0" xfId="6" applyNumberFormat="1" applyFont="1" applyFill="1" applyAlignment="1">
      <alignment horizontal="right"/>
    </xf>
    <xf numFmtId="166" fontId="50" fillId="0" borderId="0" xfId="3" applyNumberFormat="1" applyFont="1" applyFill="1"/>
    <xf numFmtId="0" fontId="45" fillId="0" borderId="0" xfId="3" applyFont="1" applyFill="1" applyAlignment="1">
      <alignment horizontal="center" vertical="top" wrapText="1"/>
    </xf>
    <xf numFmtId="4" fontId="45" fillId="0" borderId="0" xfId="3" applyNumberFormat="1" applyFont="1" applyFill="1" applyAlignment="1">
      <alignment horizontal="center" vertical="top"/>
    </xf>
    <xf numFmtId="166" fontId="44" fillId="0" borderId="0" xfId="3" applyNumberFormat="1" applyFont="1" applyFill="1" applyAlignment="1">
      <alignment vertical="top"/>
    </xf>
    <xf numFmtId="0" fontId="44" fillId="0" borderId="0" xfId="0" applyFont="1" applyFill="1" applyAlignment="1">
      <alignment vertical="top"/>
    </xf>
    <xf numFmtId="0" fontId="45" fillId="0" borderId="0" xfId="3" applyFont="1" applyFill="1" applyAlignment="1">
      <alignment horizontal="center" vertical="top"/>
    </xf>
    <xf numFmtId="0" fontId="46" fillId="0" borderId="0" xfId="8" quotePrefix="1" applyFont="1" applyFill="1" applyAlignment="1">
      <alignment horizontal="center" vertical="top"/>
    </xf>
    <xf numFmtId="0" fontId="45" fillId="0" borderId="0" xfId="3" quotePrefix="1" applyFont="1" applyFill="1" applyAlignment="1">
      <alignment horizontal="justify" vertical="top" wrapText="1"/>
    </xf>
    <xf numFmtId="0" fontId="27" fillId="15" borderId="0" xfId="3" quotePrefix="1" applyFont="1" applyFill="1" applyAlignment="1">
      <alignment horizontal="center" vertical="top"/>
    </xf>
    <xf numFmtId="0" fontId="9" fillId="15" borderId="0" xfId="3" applyFont="1" applyFill="1" applyAlignment="1">
      <alignment horizontal="justify" vertical="top" wrapText="1"/>
    </xf>
    <xf numFmtId="0" fontId="9" fillId="15" borderId="0" xfId="3" applyFont="1" applyFill="1" applyAlignment="1">
      <alignment horizontal="center" vertical="top" wrapText="1"/>
    </xf>
    <xf numFmtId="4" fontId="9" fillId="15" borderId="0" xfId="3" applyNumberFormat="1" applyFont="1" applyFill="1" applyAlignment="1">
      <alignment horizontal="center"/>
    </xf>
    <xf numFmtId="166" fontId="9" fillId="15" borderId="0" xfId="6" applyNumberFormat="1" applyFont="1" applyFill="1" applyAlignment="1">
      <alignment horizontal="right"/>
    </xf>
    <xf numFmtId="166" fontId="23" fillId="15" borderId="0" xfId="3" applyNumberFormat="1" applyFont="1" applyFill="1"/>
    <xf numFmtId="1" fontId="12" fillId="20" borderId="0" xfId="14" applyNumberFormat="1" applyFont="1" applyFill="1" applyAlignment="1">
      <alignment horizontal="left"/>
    </xf>
    <xf numFmtId="49" fontId="45" fillId="20" borderId="0" xfId="14" applyNumberFormat="1" applyFont="1" applyFill="1"/>
    <xf numFmtId="2" fontId="12" fillId="20" borderId="0" xfId="14" applyNumberFormat="1" applyFont="1" applyFill="1"/>
    <xf numFmtId="49" fontId="45" fillId="20" borderId="0" xfId="14" applyNumberFormat="1" applyFont="1" applyFill="1" applyAlignment="1">
      <alignment horizontal="left"/>
    </xf>
    <xf numFmtId="2" fontId="12" fillId="20" borderId="0" xfId="14" applyNumberFormat="1" applyFont="1" applyFill="1" applyAlignment="1">
      <alignment horizontal="right"/>
    </xf>
    <xf numFmtId="49" fontId="45" fillId="0" borderId="0" xfId="14" applyNumberFormat="1" applyFont="1"/>
    <xf numFmtId="4" fontId="45" fillId="0" borderId="0" xfId="14" applyNumberFormat="1" applyFont="1" applyAlignment="1">
      <alignment horizontal="right"/>
    </xf>
    <xf numFmtId="2" fontId="45" fillId="0" borderId="0" xfId="14" applyNumberFormat="1" applyFont="1" applyAlignment="1">
      <alignment horizontal="left" vertical="top"/>
    </xf>
    <xf numFmtId="1" fontId="12" fillId="0" borderId="0" xfId="14" applyNumberFormat="1" applyFont="1" applyAlignment="1">
      <alignment horizontal="left"/>
    </xf>
    <xf numFmtId="4" fontId="45" fillId="0" borderId="0" xfId="14" applyNumberFormat="1" applyFont="1" applyAlignment="1">
      <alignment horizontal="right" vertical="center"/>
    </xf>
    <xf numFmtId="4" fontId="12" fillId="0" borderId="0" xfId="14" applyNumberFormat="1" applyFont="1" applyAlignment="1">
      <alignment horizontal="right" vertical="center"/>
    </xf>
    <xf numFmtId="4" fontId="12" fillId="0" borderId="0" xfId="14" applyNumberFormat="1" applyFont="1" applyAlignment="1">
      <alignment horizontal="right"/>
    </xf>
    <xf numFmtId="49" fontId="45" fillId="0" borderId="0" xfId="14" applyNumberFormat="1" applyFont="1" applyAlignment="1">
      <alignment horizontal="left" vertical="top" wrapText="1"/>
    </xf>
    <xf numFmtId="4" fontId="12" fillId="0" borderId="0" xfId="14" applyNumberFormat="1" applyFont="1" applyAlignment="1">
      <alignment horizontal="right" vertical="top"/>
    </xf>
    <xf numFmtId="4" fontId="45" fillId="0" borderId="0" xfId="14" applyNumberFormat="1" applyFont="1" applyAlignment="1">
      <alignment horizontal="right" vertical="top"/>
    </xf>
    <xf numFmtId="49" fontId="45" fillId="0" borderId="0" xfId="14" applyNumberFormat="1" applyFont="1" applyAlignment="1">
      <alignment horizontal="left"/>
    </xf>
    <xf numFmtId="49" fontId="50" fillId="0" borderId="0" xfId="14" applyNumberFormat="1" applyFont="1" applyAlignment="1">
      <alignment horizontal="left"/>
    </xf>
    <xf numFmtId="0" fontId="46" fillId="0" borderId="0" xfId="3" applyFont="1" applyAlignment="1">
      <alignment horizontal="center" vertical="top"/>
    </xf>
    <xf numFmtId="0" fontId="46" fillId="0" borderId="0" xfId="3" applyFont="1" applyAlignment="1">
      <alignment horizontal="left" vertical="top" wrapText="1"/>
    </xf>
    <xf numFmtId="165" fontId="45" fillId="0" borderId="0" xfId="4" applyFont="1" applyAlignment="1">
      <alignment horizontal="center"/>
    </xf>
    <xf numFmtId="4" fontId="45" fillId="0" borderId="0" xfId="4" applyNumberFormat="1" applyFont="1" applyAlignment="1">
      <alignment horizontal="center"/>
    </xf>
    <xf numFmtId="166" fontId="44" fillId="0" borderId="0" xfId="4" applyNumberFormat="1" applyFont="1" applyAlignment="1">
      <alignment horizontal="right"/>
    </xf>
    <xf numFmtId="0" fontId="5" fillId="3" borderId="2" xfId="0" applyFont="1" applyFill="1" applyBorder="1" applyAlignment="1">
      <alignment horizontal="center" vertical="center" wrapText="1"/>
    </xf>
    <xf numFmtId="0" fontId="46" fillId="3" borderId="2" xfId="0"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0" fontId="46" fillId="0" borderId="0" xfId="3" applyFont="1" applyAlignment="1">
      <alignment horizontal="left" vertical="top"/>
    </xf>
    <xf numFmtId="0" fontId="5" fillId="9" borderId="0" xfId="1" applyFont="1" applyFill="1" applyAlignment="1">
      <alignment horizontal="left" vertical="top"/>
    </xf>
    <xf numFmtId="0" fontId="5" fillId="0" borderId="0" xfId="1" applyFont="1" applyAlignment="1">
      <alignment vertical="top" wrapText="1"/>
    </xf>
    <xf numFmtId="0" fontId="45" fillId="0" borderId="0" xfId="1" applyFont="1"/>
    <xf numFmtId="0" fontId="4" fillId="16" borderId="5" xfId="1" applyFont="1" applyFill="1" applyBorder="1"/>
    <xf numFmtId="0" fontId="4" fillId="23" borderId="5" xfId="1" applyFont="1" applyFill="1" applyBorder="1"/>
    <xf numFmtId="165" fontId="8" fillId="0" borderId="0" xfId="4" applyFont="1" applyAlignment="1">
      <alignment horizontal="right"/>
    </xf>
    <xf numFmtId="1" fontId="5" fillId="0" borderId="0" xfId="30" applyNumberFormat="1" applyFont="1" applyFill="1" applyAlignment="1">
      <alignment horizontal="left"/>
    </xf>
    <xf numFmtId="0" fontId="12" fillId="0" borderId="0" xfId="1" applyFont="1" applyFill="1" applyBorder="1"/>
    <xf numFmtId="0" fontId="4"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46" fillId="3" borderId="2" xfId="0" applyFont="1" applyFill="1" applyBorder="1" applyAlignment="1">
      <alignment horizontal="left" vertical="center" wrapText="1"/>
    </xf>
    <xf numFmtId="0" fontId="5" fillId="12" borderId="5" xfId="1" applyFont="1" applyFill="1" applyBorder="1"/>
    <xf numFmtId="2" fontId="45" fillId="12" borderId="29" xfId="27" applyNumberFormat="1" applyFont="1" applyFill="1" applyBorder="1" applyAlignment="1">
      <alignment horizontal="left"/>
    </xf>
    <xf numFmtId="49" fontId="45" fillId="12" borderId="29" xfId="27" applyNumberFormat="1" applyFont="1" applyFill="1" applyBorder="1" applyAlignment="1">
      <alignment wrapText="1"/>
    </xf>
    <xf numFmtId="0" fontId="45" fillId="12" borderId="29" xfId="27" applyFont="1" applyFill="1" applyBorder="1"/>
    <xf numFmtId="0" fontId="45" fillId="12" borderId="0" xfId="27" applyFont="1" applyFill="1" applyAlignment="1">
      <alignment wrapText="1"/>
    </xf>
    <xf numFmtId="0" fontId="46" fillId="12" borderId="0" xfId="27" applyFont="1" applyFill="1" applyAlignment="1">
      <alignment wrapText="1"/>
    </xf>
    <xf numFmtId="2" fontId="45" fillId="12" borderId="30" xfId="27" applyNumberFormat="1" applyFont="1" applyFill="1" applyBorder="1" applyAlignment="1">
      <alignment horizontal="left"/>
    </xf>
    <xf numFmtId="49" fontId="45" fillId="12" borderId="30" xfId="27" applyNumberFormat="1" applyFont="1" applyFill="1" applyBorder="1" applyAlignment="1">
      <alignment wrapText="1"/>
    </xf>
    <xf numFmtId="0" fontId="45" fillId="12" borderId="30" xfId="27" applyFont="1" applyFill="1" applyBorder="1"/>
    <xf numFmtId="2" fontId="12" fillId="12" borderId="5" xfId="25" applyNumberFormat="1" applyFont="1" applyFill="1" applyBorder="1" applyAlignment="1">
      <alignment horizontal="left" vertical="top"/>
    </xf>
    <xf numFmtId="49" fontId="12" fillId="12" borderId="5" xfId="25" applyNumberFormat="1" applyFont="1" applyFill="1" applyBorder="1" applyAlignment="1">
      <alignment wrapText="1"/>
    </xf>
    <xf numFmtId="1" fontId="12" fillId="12" borderId="5" xfId="25" applyNumberFormat="1" applyFont="1" applyFill="1" applyBorder="1" applyAlignment="1">
      <alignment horizontal="right"/>
    </xf>
    <xf numFmtId="2" fontId="45" fillId="12" borderId="28" xfId="27" applyNumberFormat="1" applyFont="1" applyFill="1" applyBorder="1" applyAlignment="1">
      <alignment horizontal="left"/>
    </xf>
    <xf numFmtId="49" fontId="45" fillId="12" borderId="28" xfId="27" applyNumberFormat="1" applyFont="1" applyFill="1" applyBorder="1" applyAlignment="1">
      <alignment wrapText="1"/>
    </xf>
    <xf numFmtId="0" fontId="45" fillId="12" borderId="28" xfId="27" applyFont="1" applyFill="1" applyBorder="1"/>
    <xf numFmtId="2" fontId="45" fillId="12" borderId="5" xfId="27" applyNumberFormat="1" applyFont="1" applyFill="1" applyBorder="1" applyAlignment="1">
      <alignment horizontal="left"/>
    </xf>
    <xf numFmtId="49" fontId="45" fillId="12" borderId="5" xfId="27" applyNumberFormat="1" applyFont="1" applyFill="1" applyBorder="1" applyAlignment="1">
      <alignment wrapText="1"/>
    </xf>
    <xf numFmtId="0" fontId="45" fillId="12" borderId="5" xfId="27" applyFont="1" applyFill="1" applyBorder="1"/>
    <xf numFmtId="49" fontId="45" fillId="12" borderId="28" xfId="27" applyNumberFormat="1" applyFont="1" applyFill="1" applyBorder="1" applyAlignment="1">
      <alignment vertical="top" wrapText="1"/>
    </xf>
    <xf numFmtId="0" fontId="45" fillId="12" borderId="28" xfId="27" applyFont="1" applyFill="1" applyBorder="1" applyAlignment="1">
      <alignment wrapText="1"/>
    </xf>
    <xf numFmtId="49" fontId="45" fillId="12" borderId="29" xfId="27" applyNumberFormat="1" applyFont="1" applyFill="1" applyBorder="1" applyAlignment="1">
      <alignment vertical="top" wrapText="1"/>
    </xf>
    <xf numFmtId="0" fontId="45" fillId="12" borderId="29" xfId="27" applyFont="1" applyFill="1" applyBorder="1" applyAlignment="1">
      <alignment wrapText="1"/>
    </xf>
    <xf numFmtId="49" fontId="45" fillId="12" borderId="30" xfId="27" applyNumberFormat="1" applyFont="1" applyFill="1" applyBorder="1" applyAlignment="1">
      <alignment vertical="top" wrapText="1"/>
    </xf>
    <xf numFmtId="0" fontId="45" fillId="12" borderId="30" xfId="27" applyFont="1" applyFill="1" applyBorder="1" applyAlignment="1">
      <alignment wrapText="1"/>
    </xf>
    <xf numFmtId="0" fontId="12" fillId="12" borderId="28" xfId="27" applyFont="1" applyFill="1" applyBorder="1"/>
    <xf numFmtId="0" fontId="12" fillId="12" borderId="29" xfId="27" applyFont="1" applyFill="1" applyBorder="1"/>
    <xf numFmtId="0" fontId="12" fillId="12" borderId="30" xfId="27" applyFont="1" applyFill="1" applyBorder="1"/>
    <xf numFmtId="49" fontId="45" fillId="12" borderId="28" xfId="27" applyNumberFormat="1" applyFont="1" applyFill="1" applyBorder="1"/>
    <xf numFmtId="49" fontId="45" fillId="12" borderId="29" xfId="27" applyNumberFormat="1" applyFont="1" applyFill="1" applyBorder="1"/>
    <xf numFmtId="49" fontId="45" fillId="12" borderId="30" xfId="27" applyNumberFormat="1" applyFont="1" applyFill="1" applyBorder="1"/>
    <xf numFmtId="0" fontId="12" fillId="12" borderId="28" xfId="27" applyFont="1" applyFill="1" applyBorder="1" applyAlignment="1">
      <alignment wrapText="1"/>
    </xf>
    <xf numFmtId="49" fontId="12" fillId="12" borderId="28" xfId="27" applyNumberFormat="1" applyFont="1" applyFill="1" applyBorder="1" applyAlignment="1">
      <alignment wrapText="1"/>
    </xf>
    <xf numFmtId="49" fontId="12" fillId="12" borderId="29" xfId="27" applyNumberFormat="1" applyFont="1" applyFill="1" applyBorder="1" applyAlignment="1">
      <alignment wrapText="1"/>
    </xf>
    <xf numFmtId="49" fontId="12" fillId="12" borderId="30" xfId="27" applyNumberFormat="1" applyFont="1" applyFill="1" applyBorder="1" applyAlignment="1">
      <alignment wrapText="1"/>
    </xf>
    <xf numFmtId="49" fontId="12" fillId="12" borderId="5" xfId="27" applyNumberFormat="1" applyFont="1" applyFill="1" applyBorder="1" applyAlignment="1">
      <alignment wrapText="1"/>
    </xf>
    <xf numFmtId="0" fontId="12" fillId="12" borderId="5" xfId="27" applyFont="1" applyFill="1" applyBorder="1"/>
    <xf numFmtId="49" fontId="45" fillId="12" borderId="5" xfId="27" applyNumberFormat="1" applyFont="1" applyFill="1" applyBorder="1"/>
    <xf numFmtId="2" fontId="45" fillId="12" borderId="5" xfId="25" applyNumberFormat="1" applyFont="1" applyFill="1" applyBorder="1" applyAlignment="1">
      <alignment horizontal="left" vertical="top"/>
    </xf>
    <xf numFmtId="49" fontId="45" fillId="12" borderId="5" xfId="25" applyNumberFormat="1" applyFont="1" applyFill="1" applyBorder="1" applyAlignment="1">
      <alignment vertical="top" wrapText="1"/>
    </xf>
    <xf numFmtId="49" fontId="45" fillId="12" borderId="5" xfId="25" applyNumberFormat="1" applyFont="1" applyFill="1" applyBorder="1" applyAlignment="1">
      <alignment horizontal="right"/>
    </xf>
    <xf numFmtId="49" fontId="45" fillId="12" borderId="5" xfId="25" applyNumberFormat="1" applyFont="1" applyFill="1" applyBorder="1"/>
    <xf numFmtId="49" fontId="45" fillId="12" borderId="5" xfId="25" applyNumberFormat="1" applyFont="1" applyFill="1" applyBorder="1" applyAlignment="1">
      <alignment wrapText="1"/>
    </xf>
    <xf numFmtId="2" fontId="45" fillId="12" borderId="5" xfId="27" applyNumberFormat="1" applyFont="1" applyFill="1" applyBorder="1" applyAlignment="1">
      <alignment horizontal="left" vertical="top"/>
    </xf>
    <xf numFmtId="1" fontId="12" fillId="12" borderId="5" xfId="27" applyNumberFormat="1" applyFont="1" applyFill="1" applyBorder="1" applyAlignment="1">
      <alignment horizontal="left"/>
    </xf>
    <xf numFmtId="49" fontId="45" fillId="12" borderId="5" xfId="25" applyNumberFormat="1" applyFont="1" applyFill="1" applyBorder="1" applyAlignment="1">
      <alignment vertical="top"/>
    </xf>
    <xf numFmtId="2" fontId="45" fillId="12" borderId="5" xfId="27" applyNumberFormat="1" applyFont="1" applyFill="1" applyBorder="1" applyAlignment="1">
      <alignment horizontal="justify" vertical="top"/>
    </xf>
    <xf numFmtId="49" fontId="45" fillId="12" borderId="5" xfId="27" applyNumberFormat="1" applyFont="1" applyFill="1" applyBorder="1" applyAlignment="1">
      <alignment horizontal="left" vertical="top" wrapText="1"/>
    </xf>
    <xf numFmtId="2" fontId="45" fillId="12" borderId="28" xfId="27" applyNumberFormat="1" applyFont="1" applyFill="1" applyBorder="1" applyAlignment="1">
      <alignment horizontal="justify" vertical="top"/>
    </xf>
    <xf numFmtId="49" fontId="45" fillId="12" borderId="5" xfId="27" applyNumberFormat="1" applyFont="1" applyFill="1" applyBorder="1" applyAlignment="1">
      <alignment horizontal="justify"/>
    </xf>
    <xf numFmtId="1" fontId="12" fillId="12" borderId="5" xfId="27" applyNumberFormat="1" applyFont="1" applyFill="1" applyBorder="1" applyAlignment="1">
      <alignment horizontal="justify"/>
    </xf>
    <xf numFmtId="49" fontId="45" fillId="12" borderId="5" xfId="27" applyNumberFormat="1" applyFont="1" applyFill="1" applyBorder="1" applyAlignment="1">
      <alignment vertical="top" wrapText="1"/>
    </xf>
    <xf numFmtId="49" fontId="45" fillId="12" borderId="5" xfId="27" applyNumberFormat="1" applyFont="1" applyFill="1" applyBorder="1" applyAlignment="1">
      <alignment horizontal="justify" vertical="top" wrapText="1"/>
    </xf>
    <xf numFmtId="0" fontId="45" fillId="12" borderId="5" xfId="27" applyFont="1" applyFill="1" applyBorder="1" applyAlignment="1">
      <alignment horizontal="left" vertical="top" wrapText="1"/>
    </xf>
    <xf numFmtId="49" fontId="45" fillId="12" borderId="20" xfId="27" applyNumberFormat="1" applyFont="1" applyFill="1" applyBorder="1" applyAlignment="1">
      <alignment horizontal="left"/>
    </xf>
    <xf numFmtId="49" fontId="45" fillId="12" borderId="21" xfId="27" applyNumberFormat="1" applyFont="1" applyFill="1" applyBorder="1"/>
    <xf numFmtId="1" fontId="12" fillId="12" borderId="21" xfId="27" applyNumberFormat="1" applyFont="1" applyFill="1" applyBorder="1" applyAlignment="1">
      <alignment horizontal="left"/>
    </xf>
    <xf numFmtId="49" fontId="45" fillId="12" borderId="5" xfId="27" applyNumberFormat="1" applyFont="1" applyFill="1" applyBorder="1" applyAlignment="1">
      <alignment horizontal="left"/>
    </xf>
    <xf numFmtId="4" fontId="45" fillId="12" borderId="5" xfId="28" applyNumberFormat="1" applyFont="1" applyFill="1" applyBorder="1" applyAlignment="1">
      <alignment horizontal="right" vertical="top"/>
    </xf>
    <xf numFmtId="1" fontId="12" fillId="12" borderId="5" xfId="27" applyNumberFormat="1" applyFont="1" applyFill="1" applyBorder="1" applyAlignment="1">
      <alignment horizontal="center"/>
    </xf>
    <xf numFmtId="2" fontId="45" fillId="12" borderId="5" xfId="25" applyNumberFormat="1" applyFont="1" applyFill="1" applyBorder="1" applyAlignment="1">
      <alignment horizontal="left" vertical="top" wrapText="1"/>
    </xf>
    <xf numFmtId="2" fontId="45" fillId="12" borderId="5" xfId="25" applyNumberFormat="1" applyFont="1" applyFill="1" applyBorder="1" applyAlignment="1">
      <alignment wrapText="1"/>
    </xf>
    <xf numFmtId="2" fontId="45" fillId="12" borderId="28" xfId="27" applyNumberFormat="1" applyFont="1" applyFill="1" applyBorder="1" applyAlignment="1">
      <alignment horizontal="left" vertical="top"/>
    </xf>
    <xf numFmtId="1" fontId="12" fillId="12" borderId="28" xfId="27" applyNumberFormat="1" applyFont="1" applyFill="1" applyBorder="1" applyAlignment="1">
      <alignment horizontal="left"/>
    </xf>
    <xf numFmtId="49" fontId="45" fillId="12" borderId="29" xfId="27" applyNumberFormat="1" applyFont="1" applyFill="1" applyBorder="1" applyAlignment="1">
      <alignment horizontal="left" vertical="top"/>
    </xf>
    <xf numFmtId="1" fontId="12" fillId="12" borderId="29" xfId="27" applyNumberFormat="1" applyFont="1" applyFill="1" applyBorder="1" applyAlignment="1">
      <alignment horizontal="left"/>
    </xf>
    <xf numFmtId="49" fontId="45" fillId="12" borderId="30" xfId="27" applyNumberFormat="1" applyFont="1" applyFill="1" applyBorder="1" applyAlignment="1">
      <alignment horizontal="left" vertical="top"/>
    </xf>
    <xf numFmtId="1" fontId="12" fillId="12" borderId="30" xfId="27" applyNumberFormat="1" applyFont="1" applyFill="1" applyBorder="1" applyAlignment="1">
      <alignment horizontal="left"/>
    </xf>
    <xf numFmtId="49" fontId="44" fillId="12" borderId="30" xfId="27" applyNumberFormat="1" applyFont="1" applyFill="1" applyBorder="1"/>
    <xf numFmtId="49" fontId="45" fillId="12" borderId="5" xfId="27" applyNumberFormat="1" applyFont="1" applyFill="1" applyBorder="1" applyAlignment="1">
      <alignment horizontal="left" vertical="top"/>
    </xf>
    <xf numFmtId="1" fontId="45" fillId="12" borderId="5" xfId="27" applyNumberFormat="1" applyFont="1" applyFill="1" applyBorder="1" applyAlignment="1">
      <alignment horizontal="left"/>
    </xf>
    <xf numFmtId="1" fontId="45" fillId="12" borderId="5" xfId="29" applyNumberFormat="1" applyFont="1" applyFill="1" applyBorder="1" applyAlignment="1">
      <alignment horizontal="left"/>
    </xf>
    <xf numFmtId="49" fontId="12" fillId="12" borderId="5" xfId="27" applyNumberFormat="1" applyFont="1" applyFill="1" applyBorder="1"/>
    <xf numFmtId="165" fontId="45" fillId="0" borderId="0" xfId="4" applyFont="1" applyAlignment="1">
      <alignment horizontal="right"/>
    </xf>
    <xf numFmtId="0" fontId="5" fillId="11" borderId="5" xfId="1" applyFont="1" applyFill="1" applyBorder="1"/>
    <xf numFmtId="164" fontId="5" fillId="0" borderId="5" xfId="1" applyNumberFormat="1" applyFont="1" applyBorder="1"/>
    <xf numFmtId="0" fontId="5" fillId="16" borderId="5" xfId="1" applyFont="1" applyFill="1" applyBorder="1"/>
    <xf numFmtId="0" fontId="5" fillId="23" borderId="5" xfId="1" applyFont="1" applyFill="1" applyBorder="1"/>
    <xf numFmtId="166" fontId="5" fillId="0" borderId="5" xfId="1" applyNumberFormat="1" applyFont="1" applyBorder="1"/>
    <xf numFmtId="0" fontId="46" fillId="3" borderId="2" xfId="0" applyFont="1" applyFill="1" applyBorder="1" applyAlignment="1">
      <alignment vertical="center" wrapText="1"/>
    </xf>
    <xf numFmtId="0" fontId="5" fillId="0" borderId="5" xfId="1" applyFont="1" applyBorder="1" applyAlignment="1">
      <alignment horizontal="left" vertical="center"/>
    </xf>
    <xf numFmtId="0" fontId="5" fillId="0" borderId="5" xfId="1" applyFont="1" applyBorder="1"/>
    <xf numFmtId="0" fontId="5" fillId="0" borderId="0" xfId="1" applyFont="1" applyFill="1" applyBorder="1"/>
    <xf numFmtId="0" fontId="5" fillId="0" borderId="3" xfId="0" applyFont="1" applyFill="1" applyBorder="1" applyAlignment="1">
      <alignment horizontal="center" vertical="top"/>
    </xf>
    <xf numFmtId="4" fontId="5" fillId="0" borderId="3" xfId="0" applyNumberFormat="1" applyFont="1" applyFill="1" applyBorder="1" applyAlignment="1">
      <alignment horizontal="left" vertical="top" wrapText="1"/>
    </xf>
    <xf numFmtId="4" fontId="5" fillId="0" borderId="3" xfId="0" applyNumberFormat="1" applyFont="1" applyFill="1" applyBorder="1" applyAlignment="1">
      <alignment horizontal="center"/>
    </xf>
    <xf numFmtId="0" fontId="46" fillId="0" borderId="0" xfId="3" applyFont="1" applyAlignment="1">
      <alignment horizontal="center"/>
    </xf>
    <xf numFmtId="165" fontId="45" fillId="0" borderId="5" xfId="4" applyFont="1" applyBorder="1"/>
    <xf numFmtId="165" fontId="46" fillId="0" borderId="5" xfId="4" applyFont="1" applyBorder="1"/>
    <xf numFmtId="0" fontId="12" fillId="13" borderId="0" xfId="0" quotePrefix="1" applyFont="1" applyFill="1" applyAlignment="1">
      <alignment horizontal="center" vertical="top"/>
    </xf>
    <xf numFmtId="0" fontId="45" fillId="13" borderId="0" xfId="0" applyFont="1" applyFill="1" applyAlignment="1">
      <alignment vertical="top" wrapText="1"/>
    </xf>
    <xf numFmtId="0" fontId="12" fillId="13" borderId="0" xfId="0" applyFont="1" applyFill="1" applyAlignment="1">
      <alignment horizontal="center"/>
    </xf>
    <xf numFmtId="166" fontId="12" fillId="13" borderId="0" xfId="0" applyNumberFormat="1" applyFont="1" applyFill="1" applyAlignment="1">
      <alignment horizontal="center"/>
    </xf>
    <xf numFmtId="0" fontId="12" fillId="13" borderId="0" xfId="0" applyFont="1" applyFill="1" applyAlignment="1">
      <alignment horizontal="center" vertical="top"/>
    </xf>
    <xf numFmtId="0" fontId="12" fillId="12" borderId="0" xfId="0" quotePrefix="1" applyFont="1" applyFill="1" applyAlignment="1">
      <alignment horizontal="center" vertical="top"/>
    </xf>
    <xf numFmtId="0" fontId="45" fillId="12" borderId="0" xfId="0" applyFont="1" applyFill="1" applyAlignment="1">
      <alignment vertical="top" wrapText="1"/>
    </xf>
    <xf numFmtId="0" fontId="12" fillId="12" borderId="0" xfId="0" applyFont="1" applyFill="1" applyAlignment="1">
      <alignment horizontal="center"/>
    </xf>
    <xf numFmtId="166" fontId="12" fillId="12" borderId="0" xfId="0" applyNumberFormat="1" applyFont="1" applyFill="1" applyAlignment="1">
      <alignment horizontal="center"/>
    </xf>
    <xf numFmtId="0" fontId="12" fillId="12" borderId="0" xfId="0" applyFont="1" applyFill="1" applyAlignment="1">
      <alignment horizontal="center" vertical="top"/>
    </xf>
    <xf numFmtId="0" fontId="12" fillId="11" borderId="0" xfId="0" quotePrefix="1" applyFont="1" applyFill="1" applyAlignment="1">
      <alignment horizontal="center" vertical="top"/>
    </xf>
    <xf numFmtId="0" fontId="45" fillId="11" borderId="0" xfId="0" applyFont="1" applyFill="1" applyAlignment="1">
      <alignment vertical="top" wrapText="1"/>
    </xf>
    <xf numFmtId="0" fontId="12" fillId="11" borderId="0" xfId="0" applyFont="1" applyFill="1" applyAlignment="1">
      <alignment horizontal="center"/>
    </xf>
    <xf numFmtId="166" fontId="12" fillId="11" borderId="0" xfId="0" applyNumberFormat="1" applyFont="1" applyFill="1" applyAlignment="1">
      <alignment horizontal="center"/>
    </xf>
    <xf numFmtId="0" fontId="12" fillId="11" borderId="0" xfId="0" applyFont="1" applyFill="1" applyAlignment="1">
      <alignment horizontal="center" vertical="top"/>
    </xf>
    <xf numFmtId="0" fontId="46" fillId="12" borderId="0" xfId="0" applyFont="1" applyFill="1" applyAlignment="1">
      <alignment vertical="top" wrapText="1"/>
    </xf>
    <xf numFmtId="0" fontId="12" fillId="15" borderId="0" xfId="0" quotePrefix="1" applyFont="1" applyFill="1" applyAlignment="1">
      <alignment horizontal="center" vertical="top"/>
    </xf>
    <xf numFmtId="0" fontId="45" fillId="15" borderId="0" xfId="0" applyFont="1" applyFill="1" applyAlignment="1">
      <alignment vertical="top" wrapText="1"/>
    </xf>
    <xf numFmtId="0" fontId="12" fillId="15" borderId="0" xfId="0" applyFont="1" applyFill="1" applyAlignment="1">
      <alignment horizontal="center"/>
    </xf>
    <xf numFmtId="166" fontId="12" fillId="15" borderId="0" xfId="0" applyNumberFormat="1" applyFont="1" applyFill="1" applyAlignment="1">
      <alignment horizontal="center"/>
    </xf>
    <xf numFmtId="0" fontId="12" fillId="15" borderId="0" xfId="0" applyFont="1" applyFill="1" applyAlignment="1">
      <alignment horizontal="center" vertical="top"/>
    </xf>
    <xf numFmtId="0" fontId="45" fillId="13" borderId="0" xfId="0" quotePrefix="1" applyFont="1" applyFill="1" applyAlignment="1">
      <alignment horizontal="center" vertical="top"/>
    </xf>
    <xf numFmtId="0" fontId="45" fillId="13" borderId="0" xfId="0" applyFont="1" applyFill="1" applyAlignment="1">
      <alignment horizontal="left" vertical="top" wrapText="1"/>
    </xf>
    <xf numFmtId="0" fontId="45" fillId="13" borderId="0" xfId="0" applyFont="1" applyFill="1" applyAlignment="1">
      <alignment horizontal="center"/>
    </xf>
    <xf numFmtId="4" fontId="45" fillId="13" borderId="0" xfId="0" applyNumberFormat="1" applyFont="1" applyFill="1" applyAlignment="1">
      <alignment horizontal="right"/>
    </xf>
    <xf numFmtId="0" fontId="45" fillId="13" borderId="0" xfId="0" applyFont="1" applyFill="1" applyAlignment="1">
      <alignment horizontal="center" vertical="top"/>
    </xf>
    <xf numFmtId="0" fontId="45" fillId="13" borderId="0" xfId="3" quotePrefix="1" applyFont="1" applyFill="1" applyAlignment="1">
      <alignment horizontal="center" vertical="top"/>
    </xf>
    <xf numFmtId="0" fontId="45" fillId="13" borderId="0" xfId="3" applyFont="1" applyFill="1" applyAlignment="1">
      <alignment horizontal="justify" vertical="top" wrapText="1"/>
    </xf>
    <xf numFmtId="0" fontId="45" fillId="13" borderId="0" xfId="22" applyFont="1" applyFill="1" applyAlignment="1">
      <alignment horizontal="center"/>
    </xf>
    <xf numFmtId="4" fontId="45" fillId="13" borderId="0" xfId="3" applyNumberFormat="1" applyFont="1" applyFill="1" applyAlignment="1">
      <alignment horizontal="center"/>
    </xf>
    <xf numFmtId="166" fontId="45" fillId="13" borderId="0" xfId="6" applyNumberFormat="1" applyFont="1" applyFill="1" applyAlignment="1">
      <alignment horizontal="right"/>
    </xf>
    <xf numFmtId="0" fontId="45" fillId="12" borderId="0" xfId="3" quotePrefix="1" applyFont="1" applyFill="1" applyAlignment="1">
      <alignment horizontal="center" vertical="top"/>
    </xf>
    <xf numFmtId="0" fontId="45" fillId="12" borderId="0" xfId="3" applyFont="1" applyFill="1" applyAlignment="1">
      <alignment horizontal="justify" vertical="top" wrapText="1"/>
    </xf>
    <xf numFmtId="0" fontId="45" fillId="12" borderId="0" xfId="22" applyFont="1" applyFill="1" applyAlignment="1">
      <alignment horizontal="center"/>
    </xf>
    <xf numFmtId="4" fontId="45" fillId="12" borderId="0" xfId="3" applyNumberFormat="1" applyFont="1" applyFill="1" applyAlignment="1">
      <alignment horizontal="center"/>
    </xf>
    <xf numFmtId="166" fontId="45" fillId="12" borderId="0" xfId="6" applyNumberFormat="1" applyFont="1" applyFill="1" applyAlignment="1">
      <alignment horizontal="right"/>
    </xf>
    <xf numFmtId="166" fontId="45" fillId="12" borderId="0" xfId="6" applyNumberFormat="1" applyFont="1" applyFill="1" applyAlignment="1">
      <alignment horizontal="center"/>
    </xf>
    <xf numFmtId="0" fontId="46" fillId="12" borderId="0" xfId="3" applyFont="1" applyFill="1" applyAlignment="1">
      <alignment horizontal="justify" vertical="top" wrapText="1"/>
    </xf>
    <xf numFmtId="0" fontId="45" fillId="4" borderId="0" xfId="3" quotePrefix="1" applyFont="1" applyFill="1" applyAlignment="1">
      <alignment horizontal="center" vertical="top"/>
    </xf>
    <xf numFmtId="0" fontId="45" fillId="4" borderId="0" xfId="3" applyFont="1" applyFill="1" applyAlignment="1">
      <alignment horizontal="justify" vertical="top" wrapText="1"/>
    </xf>
    <xf numFmtId="0" fontId="45" fillId="4" borderId="0" xfId="3" applyFont="1" applyFill="1" applyAlignment="1">
      <alignment horizontal="center"/>
    </xf>
    <xf numFmtId="4" fontId="45" fillId="4" borderId="0" xfId="3" applyNumberFormat="1" applyFont="1" applyFill="1" applyAlignment="1">
      <alignment horizontal="center"/>
    </xf>
    <xf numFmtId="166" fontId="45" fillId="4" borderId="0" xfId="6" applyNumberFormat="1" applyFont="1" applyFill="1" applyAlignment="1">
      <alignment horizontal="right"/>
    </xf>
    <xf numFmtId="166" fontId="44" fillId="4" borderId="0" xfId="3" applyNumberFormat="1" applyFont="1" applyFill="1"/>
    <xf numFmtId="0" fontId="46" fillId="4" borderId="0" xfId="3" applyFont="1" applyFill="1" applyAlignment="1">
      <alignment horizontal="justify" vertical="top" wrapText="1"/>
    </xf>
    <xf numFmtId="0" fontId="45" fillId="12" borderId="0" xfId="3" applyFont="1" applyFill="1" applyAlignment="1">
      <alignment horizontal="center"/>
    </xf>
    <xf numFmtId="166" fontId="44" fillId="12" borderId="0" xfId="3" applyNumberFormat="1" applyFont="1" applyFill="1"/>
    <xf numFmtId="0" fontId="45" fillId="4" borderId="0" xfId="0" applyFont="1" applyFill="1" applyAlignment="1">
      <alignment vertical="top" wrapText="1"/>
    </xf>
    <xf numFmtId="0" fontId="12" fillId="4" borderId="0" xfId="0" applyFont="1" applyFill="1" applyAlignment="1">
      <alignment horizontal="center"/>
    </xf>
    <xf numFmtId="166" fontId="12" fillId="4" borderId="0" xfId="0" applyNumberFormat="1" applyFont="1" applyFill="1" applyAlignment="1">
      <alignment horizontal="center"/>
    </xf>
    <xf numFmtId="0" fontId="45" fillId="13" borderId="0" xfId="3" applyFont="1" applyFill="1" applyAlignment="1">
      <alignment horizontal="center"/>
    </xf>
    <xf numFmtId="166" fontId="44" fillId="13" borderId="0" xfId="3" applyNumberFormat="1" applyFont="1" applyFill="1"/>
    <xf numFmtId="0" fontId="45" fillId="4" borderId="0" xfId="22" applyFont="1" applyFill="1" applyAlignment="1">
      <alignment horizontal="center"/>
    </xf>
    <xf numFmtId="0" fontId="45" fillId="4" borderId="0" xfId="8" applyFont="1" applyFill="1" applyAlignment="1">
      <alignment horizontal="center"/>
    </xf>
    <xf numFmtId="166" fontId="45" fillId="4" borderId="0" xfId="9" applyNumberFormat="1" applyFont="1" applyFill="1" applyAlignment="1">
      <alignment horizontal="right"/>
    </xf>
    <xf numFmtId="166" fontId="45" fillId="4" borderId="0" xfId="3" applyNumberFormat="1" applyFont="1" applyFill="1" applyAlignment="1">
      <alignment horizontal="center"/>
    </xf>
    <xf numFmtId="0" fontId="46" fillId="15" borderId="0" xfId="3" quotePrefix="1" applyFont="1" applyFill="1" applyAlignment="1">
      <alignment horizontal="center" vertical="top"/>
    </xf>
    <xf numFmtId="0" fontId="45" fillId="15" borderId="0" xfId="3" applyFont="1" applyFill="1" applyAlignment="1">
      <alignment horizontal="justify" vertical="top" wrapText="1"/>
    </xf>
    <xf numFmtId="0" fontId="45" fillId="15" borderId="0" xfId="3" applyFont="1" applyFill="1" applyAlignment="1">
      <alignment horizontal="center" vertical="top" wrapText="1"/>
    </xf>
    <xf numFmtId="4" fontId="45" fillId="15" borderId="0" xfId="3" applyNumberFormat="1" applyFont="1" applyFill="1" applyAlignment="1">
      <alignment horizontal="center"/>
    </xf>
    <xf numFmtId="166" fontId="45" fillId="15" borderId="0" xfId="6" applyNumberFormat="1" applyFont="1" applyFill="1" applyAlignment="1">
      <alignment horizontal="right"/>
    </xf>
    <xf numFmtId="166" fontId="44" fillId="15" borderId="0" xfId="3" applyNumberFormat="1" applyFont="1" applyFill="1"/>
    <xf numFmtId="0" fontId="46" fillId="11" borderId="0" xfId="3" quotePrefix="1" applyFont="1" applyFill="1" applyAlignment="1">
      <alignment horizontal="center" vertical="top"/>
    </xf>
    <xf numFmtId="0" fontId="45" fillId="11" borderId="0" xfId="3" applyFont="1" applyFill="1" applyAlignment="1">
      <alignment horizontal="justify" vertical="top" wrapText="1"/>
    </xf>
    <xf numFmtId="0" fontId="45" fillId="11" borderId="0" xfId="3" applyFont="1" applyFill="1" applyAlignment="1">
      <alignment horizontal="center" vertical="top" wrapText="1"/>
    </xf>
    <xf numFmtId="4" fontId="45" fillId="11" borderId="0" xfId="3" applyNumberFormat="1" applyFont="1" applyFill="1" applyAlignment="1">
      <alignment horizontal="center"/>
    </xf>
    <xf numFmtId="166" fontId="45" fillId="11" borderId="0" xfId="6" applyNumberFormat="1" applyFont="1" applyFill="1" applyAlignment="1">
      <alignment horizontal="right"/>
    </xf>
    <xf numFmtId="166" fontId="44" fillId="11" borderId="0" xfId="3" applyNumberFormat="1" applyFont="1" applyFill="1"/>
    <xf numFmtId="0" fontId="46" fillId="12" borderId="0" xfId="3" quotePrefix="1" applyFont="1" applyFill="1" applyAlignment="1">
      <alignment horizontal="center" vertical="top"/>
    </xf>
    <xf numFmtId="0" fontId="45" fillId="12" borderId="0" xfId="3" applyFont="1" applyFill="1" applyAlignment="1">
      <alignment horizontal="center" vertical="top" wrapText="1"/>
    </xf>
    <xf numFmtId="4" fontId="45" fillId="11" borderId="0" xfId="3" applyNumberFormat="1" applyFont="1" applyFill="1" applyAlignment="1">
      <alignment horizontal="center" vertical="top"/>
    </xf>
    <xf numFmtId="166" fontId="45" fillId="11" borderId="0" xfId="6" applyNumberFormat="1" applyFont="1" applyFill="1" applyAlignment="1">
      <alignment horizontal="right" vertical="top"/>
    </xf>
    <xf numFmtId="166" fontId="44" fillId="11" borderId="0" xfId="3" applyNumberFormat="1" applyFont="1" applyFill="1" applyAlignment="1">
      <alignment vertical="top"/>
    </xf>
    <xf numFmtId="0" fontId="46" fillId="9" borderId="0" xfId="3" quotePrefix="1" applyFont="1" applyFill="1" applyAlignment="1">
      <alignment horizontal="center" vertical="top"/>
    </xf>
    <xf numFmtId="0" fontId="45" fillId="9" borderId="0" xfId="3" applyFont="1" applyFill="1" applyAlignment="1">
      <alignment horizontal="justify" vertical="top" wrapText="1"/>
    </xf>
    <xf numFmtId="0" fontId="45" fillId="9" borderId="0" xfId="3" applyFont="1" applyFill="1" applyAlignment="1">
      <alignment horizontal="center" vertical="top" wrapText="1"/>
    </xf>
    <xf numFmtId="4" fontId="45" fillId="9" borderId="0" xfId="3" applyNumberFormat="1" applyFont="1" applyFill="1" applyAlignment="1">
      <alignment horizontal="center" vertical="top"/>
    </xf>
    <xf numFmtId="166" fontId="45" fillId="9" borderId="0" xfId="6" applyNumberFormat="1" applyFont="1" applyFill="1" applyAlignment="1">
      <alignment horizontal="right" vertical="top"/>
    </xf>
    <xf numFmtId="166" fontId="44" fillId="9" borderId="0" xfId="3" applyNumberFormat="1" applyFont="1" applyFill="1" applyAlignment="1">
      <alignment vertical="top"/>
    </xf>
    <xf numFmtId="0" fontId="45" fillId="11" borderId="0" xfId="3" applyFont="1" applyFill="1" applyAlignment="1">
      <alignment horizontal="center" vertical="top"/>
    </xf>
    <xf numFmtId="0" fontId="45" fillId="9" borderId="0" xfId="3" applyFont="1" applyFill="1" applyAlignment="1">
      <alignment horizontal="center" vertical="top"/>
    </xf>
    <xf numFmtId="4" fontId="45" fillId="9" borderId="0" xfId="3" applyNumberFormat="1" applyFont="1" applyFill="1" applyAlignment="1">
      <alignment horizontal="center"/>
    </xf>
    <xf numFmtId="166" fontId="45" fillId="9" borderId="0" xfId="6" applyNumberFormat="1" applyFont="1" applyFill="1" applyAlignment="1">
      <alignment horizontal="right"/>
    </xf>
    <xf numFmtId="166" fontId="44" fillId="9" borderId="0" xfId="3" applyNumberFormat="1" applyFont="1" applyFill="1"/>
    <xf numFmtId="0" fontId="45" fillId="9" borderId="0" xfId="3" applyFont="1" applyFill="1" applyAlignment="1">
      <alignment horizontal="center"/>
    </xf>
    <xf numFmtId="0" fontId="46" fillId="13" borderId="0" xfId="8" quotePrefix="1" applyFont="1" applyFill="1" applyAlignment="1">
      <alignment horizontal="center" vertical="top"/>
    </xf>
    <xf numFmtId="0" fontId="45" fillId="13" borderId="0" xfId="3" quotePrefix="1" applyFont="1" applyFill="1" applyAlignment="1">
      <alignment horizontal="justify" vertical="top" wrapText="1"/>
    </xf>
    <xf numFmtId="0" fontId="46" fillId="13" borderId="0" xfId="3" applyFont="1" applyFill="1" applyAlignment="1">
      <alignment horizontal="center"/>
    </xf>
    <xf numFmtId="166" fontId="46" fillId="13" borderId="0" xfId="6" applyNumberFormat="1" applyFont="1" applyFill="1" applyAlignment="1">
      <alignment horizontal="right"/>
    </xf>
    <xf numFmtId="0" fontId="12" fillId="9" borderId="0" xfId="0" quotePrefix="1" applyFont="1" applyFill="1" applyAlignment="1">
      <alignment horizontal="center" vertical="top"/>
    </xf>
    <xf numFmtId="0" fontId="45" fillId="9" borderId="0" xfId="0" applyFont="1" applyFill="1" applyAlignment="1">
      <alignment vertical="top" wrapText="1"/>
    </xf>
    <xf numFmtId="0" fontId="12" fillId="9" borderId="0" xfId="0" applyFont="1" applyFill="1" applyAlignment="1">
      <alignment horizontal="center"/>
    </xf>
    <xf numFmtId="166" fontId="12" fillId="9" borderId="0" xfId="0" applyNumberFormat="1" applyFont="1" applyFill="1" applyAlignment="1">
      <alignment horizontal="center"/>
    </xf>
    <xf numFmtId="0" fontId="12" fillId="9" borderId="0" xfId="0" applyFont="1" applyFill="1" applyAlignment="1">
      <alignment horizontal="center" vertical="top"/>
    </xf>
    <xf numFmtId="0" fontId="46" fillId="16" borderId="0" xfId="3" quotePrefix="1" applyFont="1" applyFill="1" applyAlignment="1">
      <alignment horizontal="center" vertical="top"/>
    </xf>
    <xf numFmtId="0" fontId="45" fillId="16" borderId="0" xfId="3" applyFont="1" applyFill="1" applyAlignment="1">
      <alignment horizontal="justify" vertical="top" wrapText="1"/>
    </xf>
    <xf numFmtId="0" fontId="45" fillId="16" borderId="0" xfId="3" applyFont="1" applyFill="1" applyAlignment="1">
      <alignment horizontal="center"/>
    </xf>
    <xf numFmtId="4" fontId="45" fillId="16" borderId="0" xfId="3" applyNumberFormat="1" applyFont="1" applyFill="1" applyAlignment="1">
      <alignment horizontal="center"/>
    </xf>
    <xf numFmtId="166" fontId="44" fillId="16" borderId="0" xfId="3" applyNumberFormat="1" applyFont="1" applyFill="1"/>
    <xf numFmtId="0" fontId="45" fillId="16" borderId="0" xfId="3" applyFont="1" applyFill="1" applyAlignment="1">
      <alignment horizontal="center" vertical="top" wrapText="1"/>
    </xf>
    <xf numFmtId="4" fontId="45" fillId="16" borderId="0" xfId="3" applyNumberFormat="1" applyFont="1" applyFill="1" applyAlignment="1">
      <alignment horizontal="center" vertical="top"/>
    </xf>
    <xf numFmtId="166" fontId="44" fillId="16" borderId="0" xfId="3" applyNumberFormat="1" applyFont="1" applyFill="1" applyAlignment="1">
      <alignment vertical="top"/>
    </xf>
    <xf numFmtId="0" fontId="45" fillId="15" borderId="28" xfId="27" applyFont="1" applyFill="1" applyBorder="1" applyAlignment="1">
      <alignment horizontal="center" vertical="top" wrapText="1"/>
    </xf>
    <xf numFmtId="0" fontId="45" fillId="15" borderId="28" xfId="27" applyFont="1" applyFill="1" applyBorder="1" applyAlignment="1">
      <alignment horizontal="left" vertical="top" wrapText="1"/>
    </xf>
    <xf numFmtId="0" fontId="45" fillId="15" borderId="28" xfId="27" applyFont="1" applyFill="1" applyBorder="1" applyAlignment="1">
      <alignment horizontal="center" wrapText="1"/>
    </xf>
    <xf numFmtId="0" fontId="45" fillId="15" borderId="29" xfId="27" applyFont="1" applyFill="1" applyBorder="1" applyAlignment="1">
      <alignment horizontal="center" vertical="top" wrapText="1"/>
    </xf>
    <xf numFmtId="0" fontId="51" fillId="15" borderId="29" xfId="27" applyFont="1" applyFill="1" applyBorder="1" applyAlignment="1">
      <alignment horizontal="left" vertical="top" wrapText="1"/>
    </xf>
    <xf numFmtId="0" fontId="45" fillId="15" borderId="29" xfId="27" applyFont="1" applyFill="1" applyBorder="1" applyAlignment="1">
      <alignment horizontal="center" wrapText="1"/>
    </xf>
    <xf numFmtId="0" fontId="44" fillId="15" borderId="29" xfId="27" applyFont="1" applyFill="1" applyBorder="1" applyAlignment="1">
      <alignment horizontal="left" vertical="top" wrapText="1"/>
    </xf>
    <xf numFmtId="0" fontId="52" fillId="15" borderId="29" xfId="27" applyFont="1" applyFill="1" applyBorder="1" applyAlignment="1">
      <alignment horizontal="left" vertical="top" wrapText="1"/>
    </xf>
    <xf numFmtId="0" fontId="45" fillId="15" borderId="29" xfId="27" applyFont="1" applyFill="1" applyBorder="1" applyAlignment="1">
      <alignment horizontal="left" vertical="top" wrapText="1"/>
    </xf>
    <xf numFmtId="0" fontId="54" fillId="15" borderId="29" xfId="27" applyFont="1" applyFill="1" applyBorder="1" applyAlignment="1">
      <alignment horizontal="left" vertical="top" wrapText="1"/>
    </xf>
    <xf numFmtId="0" fontId="9" fillId="15" borderId="29" xfId="27" applyFont="1" applyFill="1" applyBorder="1"/>
    <xf numFmtId="0" fontId="5" fillId="15" borderId="29" xfId="27" applyFont="1" applyFill="1" applyBorder="1" applyAlignment="1">
      <alignment horizontal="left" vertical="top" wrapText="1"/>
    </xf>
    <xf numFmtId="0" fontId="12" fillId="15" borderId="29" xfId="27" applyFont="1" applyFill="1" applyBorder="1" applyAlignment="1">
      <alignment horizontal="left" vertical="top" wrapText="1"/>
    </xf>
    <xf numFmtId="0" fontId="55" fillId="15" borderId="29" xfId="27" applyFont="1" applyFill="1" applyBorder="1" applyAlignment="1">
      <alignment horizontal="left" vertical="top" wrapText="1"/>
    </xf>
    <xf numFmtId="0" fontId="45" fillId="15" borderId="29" xfId="27" quotePrefix="1" applyFont="1" applyFill="1" applyBorder="1" applyAlignment="1">
      <alignment horizontal="left" vertical="top" wrapText="1"/>
    </xf>
    <xf numFmtId="0" fontId="42" fillId="15" borderId="29" xfId="27" applyFont="1" applyFill="1" applyBorder="1" applyAlignment="1">
      <alignment horizontal="left" vertical="top" wrapText="1"/>
    </xf>
    <xf numFmtId="0" fontId="12" fillId="15" borderId="29" xfId="27" quotePrefix="1" applyFont="1" applyFill="1" applyBorder="1" applyAlignment="1">
      <alignment horizontal="left" vertical="top" wrapText="1"/>
    </xf>
    <xf numFmtId="0" fontId="12" fillId="15" borderId="29" xfId="27" applyFont="1" applyFill="1" applyBorder="1" applyAlignment="1">
      <alignment horizontal="left" vertical="top"/>
    </xf>
    <xf numFmtId="0" fontId="50" fillId="15" borderId="29" xfId="27" applyFont="1" applyFill="1" applyBorder="1" applyAlignment="1">
      <alignment horizontal="left" vertical="top" wrapText="1"/>
    </xf>
    <xf numFmtId="0" fontId="44" fillId="15" borderId="29" xfId="27" quotePrefix="1" applyFont="1" applyFill="1" applyBorder="1" applyAlignment="1">
      <alignment horizontal="left" vertical="top" wrapText="1"/>
    </xf>
    <xf numFmtId="0" fontId="53" fillId="15" borderId="29" xfId="27" applyFont="1" applyFill="1" applyBorder="1" applyAlignment="1">
      <alignment horizontal="left" vertical="top" wrapText="1"/>
    </xf>
    <xf numFmtId="0" fontId="56" fillId="15" borderId="29" xfId="27" applyFont="1" applyFill="1" applyBorder="1" applyAlignment="1">
      <alignment horizontal="left" vertical="top" wrapText="1"/>
    </xf>
    <xf numFmtId="0" fontId="45" fillId="15" borderId="30" xfId="27" applyFont="1" applyFill="1" applyBorder="1" applyAlignment="1">
      <alignment horizontal="center" vertical="top" wrapText="1"/>
    </xf>
    <xf numFmtId="2" fontId="45" fillId="15" borderId="5" xfId="30" applyNumberFormat="1" applyFont="1" applyFill="1" applyBorder="1" applyAlignment="1">
      <alignment horizontal="justify" vertical="top"/>
    </xf>
    <xf numFmtId="0" fontId="45" fillId="15" borderId="5" xfId="30" applyFont="1" applyFill="1" applyBorder="1" applyAlignment="1">
      <alignment horizontal="justify"/>
    </xf>
    <xf numFmtId="1" fontId="45" fillId="15" borderId="5" xfId="30" applyNumberFormat="1" applyFont="1" applyFill="1" applyBorder="1" applyAlignment="1">
      <alignment horizontal="left"/>
    </xf>
    <xf numFmtId="4" fontId="45" fillId="15" borderId="5" xfId="23" applyNumberFormat="1" applyFont="1" applyFill="1" applyBorder="1" applyAlignment="1">
      <alignment horizontal="right" vertical="top"/>
    </xf>
    <xf numFmtId="2" fontId="45" fillId="15" borderId="5" xfId="30" applyNumberFormat="1" applyFont="1" applyFill="1" applyBorder="1" applyAlignment="1">
      <alignment horizontal="left" vertical="top"/>
    </xf>
    <xf numFmtId="1" fontId="45" fillId="15" borderId="5" xfId="30" applyNumberFormat="1" applyFont="1" applyFill="1" applyBorder="1" applyAlignment="1">
      <alignment horizontal="justify" vertical="top" wrapText="1"/>
    </xf>
    <xf numFmtId="1" fontId="12" fillId="15" borderId="5" xfId="23" applyNumberFormat="1" applyFont="1" applyFill="1" applyBorder="1" applyAlignment="1">
      <alignment horizontal="right"/>
    </xf>
    <xf numFmtId="2" fontId="45" fillId="15" borderId="5" xfId="27" applyNumberFormat="1" applyFont="1" applyFill="1" applyBorder="1" applyAlignment="1">
      <alignment horizontal="justify" vertical="top"/>
    </xf>
    <xf numFmtId="0" fontId="45" fillId="15" borderId="5" xfId="27" applyFont="1" applyFill="1" applyBorder="1" applyAlignment="1">
      <alignment horizontal="justify"/>
    </xf>
    <xf numFmtId="1" fontId="12" fillId="15" borderId="5" xfId="23" applyNumberFormat="1" applyFont="1" applyFill="1" applyBorder="1" applyAlignment="1">
      <alignment horizontal="center"/>
    </xf>
    <xf numFmtId="4" fontId="45" fillId="15" borderId="5" xfId="23" applyNumberFormat="1" applyFont="1" applyFill="1" applyBorder="1" applyAlignment="1">
      <alignment horizontal="right"/>
    </xf>
    <xf numFmtId="2" fontId="45" fillId="15" borderId="5" xfId="27" applyNumberFormat="1" applyFont="1" applyFill="1" applyBorder="1" applyAlignment="1">
      <alignment vertical="top"/>
    </xf>
    <xf numFmtId="1" fontId="45" fillId="15" borderId="5" xfId="27" applyNumberFormat="1" applyFont="1" applyFill="1" applyBorder="1" applyAlignment="1">
      <alignment horizontal="left"/>
    </xf>
    <xf numFmtId="2" fontId="45" fillId="15" borderId="5" xfId="27" applyNumberFormat="1" applyFont="1" applyFill="1" applyBorder="1" applyAlignment="1">
      <alignment horizontal="center" vertical="top"/>
    </xf>
    <xf numFmtId="1" fontId="12" fillId="15" borderId="5" xfId="27" applyNumberFormat="1" applyFont="1" applyFill="1" applyBorder="1" applyAlignment="1">
      <alignment horizontal="center" vertical="top"/>
    </xf>
    <xf numFmtId="49" fontId="45" fillId="15" borderId="5" xfId="27" applyNumberFormat="1" applyFont="1" applyFill="1" applyBorder="1"/>
    <xf numFmtId="1" fontId="45" fillId="15" borderId="5" xfId="27" applyNumberFormat="1" applyFont="1" applyFill="1" applyBorder="1" applyAlignment="1">
      <alignment horizontal="left" vertical="top" wrapText="1"/>
    </xf>
    <xf numFmtId="1" fontId="12" fillId="15" borderId="5" xfId="23" applyNumberFormat="1" applyFont="1" applyFill="1" applyBorder="1" applyAlignment="1">
      <alignment horizontal="left"/>
    </xf>
    <xf numFmtId="1" fontId="45" fillId="15" borderId="5" xfId="27" applyNumberFormat="1" applyFont="1" applyFill="1" applyBorder="1" applyAlignment="1">
      <alignment horizontal="justify" vertical="top" wrapText="1"/>
    </xf>
    <xf numFmtId="49" fontId="45" fillId="15" borderId="0" xfId="27" applyNumberFormat="1" applyFont="1" applyFill="1"/>
    <xf numFmtId="1" fontId="45" fillId="15" borderId="5" xfId="23" applyNumberFormat="1" applyFont="1" applyFill="1" applyBorder="1" applyAlignment="1">
      <alignment horizontal="left"/>
    </xf>
    <xf numFmtId="2" fontId="44" fillId="15" borderId="28" xfId="30" applyNumberFormat="1" applyFont="1" applyFill="1" applyBorder="1" applyAlignment="1">
      <alignment horizontal="left"/>
    </xf>
    <xf numFmtId="0" fontId="45" fillId="15" borderId="28" xfId="30" applyFont="1" applyFill="1" applyBorder="1" applyAlignment="1">
      <alignment readingOrder="1"/>
    </xf>
    <xf numFmtId="170" fontId="45" fillId="15" borderId="28" xfId="30" applyNumberFormat="1" applyFont="1" applyFill="1" applyBorder="1" applyAlignment="1">
      <alignment horizontal="right" vertical="center"/>
    </xf>
    <xf numFmtId="49" fontId="60" fillId="15" borderId="29" xfId="30" applyNumberFormat="1" applyFont="1" applyFill="1" applyBorder="1" applyAlignment="1">
      <alignment horizontal="left"/>
    </xf>
    <xf numFmtId="0" fontId="45" fillId="15" borderId="29" xfId="30" applyFont="1" applyFill="1" applyBorder="1" applyAlignment="1">
      <alignment readingOrder="1"/>
    </xf>
    <xf numFmtId="170" fontId="45" fillId="15" borderId="29" xfId="30" applyNumberFormat="1" applyFont="1" applyFill="1" applyBorder="1" applyAlignment="1">
      <alignment horizontal="right" vertical="center"/>
    </xf>
    <xf numFmtId="49" fontId="60" fillId="15" borderId="30" xfId="30" applyNumberFormat="1" applyFont="1" applyFill="1" applyBorder="1" applyAlignment="1">
      <alignment horizontal="left"/>
    </xf>
    <xf numFmtId="0" fontId="45" fillId="15" borderId="30" xfId="30" applyFont="1" applyFill="1" applyBorder="1" applyAlignment="1">
      <alignment readingOrder="1"/>
    </xf>
    <xf numFmtId="170" fontId="45" fillId="15" borderId="30" xfId="30" applyNumberFormat="1" applyFont="1" applyFill="1" applyBorder="1" applyAlignment="1">
      <alignment horizontal="right" vertical="center"/>
    </xf>
    <xf numFmtId="2" fontId="45" fillId="15" borderId="5" xfId="30" applyNumberFormat="1" applyFont="1" applyFill="1" applyBorder="1" applyAlignment="1">
      <alignment vertical="top"/>
    </xf>
    <xf numFmtId="1" fontId="45" fillId="15" borderId="5" xfId="30" applyNumberFormat="1" applyFont="1" applyFill="1" applyBorder="1" applyAlignment="1">
      <alignment horizontal="center"/>
    </xf>
    <xf numFmtId="0" fontId="44" fillId="15" borderId="28" xfId="30" applyFont="1" applyFill="1" applyBorder="1" applyAlignment="1">
      <alignment readingOrder="1"/>
    </xf>
    <xf numFmtId="170" fontId="44" fillId="15" borderId="28" xfId="30" applyNumberFormat="1" applyFont="1" applyFill="1" applyBorder="1" applyAlignment="1">
      <alignment horizontal="right" vertical="center"/>
    </xf>
    <xf numFmtId="49" fontId="44" fillId="15" borderId="29" xfId="30" applyNumberFormat="1" applyFont="1" applyFill="1" applyBorder="1" applyAlignment="1">
      <alignment horizontal="left"/>
    </xf>
    <xf numFmtId="0" fontId="44" fillId="15" borderId="29" xfId="30" applyFont="1" applyFill="1" applyBorder="1" applyAlignment="1">
      <alignment readingOrder="1"/>
    </xf>
    <xf numFmtId="170" fontId="44" fillId="15" borderId="29" xfId="30" applyNumberFormat="1" applyFont="1" applyFill="1" applyBorder="1" applyAlignment="1">
      <alignment horizontal="right" vertical="center"/>
    </xf>
    <xf numFmtId="0" fontId="61" fillId="15" borderId="29" xfId="30" applyFont="1" applyFill="1" applyBorder="1" applyAlignment="1">
      <alignment readingOrder="1"/>
    </xf>
    <xf numFmtId="49" fontId="44" fillId="15" borderId="30" xfId="30" applyNumberFormat="1" applyFont="1" applyFill="1" applyBorder="1" applyAlignment="1">
      <alignment horizontal="left"/>
    </xf>
    <xf numFmtId="0" fontId="44" fillId="15" borderId="30" xfId="30" applyFont="1" applyFill="1" applyBorder="1" applyAlignment="1">
      <alignment readingOrder="1"/>
    </xf>
    <xf numFmtId="170" fontId="44" fillId="15" borderId="30" xfId="30" applyNumberFormat="1" applyFont="1" applyFill="1" applyBorder="1" applyAlignment="1">
      <alignment horizontal="right" vertical="center"/>
    </xf>
    <xf numFmtId="2" fontId="45" fillId="15" borderId="5" xfId="30" applyNumberFormat="1" applyFont="1" applyFill="1" applyBorder="1" applyAlignment="1">
      <alignment horizontal="center" vertical="top"/>
    </xf>
    <xf numFmtId="49" fontId="45" fillId="15" borderId="5" xfId="30" applyNumberFormat="1" applyFont="1" applyFill="1" applyBorder="1" applyAlignment="1">
      <alignment horizontal="left" wrapText="1"/>
    </xf>
    <xf numFmtId="49" fontId="45" fillId="15" borderId="0" xfId="30" applyNumberFormat="1" applyFont="1" applyFill="1"/>
    <xf numFmtId="1" fontId="12" fillId="15" borderId="5" xfId="30" applyNumberFormat="1" applyFont="1" applyFill="1" applyBorder="1" applyAlignment="1">
      <alignment horizontal="center" vertical="top"/>
    </xf>
    <xf numFmtId="49" fontId="45" fillId="15" borderId="5" xfId="30" applyNumberFormat="1" applyFont="1" applyFill="1" applyBorder="1" applyAlignment="1">
      <alignment horizontal="justify" vertical="top" wrapText="1"/>
    </xf>
    <xf numFmtId="1" fontId="12" fillId="15" borderId="5" xfId="30" applyNumberFormat="1" applyFont="1" applyFill="1" applyBorder="1" applyAlignment="1">
      <alignment horizontal="left"/>
    </xf>
    <xf numFmtId="1" fontId="45" fillId="15" borderId="5" xfId="30" applyNumberFormat="1" applyFont="1" applyFill="1" applyBorder="1" applyAlignment="1">
      <alignment horizontal="left" vertical="top" wrapText="1"/>
    </xf>
    <xf numFmtId="1" fontId="45" fillId="15" borderId="5" xfId="30" quotePrefix="1" applyNumberFormat="1" applyFont="1" applyFill="1" applyBorder="1" applyAlignment="1">
      <alignment horizontal="justify" vertical="top" wrapText="1"/>
    </xf>
    <xf numFmtId="2" fontId="45" fillId="15" borderId="28" xfId="27" applyNumberFormat="1" applyFont="1" applyFill="1" applyBorder="1" applyAlignment="1">
      <alignment horizontal="center" vertical="top" wrapText="1"/>
    </xf>
    <xf numFmtId="0" fontId="5" fillId="15" borderId="28" xfId="27" applyFont="1" applyFill="1" applyBorder="1" applyAlignment="1">
      <alignment horizontal="left" vertical="top" wrapText="1"/>
    </xf>
    <xf numFmtId="0" fontId="44" fillId="15" borderId="29" xfId="27" applyFont="1" applyFill="1" applyBorder="1" applyAlignment="1">
      <alignment horizontal="center"/>
    </xf>
    <xf numFmtId="0" fontId="44" fillId="15" borderId="30" xfId="27" applyFont="1" applyFill="1" applyBorder="1" applyAlignment="1">
      <alignment horizontal="left" vertical="top" wrapText="1"/>
    </xf>
    <xf numFmtId="0" fontId="44" fillId="15" borderId="30" xfId="27" applyFont="1" applyFill="1" applyBorder="1" applyAlignment="1">
      <alignment horizontal="center"/>
    </xf>
    <xf numFmtId="0" fontId="45" fillId="15" borderId="5" xfId="27" applyFont="1" applyFill="1" applyBorder="1" applyAlignment="1">
      <alignment horizontal="center" vertical="top" wrapText="1"/>
    </xf>
    <xf numFmtId="0" fontId="44" fillId="15" borderId="5" xfId="27" applyFont="1" applyFill="1" applyBorder="1" applyAlignment="1">
      <alignment horizontal="left" vertical="top" wrapText="1"/>
    </xf>
    <xf numFmtId="0" fontId="44" fillId="15" borderId="5" xfId="27" applyFont="1" applyFill="1" applyBorder="1" applyAlignment="1">
      <alignment horizontal="center"/>
    </xf>
    <xf numFmtId="0" fontId="44" fillId="15" borderId="28" xfId="27" quotePrefix="1" applyFont="1" applyFill="1" applyBorder="1" applyAlignment="1">
      <alignment horizontal="left" vertical="top" wrapText="1"/>
    </xf>
    <xf numFmtId="0" fontId="44" fillId="15" borderId="28" xfId="27" applyFont="1" applyFill="1" applyBorder="1" applyAlignment="1">
      <alignment horizontal="center"/>
    </xf>
    <xf numFmtId="0" fontId="53" fillId="15" borderId="30" xfId="27" quotePrefix="1" applyFont="1" applyFill="1" applyBorder="1" applyAlignment="1">
      <alignment horizontal="left" vertical="top" wrapText="1"/>
    </xf>
    <xf numFmtId="2" fontId="45" fillId="15" borderId="5" xfId="27" applyNumberFormat="1" applyFont="1" applyFill="1" applyBorder="1" applyAlignment="1">
      <alignment horizontal="center" vertical="top" wrapText="1"/>
    </xf>
    <xf numFmtId="0" fontId="44" fillId="15" borderId="5" xfId="27" quotePrefix="1" applyFont="1" applyFill="1" applyBorder="1" applyAlignment="1">
      <alignment horizontal="left" vertical="top" wrapText="1"/>
    </xf>
    <xf numFmtId="0" fontId="45" fillId="15" borderId="5" xfId="27" applyFont="1" applyFill="1" applyBorder="1" applyAlignment="1">
      <alignment horizontal="center" wrapText="1"/>
    </xf>
    <xf numFmtId="0" fontId="66" fillId="0" borderId="0" xfId="3" applyFont="1" applyAlignment="1">
      <alignment horizontal="center"/>
    </xf>
    <xf numFmtId="2" fontId="45" fillId="20" borderId="0" xfId="14" applyNumberFormat="1" applyFont="1" applyFill="1" applyAlignment="1">
      <alignment horizontal="left"/>
    </xf>
    <xf numFmtId="2" fontId="45" fillId="14" borderId="0" xfId="14" applyNumberFormat="1" applyFont="1" applyFill="1" applyAlignment="1">
      <alignment horizontal="left" vertical="top"/>
    </xf>
    <xf numFmtId="49" fontId="45" fillId="14" borderId="0" xfId="14" applyNumberFormat="1" applyFont="1" applyFill="1" applyAlignment="1">
      <alignment horizontal="left" vertical="top" wrapText="1"/>
    </xf>
    <xf numFmtId="1" fontId="12" fillId="14" borderId="0" xfId="23" applyNumberFormat="1" applyFont="1" applyFill="1" applyBorder="1" applyAlignment="1">
      <alignment horizontal="left"/>
    </xf>
    <xf numFmtId="4" fontId="45" fillId="14" borderId="0" xfId="23" applyNumberFormat="1" applyFont="1" applyFill="1" applyBorder="1" applyAlignment="1">
      <alignment horizontal="right"/>
    </xf>
    <xf numFmtId="4" fontId="12" fillId="14" borderId="0" xfId="14" applyNumberFormat="1" applyFont="1" applyFill="1" applyAlignment="1">
      <alignment horizontal="right"/>
    </xf>
    <xf numFmtId="0" fontId="45" fillId="0" borderId="0" xfId="32" applyFont="1"/>
    <xf numFmtId="49" fontId="45" fillId="14" borderId="0" xfId="14" applyNumberFormat="1" applyFont="1" applyFill="1"/>
    <xf numFmtId="1" fontId="12" fillId="14" borderId="0" xfId="14" applyNumberFormat="1" applyFont="1" applyFill="1" applyAlignment="1">
      <alignment horizontal="left"/>
    </xf>
    <xf numFmtId="4" fontId="12" fillId="14" borderId="0" xfId="14" applyNumberFormat="1" applyFont="1" applyFill="1" applyAlignment="1">
      <alignment horizontal="right" vertical="center"/>
    </xf>
    <xf numFmtId="2" fontId="45" fillId="0" borderId="0" xfId="14" applyNumberFormat="1" applyFont="1" applyFill="1" applyAlignment="1">
      <alignment horizontal="left" vertical="top"/>
    </xf>
    <xf numFmtId="49" fontId="45" fillId="0" borderId="0" xfId="14" applyNumberFormat="1" applyFont="1" applyFill="1" applyAlignment="1">
      <alignment wrapText="1"/>
    </xf>
    <xf numFmtId="1" fontId="12" fillId="0" borderId="0" xfId="14" applyNumberFormat="1" applyFont="1" applyFill="1" applyAlignment="1">
      <alignment horizontal="left"/>
    </xf>
    <xf numFmtId="4" fontId="45" fillId="0" borderId="0" xfId="14" applyNumberFormat="1" applyFont="1" applyFill="1" applyAlignment="1">
      <alignment horizontal="right" vertical="center"/>
    </xf>
    <xf numFmtId="4" fontId="12" fillId="0" borderId="0" xfId="14" applyNumberFormat="1" applyFont="1" applyFill="1" applyAlignment="1">
      <alignment horizontal="right" vertical="center"/>
    </xf>
    <xf numFmtId="49" fontId="45" fillId="0" borderId="0" xfId="14" applyNumberFormat="1" applyFont="1" applyFill="1"/>
    <xf numFmtId="4" fontId="12" fillId="0" borderId="0" xfId="14" applyNumberFormat="1" applyFont="1" applyFill="1" applyAlignment="1">
      <alignment horizontal="right"/>
    </xf>
    <xf numFmtId="0" fontId="5" fillId="4" borderId="3" xfId="0" applyFont="1" applyFill="1" applyBorder="1" applyAlignment="1">
      <alignment horizontal="center"/>
    </xf>
    <xf numFmtId="4" fontId="5" fillId="4" borderId="3" xfId="0" applyNumberFormat="1" applyFont="1" applyFill="1" applyBorder="1" applyAlignment="1">
      <alignment horizontal="left" wrapText="1"/>
    </xf>
    <xf numFmtId="4" fontId="5" fillId="4" borderId="3" xfId="0" applyNumberFormat="1" applyFont="1" applyFill="1" applyBorder="1" applyAlignment="1">
      <alignment horizontal="center"/>
    </xf>
    <xf numFmtId="166" fontId="5" fillId="4" borderId="3" xfId="0" applyNumberFormat="1" applyFont="1" applyFill="1" applyBorder="1" applyAlignment="1">
      <alignment horizontal="right"/>
    </xf>
    <xf numFmtId="0" fontId="67" fillId="0" borderId="0" xfId="3" applyFont="1" applyAlignment="1">
      <alignment horizontal="center" vertical="center"/>
    </xf>
    <xf numFmtId="0" fontId="67" fillId="0" borderId="0" xfId="3" applyFont="1"/>
    <xf numFmtId="0" fontId="69" fillId="0" borderId="0" xfId="3" applyFont="1" applyAlignment="1">
      <alignment horizontal="center" vertical="center"/>
    </xf>
    <xf numFmtId="0" fontId="70" fillId="0" borderId="0" xfId="3" applyFont="1"/>
    <xf numFmtId="0" fontId="69" fillId="0" borderId="0" xfId="3" applyFont="1"/>
    <xf numFmtId="0" fontId="67" fillId="0" borderId="0" xfId="3" applyFont="1" applyAlignment="1">
      <alignment vertical="top" wrapText="1"/>
    </xf>
    <xf numFmtId="0" fontId="70" fillId="0" borderId="0" xfId="3" applyFont="1" applyAlignment="1">
      <alignment horizontal="center" vertical="center"/>
    </xf>
    <xf numFmtId="169" fontId="67" fillId="0" borderId="0" xfId="3" applyNumberFormat="1" applyFont="1" applyAlignment="1">
      <alignment horizontal="center" vertical="center"/>
    </xf>
    <xf numFmtId="0" fontId="71" fillId="0" borderId="0" xfId="8" applyFont="1" applyAlignment="1">
      <alignment wrapText="1"/>
    </xf>
    <xf numFmtId="171" fontId="67" fillId="0" borderId="0" xfId="3" applyNumberFormat="1" applyFont="1" applyAlignment="1">
      <alignment horizontal="right"/>
    </xf>
    <xf numFmtId="166" fontId="72" fillId="0" borderId="0" xfId="8" applyNumberFormat="1" applyFont="1" applyAlignment="1">
      <alignment wrapText="1"/>
    </xf>
    <xf numFmtId="0" fontId="73" fillId="0" borderId="0" xfId="1" applyFont="1"/>
    <xf numFmtId="0" fontId="74" fillId="0" borderId="0" xfId="1" applyFont="1"/>
    <xf numFmtId="164" fontId="73" fillId="0" borderId="0" xfId="1" applyNumberFormat="1" applyFont="1"/>
    <xf numFmtId="0" fontId="4" fillId="0" borderId="20" xfId="1" applyFont="1" applyBorder="1"/>
    <xf numFmtId="164" fontId="4" fillId="0" borderId="22" xfId="1" applyNumberFormat="1" applyFont="1" applyBorder="1" applyAlignment="1">
      <alignment vertical="top"/>
    </xf>
    <xf numFmtId="0" fontId="4" fillId="18" borderId="25" xfId="1" applyFont="1" applyFill="1" applyBorder="1"/>
    <xf numFmtId="0" fontId="3" fillId="18" borderId="26" xfId="1" applyFont="1" applyFill="1" applyBorder="1"/>
    <xf numFmtId="164" fontId="4" fillId="18" borderId="27" xfId="1" applyNumberFormat="1" applyFont="1" applyFill="1" applyBorder="1" applyAlignment="1">
      <alignment vertical="top"/>
    </xf>
    <xf numFmtId="164" fontId="4" fillId="18" borderId="27" xfId="1" applyNumberFormat="1" applyFont="1" applyFill="1" applyBorder="1"/>
    <xf numFmtId="0" fontId="4" fillId="0" borderId="6" xfId="1" applyFont="1" applyBorder="1"/>
    <xf numFmtId="0" fontId="4" fillId="0" borderId="7" xfId="1" applyFont="1" applyBorder="1"/>
    <xf numFmtId="164" fontId="4" fillId="0" borderId="8" xfId="1" applyNumberFormat="1" applyFont="1" applyBorder="1"/>
    <xf numFmtId="0" fontId="3" fillId="0" borderId="10" xfId="1" applyFont="1" applyBorder="1"/>
    <xf numFmtId="164" fontId="4" fillId="0" borderId="11" xfId="1" applyNumberFormat="1" applyFont="1" applyBorder="1"/>
    <xf numFmtId="0" fontId="4" fillId="18" borderId="25" xfId="1" applyFont="1" applyFill="1" applyBorder="1" applyAlignment="1">
      <alignment vertical="center"/>
    </xf>
    <xf numFmtId="0" fontId="3" fillId="18" borderId="26" xfId="1" applyFont="1" applyFill="1" applyBorder="1" applyAlignment="1">
      <alignment vertical="center"/>
    </xf>
    <xf numFmtId="164" fontId="4" fillId="18" borderId="27" xfId="1" applyNumberFormat="1" applyFont="1" applyFill="1" applyBorder="1" applyAlignment="1">
      <alignment vertical="center"/>
    </xf>
    <xf numFmtId="9" fontId="4" fillId="0" borderId="0" xfId="1" applyNumberFormat="1" applyFont="1"/>
    <xf numFmtId="44" fontId="5" fillId="11" borderId="22" xfId="26" applyFont="1" applyFill="1" applyBorder="1"/>
    <xf numFmtId="44" fontId="5" fillId="9" borderId="22" xfId="26" applyFont="1" applyFill="1" applyBorder="1" applyAlignment="1">
      <alignment horizontal="left" vertical="top"/>
    </xf>
    <xf numFmtId="44" fontId="5" fillId="16" borderId="22" xfId="26" applyFont="1" applyFill="1" applyBorder="1"/>
    <xf numFmtId="44" fontId="5" fillId="23" borderId="0" xfId="26" applyFont="1" applyFill="1" applyBorder="1"/>
    <xf numFmtId="44" fontId="5" fillId="13" borderId="22" xfId="26" applyFont="1" applyFill="1" applyBorder="1"/>
    <xf numFmtId="44" fontId="5" fillId="14" borderId="22" xfId="26" applyFont="1" applyFill="1" applyBorder="1"/>
    <xf numFmtId="44" fontId="5" fillId="15" borderId="22" xfId="26" applyFont="1" applyFill="1" applyBorder="1"/>
    <xf numFmtId="44" fontId="5" fillId="4" borderId="22" xfId="26" applyFont="1" applyFill="1" applyBorder="1" applyAlignment="1">
      <alignment vertical="center"/>
    </xf>
    <xf numFmtId="44" fontId="5" fillId="12" borderId="22" xfId="26" applyFont="1" applyFill="1" applyBorder="1"/>
    <xf numFmtId="44" fontId="5" fillId="17" borderId="22" xfId="26" applyFont="1" applyFill="1" applyBorder="1"/>
    <xf numFmtId="44" fontId="5" fillId="10" borderId="22" xfId="26" applyFont="1" applyFill="1" applyBorder="1" applyAlignment="1">
      <alignment vertical="center"/>
    </xf>
    <xf numFmtId="44" fontId="45" fillId="0" borderId="0" xfId="26" applyFont="1" applyBorder="1"/>
    <xf numFmtId="44" fontId="5" fillId="3" borderId="2" xfId="26" applyFont="1" applyFill="1" applyBorder="1" applyAlignment="1">
      <alignment horizontal="center" vertical="center" wrapText="1"/>
    </xf>
    <xf numFmtId="44" fontId="45" fillId="0" borderId="29" xfId="26" applyFont="1" applyBorder="1"/>
    <xf numFmtId="44" fontId="45" fillId="0" borderId="15" xfId="26" applyFont="1" applyBorder="1"/>
    <xf numFmtId="44" fontId="45" fillId="12" borderId="29" xfId="26" applyFont="1" applyFill="1" applyBorder="1"/>
    <xf numFmtId="44" fontId="45" fillId="12" borderId="15" xfId="26" applyFont="1" applyFill="1" applyBorder="1"/>
    <xf numFmtId="44" fontId="45" fillId="12" borderId="30" xfId="26" applyFont="1" applyFill="1" applyBorder="1"/>
    <xf numFmtId="44" fontId="45" fillId="12" borderId="17" xfId="26" applyFont="1" applyFill="1" applyBorder="1"/>
    <xf numFmtId="44" fontId="12" fillId="12" borderId="20" xfId="26" applyFont="1" applyFill="1" applyBorder="1"/>
    <xf numFmtId="44" fontId="45" fillId="0" borderId="0" xfId="26" applyFont="1"/>
    <xf numFmtId="44" fontId="45" fillId="12" borderId="28" xfId="26" applyFont="1" applyFill="1" applyBorder="1"/>
    <xf numFmtId="44" fontId="45" fillId="12" borderId="12" xfId="26" applyFont="1" applyFill="1" applyBorder="1"/>
    <xf numFmtId="44" fontId="45" fillId="12" borderId="5" xfId="26" applyFont="1" applyFill="1" applyBorder="1"/>
    <xf numFmtId="44" fontId="45" fillId="12" borderId="20" xfId="26" applyFont="1" applyFill="1" applyBorder="1"/>
    <xf numFmtId="44" fontId="46" fillId="0" borderId="0" xfId="26" applyFont="1"/>
    <xf numFmtId="44" fontId="48" fillId="12" borderId="28" xfId="26" applyFont="1" applyFill="1" applyBorder="1" applyAlignment="1">
      <alignment horizontal="center"/>
    </xf>
    <xf numFmtId="44" fontId="12" fillId="12" borderId="15" xfId="26" applyFont="1" applyFill="1" applyBorder="1"/>
    <xf numFmtId="44" fontId="12" fillId="0" borderId="0" xfId="26" applyFont="1" applyAlignment="1">
      <alignment horizontal="right"/>
    </xf>
    <xf numFmtId="44" fontId="12" fillId="0" borderId="0" xfId="26" applyFont="1"/>
    <xf numFmtId="44" fontId="45" fillId="0" borderId="0" xfId="26" applyFont="1" applyAlignment="1">
      <alignment horizontal="right"/>
    </xf>
    <xf numFmtId="44" fontId="45" fillId="12" borderId="20" xfId="26" applyFont="1" applyFill="1" applyBorder="1" applyAlignment="1">
      <alignment horizontal="right"/>
    </xf>
    <xf numFmtId="44" fontId="45" fillId="20" borderId="0" xfId="26" applyFont="1" applyFill="1" applyBorder="1" applyAlignment="1">
      <alignment horizontal="center"/>
    </xf>
    <xf numFmtId="44" fontId="12" fillId="20" borderId="0" xfId="26" applyFont="1" applyFill="1" applyAlignment="1">
      <alignment horizontal="right"/>
    </xf>
    <xf numFmtId="44" fontId="45" fillId="12" borderId="5" xfId="26" applyFont="1" applyFill="1" applyBorder="1" applyAlignment="1">
      <alignment horizontal="right"/>
    </xf>
    <xf numFmtId="44" fontId="45" fillId="20" borderId="0" xfId="26" applyFont="1" applyFill="1" applyAlignment="1">
      <alignment horizontal="right"/>
    </xf>
    <xf numFmtId="44" fontId="12" fillId="20" borderId="0" xfId="26" applyFont="1" applyFill="1" applyBorder="1"/>
    <xf numFmtId="44" fontId="12" fillId="0" borderId="0" xfId="26" applyFont="1" applyBorder="1"/>
    <xf numFmtId="44" fontId="45" fillId="20" borderId="5" xfId="26" applyFont="1" applyFill="1" applyBorder="1" applyAlignment="1">
      <alignment horizontal="right"/>
    </xf>
    <xf numFmtId="44" fontId="12" fillId="20" borderId="20" xfId="26" applyFont="1" applyFill="1" applyBorder="1"/>
    <xf numFmtId="44" fontId="45" fillId="12" borderId="5" xfId="26" applyFont="1" applyFill="1" applyBorder="1" applyAlignment="1">
      <alignment horizontal="right" vertical="center"/>
    </xf>
    <xf numFmtId="44" fontId="12" fillId="12" borderId="20" xfId="26" applyFont="1" applyFill="1" applyBorder="1" applyAlignment="1">
      <alignment horizontal="right" vertical="center"/>
    </xf>
    <xf numFmtId="44" fontId="45" fillId="20" borderId="0" xfId="26" applyFont="1" applyFill="1" applyAlignment="1">
      <alignment horizontal="right" vertical="center"/>
    </xf>
    <xf numFmtId="44" fontId="12" fillId="20" borderId="0" xfId="26" applyFont="1" applyFill="1" applyAlignment="1">
      <alignment horizontal="right" vertical="center"/>
    </xf>
    <xf numFmtId="44" fontId="12" fillId="20" borderId="5" xfId="26" applyFont="1" applyFill="1" applyBorder="1" applyAlignment="1">
      <alignment horizontal="right" vertical="center"/>
    </xf>
    <xf numFmtId="44" fontId="12" fillId="20" borderId="20" xfId="26" applyFont="1" applyFill="1" applyBorder="1" applyAlignment="1">
      <alignment horizontal="right" vertical="center"/>
    </xf>
    <xf numFmtId="44" fontId="45" fillId="0" borderId="0" xfId="26" applyFont="1" applyAlignment="1">
      <alignment horizontal="right" vertical="center"/>
    </xf>
    <xf numFmtId="44" fontId="12" fillId="0" borderId="0" xfId="26" applyFont="1" applyAlignment="1">
      <alignment horizontal="right" vertical="center"/>
    </xf>
    <xf numFmtId="44" fontId="12" fillId="12" borderId="20" xfId="26" applyFont="1" applyFill="1" applyBorder="1" applyAlignment="1">
      <alignment vertical="center"/>
    </xf>
    <xf numFmtId="44" fontId="12" fillId="0" borderId="0" xfId="26" applyFont="1" applyBorder="1" applyAlignment="1">
      <alignment vertical="center"/>
    </xf>
    <xf numFmtId="44" fontId="45" fillId="0" borderId="13" xfId="26" applyFont="1" applyBorder="1" applyAlignment="1">
      <alignment horizontal="right" vertical="center"/>
    </xf>
    <xf numFmtId="44" fontId="12" fillId="0" borderId="13" xfId="26" applyFont="1" applyBorder="1" applyAlignment="1">
      <alignment vertical="center"/>
    </xf>
    <xf numFmtId="44" fontId="45" fillId="12" borderId="5" xfId="26" applyFont="1" applyFill="1" applyBorder="1" applyAlignment="1">
      <alignment horizontal="right" vertical="top"/>
    </xf>
    <xf numFmtId="44" fontId="12" fillId="12" borderId="20" xfId="26" applyFont="1" applyFill="1" applyBorder="1" applyAlignment="1">
      <alignment horizontal="right" vertical="top"/>
    </xf>
    <xf numFmtId="44" fontId="45" fillId="0" borderId="0" xfId="26" applyFont="1" applyBorder="1" applyAlignment="1">
      <alignment horizontal="right" vertical="top"/>
    </xf>
    <xf numFmtId="44" fontId="12" fillId="0" borderId="0" xfId="26" applyFont="1" applyAlignment="1">
      <alignment horizontal="right" vertical="top"/>
    </xf>
    <xf numFmtId="44" fontId="45" fillId="12" borderId="5" xfId="26" applyFont="1" applyFill="1" applyBorder="1" applyAlignment="1">
      <alignment horizontal="justify"/>
    </xf>
    <xf numFmtId="44" fontId="12" fillId="12" borderId="20" xfId="26" applyFont="1" applyFill="1" applyBorder="1" applyAlignment="1">
      <alignment horizontal="justify"/>
    </xf>
    <xf numFmtId="44" fontId="45" fillId="0" borderId="0" xfId="26" applyFont="1" applyAlignment="1">
      <alignment horizontal="justify"/>
    </xf>
    <xf numFmtId="44" fontId="45" fillId="0" borderId="0" xfId="26" applyFont="1" applyAlignment="1">
      <alignment horizontal="right" vertical="top"/>
    </xf>
    <xf numFmtId="44" fontId="45" fillId="0" borderId="18" xfId="26" applyFont="1" applyBorder="1" applyAlignment="1">
      <alignment horizontal="right" vertical="top"/>
    </xf>
    <xf numFmtId="44" fontId="12" fillId="0" borderId="18" xfId="26" applyFont="1" applyBorder="1" applyAlignment="1">
      <alignment horizontal="right" vertical="top"/>
    </xf>
    <xf numFmtId="44" fontId="45" fillId="12" borderId="5" xfId="26" applyFont="1" applyFill="1" applyBorder="1" applyProtection="1">
      <protection locked="0"/>
    </xf>
    <xf numFmtId="44" fontId="12" fillId="12" borderId="20" xfId="26" applyFont="1" applyFill="1" applyBorder="1" applyProtection="1">
      <protection locked="0"/>
    </xf>
    <xf numFmtId="44" fontId="45" fillId="12" borderId="21" xfId="26" applyFont="1" applyFill="1" applyBorder="1" applyProtection="1">
      <protection locked="0"/>
    </xf>
    <xf numFmtId="44" fontId="12" fillId="12" borderId="21" xfId="26" applyFont="1" applyFill="1" applyBorder="1" applyAlignment="1" applyProtection="1">
      <alignment horizontal="right"/>
      <protection locked="0"/>
    </xf>
    <xf numFmtId="44" fontId="45" fillId="0" borderId="0" xfId="26" applyFont="1" applyProtection="1">
      <protection locked="0"/>
    </xf>
    <xf numFmtId="44" fontId="12" fillId="0" borderId="0" xfId="26" applyFont="1" applyAlignment="1" applyProtection="1">
      <alignment horizontal="right"/>
      <protection locked="0"/>
    </xf>
    <xf numFmtId="44" fontId="12" fillId="12" borderId="20" xfId="26" applyFont="1" applyFill="1" applyBorder="1" applyAlignment="1" applyProtection="1">
      <alignment horizontal="right"/>
      <protection locked="0"/>
    </xf>
    <xf numFmtId="44" fontId="12" fillId="12" borderId="5" xfId="26" applyFont="1" applyFill="1" applyBorder="1" applyAlignment="1">
      <alignment horizontal="right" vertical="top"/>
    </xf>
    <xf numFmtId="44" fontId="12" fillId="12" borderId="20" xfId="26" applyFont="1" applyFill="1" applyBorder="1" applyAlignment="1">
      <alignment horizontal="right"/>
    </xf>
    <xf numFmtId="44" fontId="12" fillId="21" borderId="0" xfId="26" applyFont="1" applyFill="1" applyAlignment="1">
      <alignment horizontal="right"/>
    </xf>
    <xf numFmtId="44" fontId="45" fillId="21" borderId="0" xfId="26" applyFont="1" applyFill="1" applyBorder="1" applyAlignment="1">
      <alignment horizontal="center"/>
    </xf>
    <xf numFmtId="44" fontId="12" fillId="12" borderId="5" xfId="26" applyFont="1" applyFill="1" applyBorder="1"/>
    <xf numFmtId="44" fontId="45" fillId="12" borderId="21" xfId="26" applyFont="1" applyFill="1" applyBorder="1"/>
    <xf numFmtId="44" fontId="12" fillId="0" borderId="16" xfId="26" applyFont="1" applyBorder="1"/>
    <xf numFmtId="44" fontId="12" fillId="12" borderId="28" xfId="26" applyFont="1" applyFill="1" applyBorder="1"/>
    <xf numFmtId="44" fontId="12" fillId="12" borderId="29" xfId="26" applyFont="1" applyFill="1" applyBorder="1"/>
    <xf numFmtId="44" fontId="44" fillId="12" borderId="30" xfId="26" applyFont="1" applyFill="1" applyBorder="1"/>
    <xf numFmtId="44" fontId="44" fillId="12" borderId="20" xfId="26" applyFont="1" applyFill="1" applyBorder="1" applyAlignment="1">
      <alignment horizontal="right"/>
    </xf>
    <xf numFmtId="44" fontId="44" fillId="0" borderId="0" xfId="26" applyFont="1"/>
    <xf numFmtId="44" fontId="44" fillId="12" borderId="5" xfId="26" applyFont="1" applyFill="1" applyBorder="1" applyAlignment="1">
      <alignment horizontal="center"/>
    </xf>
    <xf numFmtId="44" fontId="44" fillId="21" borderId="0" xfId="26" applyFont="1" applyFill="1" applyAlignment="1">
      <alignment horizontal="right"/>
    </xf>
    <xf numFmtId="44" fontId="44" fillId="0" borderId="0" xfId="26" applyFont="1" applyAlignment="1">
      <alignment horizontal="right"/>
    </xf>
    <xf numFmtId="44" fontId="44" fillId="21" borderId="0" xfId="26" applyFont="1" applyFill="1" applyBorder="1" applyAlignment="1">
      <alignment horizontal="center"/>
    </xf>
    <xf numFmtId="44" fontId="12" fillId="12" borderId="12" xfId="26" applyFont="1" applyFill="1" applyBorder="1"/>
    <xf numFmtId="44" fontId="44" fillId="12" borderId="17" xfId="26" applyFont="1" applyFill="1" applyBorder="1"/>
    <xf numFmtId="44" fontId="12" fillId="21" borderId="0" xfId="26" applyFont="1" applyFill="1" applyAlignment="1">
      <alignment horizontal="center"/>
    </xf>
    <xf numFmtId="44" fontId="5" fillId="0" borderId="3" xfId="26" applyFont="1" applyFill="1" applyBorder="1" applyAlignment="1">
      <alignment horizontal="right"/>
    </xf>
    <xf numFmtId="44" fontId="45" fillId="20" borderId="0" xfId="26" applyFont="1" applyFill="1" applyAlignment="1">
      <alignment horizontal="left" vertical="center"/>
    </xf>
    <xf numFmtId="44" fontId="12" fillId="20" borderId="0" xfId="26" applyFont="1" applyFill="1" applyAlignment="1">
      <alignment horizontal="left" vertical="center"/>
    </xf>
    <xf numFmtId="44" fontId="45" fillId="20" borderId="0" xfId="26" applyFont="1" applyFill="1"/>
    <xf numFmtId="44" fontId="12" fillId="20" borderId="0" xfId="26" applyFont="1" applyFill="1"/>
    <xf numFmtId="44" fontId="5" fillId="0" borderId="0" xfId="26" applyFont="1" applyAlignment="1">
      <alignment horizontal="left"/>
    </xf>
    <xf numFmtId="44" fontId="46" fillId="0" borderId="0" xfId="26" applyFont="1" applyAlignment="1">
      <alignment horizontal="center"/>
    </xf>
    <xf numFmtId="44" fontId="5" fillId="0" borderId="0" xfId="26" applyFont="1"/>
    <xf numFmtId="44" fontId="4" fillId="3" borderId="2" xfId="26" applyFont="1" applyFill="1" applyBorder="1" applyAlignment="1">
      <alignment horizontal="center" vertical="center" wrapText="1"/>
    </xf>
    <xf numFmtId="44" fontId="45" fillId="0" borderId="28" xfId="26" applyFont="1" applyBorder="1" applyAlignment="1">
      <alignment horizontal="center" wrapText="1"/>
    </xf>
    <xf numFmtId="44" fontId="45" fillId="15" borderId="28" xfId="26" applyFont="1" applyFill="1" applyBorder="1" applyAlignment="1">
      <alignment horizontal="center" wrapText="1"/>
    </xf>
    <xf numFmtId="44" fontId="45" fillId="15" borderId="29" xfId="26" applyFont="1" applyFill="1" applyBorder="1" applyAlignment="1">
      <alignment horizontal="center" wrapText="1"/>
    </xf>
    <xf numFmtId="44" fontId="45" fillId="15" borderId="5" xfId="26" applyFont="1" applyFill="1" applyBorder="1" applyAlignment="1">
      <alignment horizontal="right" vertical="top"/>
    </xf>
    <xf numFmtId="44" fontId="12" fillId="15" borderId="5" xfId="26" applyFont="1" applyFill="1" applyBorder="1" applyAlignment="1">
      <alignment horizontal="right" vertical="top"/>
    </xf>
    <xf numFmtId="44" fontId="12" fillId="0" borderId="0" xfId="26" applyFont="1" applyBorder="1" applyAlignment="1">
      <alignment horizontal="right" vertical="top"/>
    </xf>
    <xf numFmtId="44" fontId="12" fillId="15" borderId="5" xfId="26" applyFont="1" applyFill="1" applyBorder="1" applyAlignment="1">
      <alignment horizontal="right"/>
    </xf>
    <xf numFmtId="44" fontId="45" fillId="15" borderId="5" xfId="26" applyFont="1" applyFill="1" applyBorder="1" applyAlignment="1">
      <alignment horizontal="center"/>
    </xf>
    <xf numFmtId="44" fontId="12" fillId="15" borderId="5" xfId="26" applyFont="1" applyFill="1" applyBorder="1"/>
    <xf numFmtId="44" fontId="12" fillId="15" borderId="20" xfId="26" applyFont="1" applyFill="1" applyBorder="1"/>
    <xf numFmtId="44" fontId="57" fillId="0" borderId="0" xfId="26" applyFont="1" applyAlignment="1">
      <alignment horizontal="right" vertical="top"/>
    </xf>
    <xf numFmtId="44" fontId="57" fillId="0" borderId="0" xfId="26" applyFont="1" applyAlignment="1">
      <alignment horizontal="right"/>
    </xf>
    <xf numFmtId="44" fontId="59" fillId="15" borderId="28" xfId="26" applyFont="1" applyFill="1" applyBorder="1"/>
    <xf numFmtId="44" fontId="45" fillId="15" borderId="28" xfId="26" applyFont="1" applyFill="1" applyBorder="1"/>
    <xf numFmtId="44" fontId="59" fillId="15" borderId="29" xfId="26" applyFont="1" applyFill="1" applyBorder="1"/>
    <xf numFmtId="44" fontId="45" fillId="15" borderId="29" xfId="26" applyFont="1" applyFill="1" applyBorder="1"/>
    <xf numFmtId="44" fontId="59" fillId="15" borderId="30" xfId="26" applyFont="1" applyFill="1" applyBorder="1"/>
    <xf numFmtId="44" fontId="45" fillId="15" borderId="30" xfId="26" applyFont="1" applyFill="1" applyBorder="1"/>
    <xf numFmtId="44" fontId="44" fillId="15" borderId="28" xfId="26" applyFont="1" applyFill="1" applyBorder="1"/>
    <xf numFmtId="44" fontId="44" fillId="15" borderId="29" xfId="26" applyFont="1" applyFill="1" applyBorder="1"/>
    <xf numFmtId="44" fontId="44" fillId="15" borderId="30" xfId="26" applyFont="1" applyFill="1" applyBorder="1"/>
    <xf numFmtId="44" fontId="45" fillId="15" borderId="5" xfId="26" applyFont="1" applyFill="1" applyBorder="1"/>
    <xf numFmtId="44" fontId="45" fillId="0" borderId="18" xfId="26" applyFont="1" applyBorder="1"/>
    <xf numFmtId="44" fontId="12" fillId="0" borderId="18" xfId="26" applyFont="1" applyBorder="1" applyAlignment="1">
      <alignment horizontal="right"/>
    </xf>
    <xf numFmtId="44" fontId="45" fillId="0" borderId="21" xfId="26" applyFont="1" applyBorder="1"/>
    <xf numFmtId="44" fontId="12" fillId="0" borderId="21" xfId="26" applyFont="1" applyBorder="1" applyAlignment="1">
      <alignment horizontal="right"/>
    </xf>
    <xf numFmtId="44" fontId="45" fillId="15" borderId="5" xfId="26" applyFont="1" applyFill="1" applyBorder="1" applyAlignment="1">
      <alignment horizontal="right"/>
    </xf>
    <xf numFmtId="44" fontId="44" fillId="15" borderId="29" xfId="26" applyFont="1" applyFill="1" applyBorder="1" applyAlignment="1">
      <alignment horizontal="center"/>
    </xf>
    <xf numFmtId="44" fontId="44" fillId="15" borderId="30" xfId="26" applyFont="1" applyFill="1" applyBorder="1" applyAlignment="1">
      <alignment horizontal="center"/>
    </xf>
    <xf numFmtId="44" fontId="44" fillId="15" borderId="5" xfId="26" applyFont="1" applyFill="1" applyBorder="1" applyAlignment="1">
      <alignment horizontal="center"/>
    </xf>
    <xf numFmtId="44" fontId="44" fillId="0" borderId="0" xfId="26" applyFont="1" applyAlignment="1">
      <alignment horizontal="center"/>
    </xf>
    <xf numFmtId="44" fontId="44" fillId="15" borderId="28" xfId="26" applyFont="1" applyFill="1" applyBorder="1" applyAlignment="1">
      <alignment horizontal="center"/>
    </xf>
    <xf numFmtId="44" fontId="44" fillId="21" borderId="0" xfId="26" applyFont="1" applyFill="1" applyAlignment="1">
      <alignment horizontal="center"/>
    </xf>
    <xf numFmtId="44" fontId="45" fillId="0" borderId="0" xfId="26" applyFont="1" applyAlignment="1">
      <alignment horizontal="center" wrapText="1"/>
    </xf>
    <xf numFmtId="44" fontId="45" fillId="15" borderId="5" xfId="26" applyFont="1" applyFill="1" applyBorder="1" applyAlignment="1">
      <alignment horizontal="center" wrapText="1"/>
    </xf>
    <xf numFmtId="44" fontId="4" fillId="0" borderId="3" xfId="26" applyFont="1" applyFill="1" applyBorder="1" applyAlignment="1">
      <alignment horizontal="right"/>
    </xf>
    <xf numFmtId="44" fontId="46" fillId="0" borderId="0" xfId="26" applyFont="1" applyBorder="1" applyAlignment="1">
      <alignment horizontal="right" vertical="top"/>
    </xf>
    <xf numFmtId="44" fontId="5" fillId="0" borderId="0" xfId="26" applyFont="1" applyBorder="1" applyAlignment="1">
      <alignment horizontal="right" vertical="top"/>
    </xf>
    <xf numFmtId="0" fontId="4" fillId="0" borderId="0" xfId="1" applyFont="1" applyAlignment="1">
      <alignment vertical="top"/>
    </xf>
    <xf numFmtId="0" fontId="78" fillId="0" borderId="0" xfId="1" applyFont="1" applyAlignment="1">
      <alignment horizontal="right" vertical="top"/>
    </xf>
    <xf numFmtId="0" fontId="4" fillId="3" borderId="2" xfId="1" applyFont="1" applyFill="1" applyBorder="1" applyAlignment="1">
      <alignment vertical="top"/>
    </xf>
    <xf numFmtId="0" fontId="4" fillId="3" borderId="2" xfId="1" applyFont="1" applyFill="1" applyBorder="1"/>
    <xf numFmtId="0" fontId="4" fillId="3" borderId="2" xfId="1" applyFont="1" applyFill="1" applyBorder="1" applyAlignment="1">
      <alignment horizontal="center" vertical="top"/>
    </xf>
    <xf numFmtId="49" fontId="11" fillId="0" borderId="0" xfId="1" applyNumberFormat="1" applyFont="1" applyAlignment="1">
      <alignment vertical="top"/>
    </xf>
    <xf numFmtId="0" fontId="11" fillId="0" borderId="0" xfId="1" applyFont="1" applyAlignment="1">
      <alignment horizontal="right" vertical="top"/>
    </xf>
    <xf numFmtId="4" fontId="11" fillId="0" borderId="0" xfId="1" applyNumberFormat="1" applyFont="1" applyAlignment="1">
      <alignment horizontal="right" vertical="top"/>
    </xf>
    <xf numFmtId="164" fontId="11" fillId="0" borderId="0" xfId="1" applyNumberFormat="1" applyFont="1" applyAlignment="1">
      <alignment horizontal="right" vertical="top"/>
    </xf>
    <xf numFmtId="0" fontId="11" fillId="0" borderId="0" xfId="1" applyFont="1"/>
    <xf numFmtId="49" fontId="37" fillId="0" borderId="0" xfId="1" applyNumberFormat="1" applyFont="1" applyAlignment="1">
      <alignment vertical="top"/>
    </xf>
    <xf numFmtId="0" fontId="37" fillId="0" borderId="0" xfId="1" applyFont="1" applyAlignment="1">
      <alignment horizontal="right" vertical="top"/>
    </xf>
    <xf numFmtId="4" fontId="37" fillId="0" borderId="0" xfId="1" applyNumberFormat="1" applyFont="1" applyAlignment="1">
      <alignment horizontal="right" vertical="top"/>
    </xf>
    <xf numFmtId="164" fontId="37" fillId="0" borderId="0" xfId="1" applyNumberFormat="1" applyFont="1" applyAlignment="1">
      <alignment horizontal="right" vertical="top"/>
    </xf>
    <xf numFmtId="49" fontId="75" fillId="0" borderId="0" xfId="1" applyNumberFormat="1" applyFont="1" applyAlignment="1">
      <alignment vertical="top"/>
    </xf>
    <xf numFmtId="0" fontId="75" fillId="0" borderId="0" xfId="1" applyFont="1" applyAlignment="1">
      <alignment horizontal="justify" vertical="top" wrapText="1"/>
    </xf>
    <xf numFmtId="0" fontId="75" fillId="0" borderId="0" xfId="1" applyFont="1" applyAlignment="1">
      <alignment horizontal="right" vertical="top"/>
    </xf>
    <xf numFmtId="4" fontId="75" fillId="0" borderId="0" xfId="1" applyNumberFormat="1" applyFont="1" applyAlignment="1">
      <alignment horizontal="right" vertical="top"/>
    </xf>
    <xf numFmtId="164" fontId="75" fillId="0" borderId="0" xfId="1" applyNumberFormat="1" applyFont="1" applyAlignment="1">
      <alignment horizontal="right" vertical="top"/>
    </xf>
    <xf numFmtId="49" fontId="37" fillId="0" borderId="0" xfId="1" applyNumberFormat="1" applyFont="1" applyAlignment="1">
      <alignment horizontal="center" vertical="top"/>
    </xf>
    <xf numFmtId="49" fontId="4" fillId="4" borderId="3" xfId="1" applyNumberFormat="1" applyFont="1" applyFill="1" applyBorder="1" applyAlignment="1">
      <alignment vertical="top"/>
    </xf>
    <xf numFmtId="0" fontId="4" fillId="4" borderId="3" xfId="1" applyFont="1" applyFill="1" applyBorder="1" applyAlignment="1">
      <alignment horizontal="left" vertical="top" wrapText="1"/>
    </xf>
    <xf numFmtId="0" fontId="4" fillId="4" borderId="3" xfId="1" applyFont="1" applyFill="1" applyBorder="1" applyAlignment="1">
      <alignment horizontal="right" vertical="top"/>
    </xf>
    <xf numFmtId="4" fontId="4" fillId="4" borderId="3" xfId="1" applyNumberFormat="1" applyFont="1" applyFill="1" applyBorder="1" applyAlignment="1">
      <alignment horizontal="right" vertical="top"/>
    </xf>
    <xf numFmtId="164" fontId="4" fillId="4" borderId="3" xfId="1" applyNumberFormat="1" applyFont="1" applyFill="1" applyBorder="1" applyAlignment="1">
      <alignment horizontal="right" vertical="top"/>
    </xf>
    <xf numFmtId="0" fontId="2" fillId="0" borderId="0" xfId="1"/>
    <xf numFmtId="0" fontId="80" fillId="0" borderId="0" xfId="1" applyFont="1"/>
    <xf numFmtId="0" fontId="31" fillId="0" borderId="12" xfId="1" applyFont="1" applyBorder="1"/>
    <xf numFmtId="0" fontId="76" fillId="0" borderId="17" xfId="1" applyFont="1" applyBorder="1" applyAlignment="1">
      <alignment vertical="top"/>
    </xf>
    <xf numFmtId="0" fontId="76" fillId="0" borderId="0" xfId="1" applyFont="1" applyAlignment="1">
      <alignment vertical="top"/>
    </xf>
    <xf numFmtId="0" fontId="82" fillId="0" borderId="20" xfId="1" applyFont="1" applyBorder="1"/>
    <xf numFmtId="0" fontId="4" fillId="3" borderId="2" xfId="1" applyFont="1" applyFill="1" applyBorder="1" applyAlignment="1">
      <alignment horizontal="center"/>
    </xf>
    <xf numFmtId="0" fontId="83" fillId="0" borderId="0" xfId="1" applyFont="1" applyAlignment="1">
      <alignment vertical="top"/>
    </xf>
    <xf numFmtId="0" fontId="11" fillId="0" borderId="0" xfId="1" applyFont="1" applyAlignment="1">
      <alignment horizontal="right"/>
    </xf>
    <xf numFmtId="4" fontId="11" fillId="0" borderId="0" xfId="1" applyNumberFormat="1" applyFont="1" applyAlignment="1">
      <alignment horizontal="right"/>
    </xf>
    <xf numFmtId="164" fontId="11" fillId="0" borderId="0" xfId="1" applyNumberFormat="1" applyFont="1" applyAlignment="1">
      <alignment horizontal="right"/>
    </xf>
    <xf numFmtId="0" fontId="4" fillId="4" borderId="3" xfId="1" applyFont="1" applyFill="1" applyBorder="1" applyAlignment="1">
      <alignment horizontal="right"/>
    </xf>
    <xf numFmtId="4" fontId="4" fillId="4" borderId="3" xfId="1" applyNumberFormat="1" applyFont="1" applyFill="1" applyBorder="1" applyAlignment="1">
      <alignment horizontal="right"/>
    </xf>
    <xf numFmtId="164" fontId="4" fillId="4" borderId="3" xfId="1" applyNumberFormat="1" applyFont="1" applyFill="1" applyBorder="1" applyAlignment="1">
      <alignment horizontal="right"/>
    </xf>
    <xf numFmtId="0" fontId="7" fillId="0" borderId="0" xfId="1" applyFont="1"/>
    <xf numFmtId="0" fontId="79" fillId="24" borderId="20" xfId="34" applyFont="1" applyFill="1" applyBorder="1"/>
    <xf numFmtId="0" fontId="84" fillId="24" borderId="21" xfId="34" applyFont="1" applyFill="1" applyBorder="1"/>
    <xf numFmtId="4" fontId="84" fillId="24" borderId="21" xfId="34" applyNumberFormat="1" applyFont="1" applyFill="1" applyBorder="1"/>
    <xf numFmtId="4" fontId="84" fillId="24" borderId="21" xfId="34" applyNumberFormat="1" applyFont="1" applyFill="1" applyBorder="1" applyAlignment="1">
      <alignment horizontal="right"/>
    </xf>
    <xf numFmtId="4" fontId="84" fillId="24" borderId="22" xfId="34" applyNumberFormat="1" applyFont="1" applyFill="1" applyBorder="1"/>
    <xf numFmtId="0" fontId="80" fillId="0" borderId="0" xfId="1" applyFont="1" applyAlignment="1">
      <alignment horizontal="left" wrapText="1"/>
    </xf>
    <xf numFmtId="0" fontId="7" fillId="3" borderId="2" xfId="1" applyFont="1" applyFill="1" applyBorder="1"/>
    <xf numFmtId="0" fontId="8" fillId="0" borderId="0" xfId="1" applyFont="1"/>
    <xf numFmtId="0" fontId="37" fillId="0" borderId="0" xfId="1" applyFont="1"/>
    <xf numFmtId="0" fontId="75" fillId="0" borderId="0" xfId="1" applyFont="1" applyAlignment="1">
      <alignment vertical="top"/>
    </xf>
    <xf numFmtId="0" fontId="7" fillId="4" borderId="3" xfId="1" applyFont="1" applyFill="1" applyBorder="1" applyAlignment="1">
      <alignment horizontal="left" vertical="top" wrapText="1"/>
    </xf>
    <xf numFmtId="49" fontId="6" fillId="0" borderId="0" xfId="1" applyNumberFormat="1" applyFont="1" applyAlignment="1">
      <alignment vertical="top"/>
    </xf>
    <xf numFmtId="0" fontId="10" fillId="0" borderId="0" xfId="1" applyFont="1" applyAlignment="1">
      <alignment horizontal="left" vertical="top" wrapText="1"/>
    </xf>
    <xf numFmtId="0" fontId="6" fillId="0" borderId="0" xfId="1" applyFont="1" applyAlignment="1">
      <alignment horizontal="right"/>
    </xf>
    <xf numFmtId="4" fontId="6" fillId="0" borderId="0" xfId="1" applyNumberFormat="1" applyFont="1" applyAlignment="1">
      <alignment horizontal="right"/>
    </xf>
    <xf numFmtId="164" fontId="6" fillId="0" borderId="0" xfId="1" applyNumberFormat="1" applyFont="1" applyAlignment="1">
      <alignment horizontal="right"/>
    </xf>
    <xf numFmtId="0" fontId="6" fillId="0" borderId="0" xfId="1" applyFont="1"/>
    <xf numFmtId="0" fontId="84" fillId="0" borderId="0" xfId="34" applyFont="1"/>
    <xf numFmtId="4" fontId="84" fillId="0" borderId="0" xfId="34" applyNumberFormat="1" applyFont="1"/>
    <xf numFmtId="4" fontId="84" fillId="0" borderId="0" xfId="34" applyNumberFormat="1" applyFont="1" applyAlignment="1">
      <alignment horizontal="right"/>
    </xf>
    <xf numFmtId="0" fontId="11" fillId="0" borderId="0" xfId="1" applyFont="1" applyAlignment="1">
      <alignment vertical="top"/>
    </xf>
    <xf numFmtId="164" fontId="37" fillId="0" borderId="0" xfId="1" applyNumberFormat="1" applyFont="1" applyAlignment="1">
      <alignment horizontal="right"/>
    </xf>
    <xf numFmtId="0" fontId="80" fillId="0" borderId="12" xfId="34" applyFont="1" applyBorder="1"/>
    <xf numFmtId="0" fontId="80" fillId="0" borderId="13" xfId="34" applyFont="1" applyBorder="1"/>
    <xf numFmtId="4" fontId="80" fillId="0" borderId="13" xfId="34" applyNumberFormat="1" applyFont="1" applyBorder="1"/>
    <xf numFmtId="4" fontId="80" fillId="0" borderId="13" xfId="34" applyNumberFormat="1" applyFont="1" applyBorder="1" applyAlignment="1">
      <alignment horizontal="right"/>
    </xf>
    <xf numFmtId="4" fontId="80" fillId="0" borderId="14" xfId="34" applyNumberFormat="1" applyFont="1" applyBorder="1"/>
    <xf numFmtId="0" fontId="80" fillId="0" borderId="15" xfId="34" applyFont="1" applyBorder="1"/>
    <xf numFmtId="0" fontId="80" fillId="0" borderId="0" xfId="34" applyFont="1"/>
    <xf numFmtId="4" fontId="80" fillId="0" borderId="0" xfId="34" applyNumberFormat="1" applyFont="1"/>
    <xf numFmtId="4" fontId="80" fillId="0" borderId="0" xfId="34" applyNumberFormat="1" applyFont="1" applyAlignment="1">
      <alignment horizontal="right"/>
    </xf>
    <xf numFmtId="4" fontId="80" fillId="0" borderId="16" xfId="34" applyNumberFormat="1" applyFont="1" applyBorder="1"/>
    <xf numFmtId="0" fontId="80" fillId="0" borderId="17" xfId="34" applyFont="1" applyBorder="1"/>
    <xf numFmtId="0" fontId="85" fillId="0" borderId="18" xfId="34" applyFont="1" applyBorder="1"/>
    <xf numFmtId="4" fontId="85" fillId="0" borderId="18" xfId="34" applyNumberFormat="1" applyFont="1" applyBorder="1"/>
    <xf numFmtId="4" fontId="85" fillId="0" borderId="18" xfId="34" applyNumberFormat="1" applyFont="1" applyBorder="1" applyAlignment="1">
      <alignment horizontal="right"/>
    </xf>
    <xf numFmtId="4" fontId="85" fillId="0" borderId="19" xfId="34" applyNumberFormat="1" applyFont="1" applyBorder="1"/>
    <xf numFmtId="0" fontId="85" fillId="0" borderId="0" xfId="34" applyFont="1"/>
    <xf numFmtId="4" fontId="85" fillId="0" borderId="0" xfId="34" applyNumberFormat="1" applyFont="1"/>
    <xf numFmtId="4" fontId="85" fillId="0" borderId="0" xfId="34" applyNumberFormat="1" applyFont="1" applyAlignment="1">
      <alignment horizontal="right"/>
    </xf>
    <xf numFmtId="0" fontId="6" fillId="0" borderId="0" xfId="1" applyFont="1" applyAlignment="1">
      <alignment vertical="top"/>
    </xf>
    <xf numFmtId="0" fontId="10" fillId="0" borderId="0" xfId="1" applyFont="1"/>
    <xf numFmtId="0" fontId="6" fillId="0" borderId="0" xfId="1" applyFont="1" applyAlignment="1">
      <alignment horizontal="center"/>
    </xf>
    <xf numFmtId="0" fontId="10" fillId="0" borderId="0" xfId="1" applyFont="1" applyAlignment="1">
      <alignment vertical="top"/>
    </xf>
    <xf numFmtId="0" fontId="10" fillId="0" borderId="0" xfId="1" applyFont="1" applyAlignment="1">
      <alignment horizontal="center"/>
    </xf>
    <xf numFmtId="0" fontId="84" fillId="24" borderId="21" xfId="34" applyFont="1" applyFill="1" applyBorder="1" applyAlignment="1">
      <alignment vertical="top"/>
    </xf>
    <xf numFmtId="0" fontId="76" fillId="0" borderId="0" xfId="1" applyFont="1"/>
    <xf numFmtId="0" fontId="80" fillId="0" borderId="0" xfId="36" applyFont="1"/>
    <xf numFmtId="49" fontId="37" fillId="0" borderId="0" xfId="1" applyNumberFormat="1" applyFont="1" applyAlignment="1">
      <alignment horizontal="left" vertical="top"/>
    </xf>
    <xf numFmtId="0" fontId="37" fillId="0" borderId="0" xfId="1" applyFont="1" applyAlignment="1">
      <alignment horizontal="right"/>
    </xf>
    <xf numFmtId="4" fontId="37" fillId="0" borderId="0" xfId="1" applyNumberFormat="1" applyFont="1" applyAlignment="1">
      <alignment horizontal="right"/>
    </xf>
    <xf numFmtId="49" fontId="37" fillId="0" borderId="0" xfId="1" applyNumberFormat="1" applyFont="1" applyAlignment="1">
      <alignment horizontal="left"/>
    </xf>
    <xf numFmtId="49" fontId="75" fillId="0" borderId="0" xfId="1" applyNumberFormat="1" applyFont="1" applyAlignment="1">
      <alignment horizontal="left" vertical="top"/>
    </xf>
    <xf numFmtId="0" fontId="75" fillId="0" borderId="0" xfId="1" applyFont="1" applyAlignment="1">
      <alignment horizontal="right"/>
    </xf>
    <xf numFmtId="4" fontId="75" fillId="0" borderId="0" xfId="1" applyNumberFormat="1" applyFont="1" applyAlignment="1">
      <alignment horizontal="right"/>
    </xf>
    <xf numFmtId="164" fontId="75" fillId="0" borderId="0" xfId="1" applyNumberFormat="1" applyFont="1" applyAlignment="1">
      <alignment horizontal="right"/>
    </xf>
    <xf numFmtId="49" fontId="3" fillId="0" borderId="0" xfId="1" applyNumberFormat="1" applyFont="1" applyAlignment="1">
      <alignment vertical="top"/>
    </xf>
    <xf numFmtId="0" fontId="3" fillId="0" borderId="0" xfId="1" applyFont="1" applyAlignment="1">
      <alignment horizontal="left" vertical="top" wrapText="1"/>
    </xf>
    <xf numFmtId="4" fontId="3" fillId="0" borderId="0" xfId="1" applyNumberFormat="1" applyFont="1" applyAlignment="1">
      <alignment horizontal="right"/>
    </xf>
    <xf numFmtId="164" fontId="3" fillId="0" borderId="0" xfId="1" applyNumberFormat="1" applyFont="1" applyAlignment="1">
      <alignment horizontal="right"/>
    </xf>
    <xf numFmtId="0" fontId="92" fillId="3" borderId="2" xfId="1" applyFont="1" applyFill="1" applyBorder="1" applyAlignment="1">
      <alignment vertical="top"/>
    </xf>
    <xf numFmtId="0" fontId="92" fillId="3" borderId="2" xfId="1" applyFont="1" applyFill="1" applyBorder="1"/>
    <xf numFmtId="0" fontId="93" fillId="3" borderId="2" xfId="1" applyFont="1" applyFill="1" applyBorder="1"/>
    <xf numFmtId="0" fontId="93" fillId="0" borderId="0" xfId="1" applyFont="1"/>
    <xf numFmtId="0" fontId="94" fillId="0" borderId="0" xfId="1" applyFont="1"/>
    <xf numFmtId="0" fontId="79" fillId="24" borderId="12" xfId="34" applyFont="1" applyFill="1" applyBorder="1"/>
    <xf numFmtId="0" fontId="84" fillId="24" borderId="13" xfId="34" applyFont="1" applyFill="1" applyBorder="1"/>
    <xf numFmtId="4" fontId="84" fillId="24" borderId="13" xfId="34" applyNumberFormat="1" applyFont="1" applyFill="1" applyBorder="1"/>
    <xf numFmtId="4" fontId="84" fillId="24" borderId="13" xfId="34" applyNumberFormat="1" applyFont="1" applyFill="1" applyBorder="1" applyAlignment="1">
      <alignment horizontal="right"/>
    </xf>
    <xf numFmtId="4" fontId="84" fillId="24" borderId="14" xfId="34" applyNumberFormat="1" applyFont="1" applyFill="1" applyBorder="1"/>
    <xf numFmtId="0" fontId="37" fillId="0" borderId="0" xfId="1" applyFont="1" applyAlignment="1">
      <alignment vertical="justify" wrapText="1"/>
    </xf>
    <xf numFmtId="4" fontId="23" fillId="0" borderId="0" xfId="1" applyNumberFormat="1" applyFont="1"/>
    <xf numFmtId="49" fontId="75" fillId="0" borderId="0" xfId="1" applyNumberFormat="1" applyFont="1" applyAlignment="1">
      <alignment horizontal="center" vertical="top"/>
    </xf>
    <xf numFmtId="0" fontId="96" fillId="0" borderId="0" xfId="1" applyFont="1"/>
    <xf numFmtId="4" fontId="75" fillId="0" borderId="0" xfId="2" applyNumberFormat="1" applyFont="1" applyAlignment="1">
      <alignment vertical="top"/>
    </xf>
    <xf numFmtId="0" fontId="75" fillId="0" borderId="0" xfId="1" applyFont="1"/>
    <xf numFmtId="4" fontId="37" fillId="0" borderId="0" xfId="2" applyNumberFormat="1" applyFont="1" applyAlignment="1">
      <alignment vertical="top"/>
    </xf>
    <xf numFmtId="4" fontId="37" fillId="0" borderId="0" xfId="2" applyNumberFormat="1" applyFont="1" applyAlignment="1">
      <alignment vertical="top" wrapText="1"/>
    </xf>
    <xf numFmtId="4" fontId="10" fillId="0" borderId="0" xfId="2" applyNumberFormat="1" applyFont="1" applyAlignment="1">
      <alignment vertical="top"/>
    </xf>
    <xf numFmtId="0" fontId="99" fillId="0" borderId="0" xfId="1" applyFont="1"/>
    <xf numFmtId="0" fontId="8" fillId="0" borderId="0" xfId="1" applyFont="1" applyAlignment="1">
      <alignment horizontal="justify" vertical="top" wrapText="1"/>
    </xf>
    <xf numFmtId="0" fontId="4" fillId="3" borderId="2" xfId="1" applyFont="1" applyFill="1" applyBorder="1" applyAlignment="1">
      <alignment horizontal="left" vertical="top"/>
    </xf>
    <xf numFmtId="0" fontId="8" fillId="0" borderId="0" xfId="1" applyFont="1" applyAlignment="1">
      <alignment horizontal="left" vertical="top"/>
    </xf>
    <xf numFmtId="49" fontId="4" fillId="4" borderId="3" xfId="1" applyNumberFormat="1" applyFont="1" applyFill="1" applyBorder="1" applyAlignment="1">
      <alignment horizontal="left" vertical="top"/>
    </xf>
    <xf numFmtId="0" fontId="100" fillId="0" borderId="0" xfId="1" applyFont="1" applyAlignment="1">
      <alignment horizontal="justify" vertical="top" wrapText="1"/>
    </xf>
    <xf numFmtId="0" fontId="101" fillId="0" borderId="0" xfId="1" applyFont="1" applyAlignment="1">
      <alignment horizontal="justify" vertical="top" wrapText="1"/>
    </xf>
    <xf numFmtId="49" fontId="37" fillId="11" borderId="0" xfId="1" applyNumberFormat="1" applyFont="1" applyFill="1" applyAlignment="1">
      <alignment vertical="top"/>
    </xf>
    <xf numFmtId="0" fontId="37" fillId="11" borderId="0" xfId="1" applyFont="1" applyFill="1" applyAlignment="1">
      <alignment horizontal="justify" vertical="top" wrapText="1"/>
    </xf>
    <xf numFmtId="0" fontId="37" fillId="11" borderId="0" xfId="1" applyFont="1" applyFill="1" applyAlignment="1">
      <alignment horizontal="right" vertical="top"/>
    </xf>
    <xf numFmtId="4" fontId="37" fillId="11" borderId="0" xfId="1" applyNumberFormat="1" applyFont="1" applyFill="1" applyAlignment="1">
      <alignment horizontal="right" vertical="top"/>
    </xf>
    <xf numFmtId="164" fontId="37" fillId="11" borderId="0" xfId="1" applyNumberFormat="1" applyFont="1" applyFill="1" applyAlignment="1">
      <alignment horizontal="right" vertical="top"/>
    </xf>
    <xf numFmtId="49" fontId="37" fillId="16" borderId="0" xfId="1" applyNumberFormat="1" applyFont="1" applyFill="1" applyAlignment="1">
      <alignment vertical="top"/>
    </xf>
    <xf numFmtId="0" fontId="37" fillId="16" borderId="0" xfId="1" applyFont="1" applyFill="1" applyAlignment="1">
      <alignment horizontal="justify" vertical="top" wrapText="1"/>
    </xf>
    <xf numFmtId="0" fontId="37" fillId="16" borderId="0" xfId="1" applyFont="1" applyFill="1" applyAlignment="1">
      <alignment horizontal="right" vertical="top"/>
    </xf>
    <xf numFmtId="4" fontId="37" fillId="16" borderId="0" xfId="1" applyNumberFormat="1" applyFont="1" applyFill="1" applyAlignment="1">
      <alignment horizontal="right" vertical="top"/>
    </xf>
    <xf numFmtId="164" fontId="37" fillId="16" borderId="0" xfId="1" applyNumberFormat="1" applyFont="1" applyFill="1" applyAlignment="1">
      <alignment horizontal="right" vertical="top"/>
    </xf>
    <xf numFmtId="49" fontId="37" fillId="9" borderId="0" xfId="1" applyNumberFormat="1" applyFont="1" applyFill="1" applyAlignment="1">
      <alignment vertical="top"/>
    </xf>
    <xf numFmtId="0" fontId="37" fillId="9" borderId="0" xfId="1" applyFont="1" applyFill="1" applyAlignment="1">
      <alignment horizontal="justify" vertical="top" wrapText="1"/>
    </xf>
    <xf numFmtId="0" fontId="37" fillId="9" borderId="0" xfId="1" applyFont="1" applyFill="1" applyAlignment="1">
      <alignment horizontal="right" vertical="top"/>
    </xf>
    <xf numFmtId="4" fontId="37" fillId="9" borderId="0" xfId="1" applyNumberFormat="1" applyFont="1" applyFill="1" applyAlignment="1">
      <alignment horizontal="right" vertical="top"/>
    </xf>
    <xf numFmtId="164" fontId="37" fillId="9" borderId="0" xfId="1" applyNumberFormat="1" applyFont="1" applyFill="1" applyAlignment="1">
      <alignment horizontal="right" vertical="top"/>
    </xf>
    <xf numFmtId="49" fontId="37" fillId="23" borderId="0" xfId="1" applyNumberFormat="1" applyFont="1" applyFill="1" applyAlignment="1">
      <alignment vertical="top"/>
    </xf>
    <xf numFmtId="0" fontId="37" fillId="23" borderId="0" xfId="1" applyFont="1" applyFill="1" applyAlignment="1">
      <alignment horizontal="justify" vertical="top" wrapText="1"/>
    </xf>
    <xf numFmtId="0" fontId="37" fillId="23" borderId="0" xfId="1" applyFont="1" applyFill="1" applyAlignment="1">
      <alignment horizontal="right" vertical="top"/>
    </xf>
    <xf numFmtId="4" fontId="37" fillId="23" borderId="0" xfId="1" applyNumberFormat="1" applyFont="1" applyFill="1" applyAlignment="1">
      <alignment horizontal="right" vertical="top"/>
    </xf>
    <xf numFmtId="164" fontId="37" fillId="23" borderId="0" xfId="1" applyNumberFormat="1" applyFont="1" applyFill="1" applyAlignment="1">
      <alignment horizontal="right" vertical="top"/>
    </xf>
    <xf numFmtId="49" fontId="11" fillId="11" borderId="0" xfId="1" applyNumberFormat="1" applyFont="1" applyFill="1" applyAlignment="1">
      <alignment vertical="top"/>
    </xf>
    <xf numFmtId="0" fontId="11" fillId="11" borderId="0" xfId="1" applyFont="1" applyFill="1" applyAlignment="1">
      <alignment horizontal="justify" vertical="top" wrapText="1"/>
    </xf>
    <xf numFmtId="0" fontId="11" fillId="11" borderId="0" xfId="1" applyFont="1" applyFill="1" applyAlignment="1">
      <alignment horizontal="right" vertical="top"/>
    </xf>
    <xf numFmtId="4" fontId="11" fillId="11" borderId="0" xfId="1" applyNumberFormat="1" applyFont="1" applyFill="1" applyAlignment="1">
      <alignment horizontal="right" vertical="top"/>
    </xf>
    <xf numFmtId="164" fontId="11" fillId="11" borderId="0" xfId="1" applyNumberFormat="1" applyFont="1" applyFill="1" applyAlignment="1">
      <alignment horizontal="right" vertical="top"/>
    </xf>
    <xf numFmtId="49" fontId="37" fillId="15" borderId="0" xfId="1" applyNumberFormat="1" applyFont="1" applyFill="1" applyAlignment="1">
      <alignment vertical="top"/>
    </xf>
    <xf numFmtId="0" fontId="37" fillId="15" borderId="0" xfId="1" applyFont="1" applyFill="1" applyAlignment="1">
      <alignment horizontal="justify" vertical="top" wrapText="1"/>
    </xf>
    <xf numFmtId="0" fontId="37" fillId="15" borderId="0" xfId="1" applyFont="1" applyFill="1" applyAlignment="1">
      <alignment horizontal="right" vertical="top"/>
    </xf>
    <xf numFmtId="4" fontId="37" fillId="15" borderId="0" xfId="1" applyNumberFormat="1" applyFont="1" applyFill="1" applyAlignment="1">
      <alignment horizontal="right" vertical="top"/>
    </xf>
    <xf numFmtId="164" fontId="37" fillId="15" borderId="0" xfId="1" applyNumberFormat="1" applyFont="1" applyFill="1" applyAlignment="1">
      <alignment horizontal="right" vertical="top"/>
    </xf>
    <xf numFmtId="169" fontId="37" fillId="16" borderId="0" xfId="1" applyNumberFormat="1" applyFont="1" applyFill="1" applyAlignment="1">
      <alignment horizontal="right" vertical="top"/>
    </xf>
    <xf numFmtId="49" fontId="37" fillId="16" borderId="0" xfId="1" applyNumberFormat="1" applyFont="1" applyFill="1" applyAlignment="1">
      <alignment horizontal="center" vertical="top"/>
    </xf>
    <xf numFmtId="49" fontId="22" fillId="11" borderId="0" xfId="1" applyNumberFormat="1" applyFont="1" applyFill="1" applyAlignment="1">
      <alignment horizontal="right" vertical="top"/>
    </xf>
    <xf numFmtId="0" fontId="80" fillId="11" borderId="0" xfId="1" applyFont="1" applyFill="1" applyAlignment="1">
      <alignment horizontal="justify" vertical="top" wrapText="1"/>
    </xf>
    <xf numFmtId="0" fontId="10" fillId="11" borderId="0" xfId="1" applyFont="1" applyFill="1" applyAlignment="1">
      <alignment horizontal="center"/>
    </xf>
    <xf numFmtId="44" fontId="37" fillId="11" borderId="0" xfId="1" applyNumberFormat="1" applyFont="1" applyFill="1" applyAlignment="1">
      <alignment horizontal="right" vertical="top"/>
    </xf>
    <xf numFmtId="49" fontId="37" fillId="11" borderId="0" xfId="1" applyNumberFormat="1" applyFont="1" applyFill="1" applyAlignment="1">
      <alignment horizontal="left" vertical="top"/>
    </xf>
    <xf numFmtId="0" fontId="81" fillId="11" borderId="0" xfId="1" applyFont="1" applyFill="1" applyAlignment="1">
      <alignment horizontal="justify" vertical="top" wrapText="1"/>
    </xf>
    <xf numFmtId="0" fontId="91" fillId="11" borderId="0" xfId="1" applyFont="1" applyFill="1" applyAlignment="1">
      <alignment horizontal="justify" vertical="top" wrapText="1"/>
    </xf>
    <xf numFmtId="0" fontId="37" fillId="11" borderId="0" xfId="1" applyFont="1" applyFill="1" applyAlignment="1">
      <alignment horizontal="right"/>
    </xf>
    <xf numFmtId="4" fontId="37" fillId="11" borderId="0" xfId="1" applyNumberFormat="1" applyFont="1" applyFill="1" applyAlignment="1">
      <alignment horizontal="right"/>
    </xf>
    <xf numFmtId="164" fontId="37" fillId="11" borderId="0" xfId="1" applyNumberFormat="1" applyFont="1" applyFill="1" applyAlignment="1">
      <alignment horizontal="right"/>
    </xf>
    <xf numFmtId="49" fontId="37" fillId="11" borderId="0" xfId="1" applyNumberFormat="1" applyFont="1" applyFill="1" applyAlignment="1">
      <alignment horizontal="left"/>
    </xf>
    <xf numFmtId="0" fontId="10" fillId="11" borderId="0" xfId="1" applyFont="1" applyFill="1" applyAlignment="1">
      <alignment horizontal="justify" vertical="top" wrapText="1"/>
    </xf>
    <xf numFmtId="4" fontId="37" fillId="16" borderId="0" xfId="2" applyNumberFormat="1" applyFont="1" applyFill="1" applyAlignment="1">
      <alignment vertical="top"/>
    </xf>
    <xf numFmtId="0" fontId="37" fillId="16" borderId="0" xfId="1" applyFont="1" applyFill="1" applyAlignment="1">
      <alignment vertical="top"/>
    </xf>
    <xf numFmtId="4" fontId="37" fillId="16" borderId="0" xfId="2" applyNumberFormat="1" applyFont="1" applyFill="1" applyAlignment="1">
      <alignment vertical="top" wrapText="1"/>
    </xf>
    <xf numFmtId="4" fontId="37" fillId="23" borderId="0" xfId="2" applyNumberFormat="1" applyFont="1" applyFill="1" applyAlignment="1">
      <alignment vertical="top"/>
    </xf>
    <xf numFmtId="49" fontId="37" fillId="23" borderId="0" xfId="1" applyNumberFormat="1" applyFont="1" applyFill="1" applyAlignment="1">
      <alignment horizontal="center" vertical="top"/>
    </xf>
    <xf numFmtId="4" fontId="37" fillId="23" borderId="0" xfId="2" applyNumberFormat="1" applyFont="1" applyFill="1" applyAlignment="1">
      <alignment vertical="top" wrapText="1"/>
    </xf>
    <xf numFmtId="0" fontId="37" fillId="23" borderId="0" xfId="1" applyFont="1" applyFill="1" applyAlignment="1">
      <alignment vertical="top"/>
    </xf>
    <xf numFmtId="49" fontId="75" fillId="23" borderId="0" xfId="1" applyNumberFormat="1" applyFont="1" applyFill="1" applyAlignment="1">
      <alignment horizontal="center" vertical="top"/>
    </xf>
    <xf numFmtId="0" fontId="75" fillId="23" borderId="0" xfId="1" applyFont="1" applyFill="1" applyAlignment="1">
      <alignment horizontal="right" vertical="top"/>
    </xf>
    <xf numFmtId="4" fontId="75" fillId="23" borderId="0" xfId="2" applyNumberFormat="1" applyFont="1" applyFill="1" applyAlignment="1">
      <alignment vertical="top"/>
    </xf>
    <xf numFmtId="164" fontId="75" fillId="23" borderId="0" xfId="1" applyNumberFormat="1" applyFont="1" applyFill="1" applyAlignment="1">
      <alignment horizontal="right" vertical="top"/>
    </xf>
    <xf numFmtId="0" fontId="83" fillId="0" borderId="0" xfId="1" applyFont="1" applyFill="1" applyAlignment="1">
      <alignment vertical="top"/>
    </xf>
    <xf numFmtId="0" fontId="75" fillId="0" borderId="0" xfId="1" applyFont="1" applyFill="1" applyAlignment="1">
      <alignment horizontal="right" vertical="top"/>
    </xf>
    <xf numFmtId="4" fontId="75" fillId="0" borderId="0" xfId="1" applyNumberFormat="1" applyFont="1" applyFill="1" applyAlignment="1">
      <alignment horizontal="right" vertical="top"/>
    </xf>
    <xf numFmtId="164" fontId="75" fillId="0" borderId="0" xfId="1" applyNumberFormat="1" applyFont="1" applyFill="1" applyAlignment="1">
      <alignment horizontal="right" vertical="top"/>
    </xf>
    <xf numFmtId="49" fontId="37" fillId="0" borderId="0" xfId="1" applyNumberFormat="1" applyFont="1" applyFill="1" applyAlignment="1">
      <alignment vertical="top"/>
    </xf>
    <xf numFmtId="0" fontId="37" fillId="0" borderId="0" xfId="1" applyFont="1" applyFill="1" applyAlignment="1">
      <alignment horizontal="justify" vertical="top" wrapText="1"/>
    </xf>
    <xf numFmtId="0" fontId="37" fillId="0" borderId="0" xfId="1" applyFont="1" applyFill="1" applyAlignment="1">
      <alignment horizontal="right" vertical="top"/>
    </xf>
    <xf numFmtId="4" fontId="37" fillId="0" borderId="0" xfId="1" applyNumberFormat="1" applyFont="1" applyFill="1" applyAlignment="1">
      <alignment horizontal="right" vertical="top"/>
    </xf>
    <xf numFmtId="164" fontId="37" fillId="0" borderId="0" xfId="1" applyNumberFormat="1" applyFont="1" applyFill="1" applyAlignment="1">
      <alignment horizontal="right" vertical="top"/>
    </xf>
    <xf numFmtId="0" fontId="37" fillId="0" borderId="0" xfId="1" applyFont="1" applyFill="1" applyAlignment="1">
      <alignment horizontal="justify" wrapText="1"/>
    </xf>
    <xf numFmtId="49" fontId="37" fillId="0" borderId="0" xfId="1" applyNumberFormat="1" applyFont="1" applyFill="1" applyAlignment="1">
      <alignment horizontal="right"/>
    </xf>
    <xf numFmtId="0" fontId="37" fillId="0" borderId="0" xfId="1" applyFont="1" applyFill="1"/>
    <xf numFmtId="0" fontId="83" fillId="0" borderId="0" xfId="1" applyFont="1" applyFill="1"/>
    <xf numFmtId="0" fontId="8" fillId="0" borderId="0" xfId="1" applyFont="1" applyFill="1" applyAlignment="1">
      <alignment vertical="top"/>
    </xf>
    <xf numFmtId="0" fontId="8" fillId="0" borderId="0" xfId="1" applyFont="1" applyFill="1"/>
    <xf numFmtId="0" fontId="75" fillId="0" borderId="0" xfId="1" applyFont="1" applyFill="1" applyAlignment="1">
      <alignment vertical="top"/>
    </xf>
    <xf numFmtId="0" fontId="37" fillId="0" borderId="0" xfId="1" applyFont="1" applyFill="1" applyAlignment="1">
      <alignment horizontal="left" wrapText="1"/>
    </xf>
    <xf numFmtId="0" fontId="100" fillId="0" borderId="0" xfId="1" applyFont="1" applyFill="1" applyAlignment="1">
      <alignment horizontal="justify" vertical="top" wrapText="1"/>
    </xf>
    <xf numFmtId="49" fontId="75" fillId="0" borderId="0" xfId="1" applyNumberFormat="1" applyFont="1" applyFill="1" applyAlignment="1">
      <alignment horizontal="right"/>
    </xf>
    <xf numFmtId="0" fontId="75" fillId="0" borderId="0" xfId="1" applyFont="1" applyFill="1" applyAlignment="1">
      <alignment horizontal="justify" wrapText="1"/>
    </xf>
    <xf numFmtId="0" fontId="101" fillId="0" borderId="0" xfId="1" applyFont="1" applyFill="1" applyAlignment="1">
      <alignment horizontal="justify" wrapText="1"/>
    </xf>
    <xf numFmtId="44" fontId="3" fillId="0" borderId="0" xfId="26" applyFont="1"/>
    <xf numFmtId="44" fontId="73" fillId="0" borderId="0" xfId="26" applyFont="1"/>
    <xf numFmtId="44" fontId="4" fillId="0" borderId="0" xfId="26" applyFont="1"/>
    <xf numFmtId="164" fontId="67" fillId="0" borderId="0" xfId="3" applyNumberFormat="1" applyFont="1" applyAlignment="1">
      <alignment horizontal="center" vertical="center"/>
    </xf>
    <xf numFmtId="0" fontId="103" fillId="0" borderId="0" xfId="3" applyFont="1" applyAlignment="1">
      <alignment horizontal="center" vertical="center"/>
    </xf>
    <xf numFmtId="44" fontId="103" fillId="0" borderId="0" xfId="3" applyNumberFormat="1" applyFont="1" applyAlignment="1">
      <alignment horizontal="center" vertical="center"/>
    </xf>
    <xf numFmtId="49" fontId="45" fillId="0" borderId="0" xfId="14" applyNumberFormat="1" applyFont="1" applyFill="1" applyAlignment="1">
      <alignment horizontal="left" vertical="top" wrapText="1"/>
    </xf>
    <xf numFmtId="49" fontId="45" fillId="0" borderId="0" xfId="14" applyNumberFormat="1" applyFont="1" applyFill="1" applyAlignment="1">
      <alignment horizontal="left" wrapText="1"/>
    </xf>
    <xf numFmtId="49" fontId="45" fillId="0" borderId="0" xfId="14" applyNumberFormat="1" applyFont="1" applyFill="1" applyAlignment="1">
      <alignment horizontal="left"/>
    </xf>
    <xf numFmtId="49" fontId="50" fillId="0" borderId="0" xfId="14" applyNumberFormat="1" applyFont="1" applyFill="1" applyAlignment="1">
      <alignment horizontal="left"/>
    </xf>
    <xf numFmtId="4" fontId="12" fillId="0" borderId="0" xfId="14" applyNumberFormat="1" applyFont="1" applyFill="1" applyAlignment="1">
      <alignment horizontal="right" vertical="top"/>
    </xf>
    <xf numFmtId="49" fontId="37" fillId="11" borderId="0" xfId="1" applyNumberFormat="1" applyFont="1" applyFill="1" applyAlignment="1">
      <alignment horizontal="center" vertical="top"/>
    </xf>
    <xf numFmtId="0" fontId="46" fillId="4" borderId="0" xfId="3" quotePrefix="1" applyFont="1" applyFill="1" applyAlignment="1">
      <alignment horizontal="justify" vertical="top" wrapText="1"/>
    </xf>
    <xf numFmtId="0" fontId="45" fillId="4" borderId="0" xfId="3" quotePrefix="1" applyFont="1" applyFill="1" applyAlignment="1">
      <alignment horizontal="justify" vertical="top" wrapText="1"/>
    </xf>
    <xf numFmtId="0" fontId="4" fillId="0" borderId="0" xfId="1" applyFont="1" applyAlignment="1">
      <alignment horizontal="left"/>
    </xf>
    <xf numFmtId="0" fontId="4" fillId="0" borderId="0" xfId="1" applyFont="1" applyAlignment="1">
      <alignment horizontal="left" vertical="top"/>
    </xf>
    <xf numFmtId="0" fontId="4" fillId="0" borderId="0" xfId="1" applyFont="1" applyAlignment="1">
      <alignment horizontal="left" vertical="top" wrapText="1"/>
    </xf>
    <xf numFmtId="0" fontId="79" fillId="24" borderId="20" xfId="34" applyFont="1" applyFill="1" applyBorder="1"/>
    <xf numFmtId="0" fontId="80" fillId="0" borderId="0" xfId="1" applyFont="1"/>
    <xf numFmtId="49" fontId="37" fillId="18" borderId="0" xfId="1" applyNumberFormat="1" applyFont="1" applyFill="1" applyAlignment="1">
      <alignment vertical="top"/>
    </xf>
    <xf numFmtId="0" fontId="37" fillId="18" borderId="0" xfId="1" applyFont="1" applyFill="1" applyAlignment="1">
      <alignment horizontal="justify" vertical="top" wrapText="1"/>
    </xf>
    <xf numFmtId="0" fontId="37" fillId="18" borderId="0" xfId="1" applyFont="1" applyFill="1" applyAlignment="1">
      <alignment horizontal="right" vertical="top"/>
    </xf>
    <xf numFmtId="4" fontId="37" fillId="18" borderId="0" xfId="1" applyNumberFormat="1" applyFont="1" applyFill="1" applyAlignment="1">
      <alignment horizontal="right" vertical="top"/>
    </xf>
    <xf numFmtId="164" fontId="37" fillId="18" borderId="0" xfId="1" applyNumberFormat="1" applyFont="1" applyFill="1" applyAlignment="1">
      <alignment horizontal="right" vertical="top"/>
    </xf>
    <xf numFmtId="1" fontId="12" fillId="20" borderId="0" xfId="23" applyNumberFormat="1" applyFont="1" applyFill="1" applyBorder="1" applyAlignment="1">
      <alignment horizontal="center"/>
    </xf>
    <xf numFmtId="1" fontId="12" fillId="0" borderId="0" xfId="23" applyNumberFormat="1" applyFont="1" applyFill="1" applyBorder="1" applyAlignment="1">
      <alignment horizontal="center"/>
    </xf>
    <xf numFmtId="1" fontId="12" fillId="0" borderId="0" xfId="14" applyNumberFormat="1" applyFont="1" applyFill="1" applyAlignment="1">
      <alignment horizontal="center"/>
    </xf>
    <xf numFmtId="1" fontId="12" fillId="0" borderId="0" xfId="14" applyNumberFormat="1" applyFont="1" applyAlignment="1">
      <alignment horizontal="center"/>
    </xf>
    <xf numFmtId="1" fontId="12" fillId="20" borderId="0" xfId="14" applyNumberFormat="1" applyFont="1" applyFill="1" applyAlignment="1">
      <alignment horizontal="center"/>
    </xf>
    <xf numFmtId="0" fontId="5" fillId="3" borderId="2" xfId="1" applyFont="1" applyFill="1" applyBorder="1" applyAlignment="1" applyProtection="1">
      <alignment horizontal="center"/>
      <protection locked="0"/>
    </xf>
    <xf numFmtId="4" fontId="37" fillId="11" borderId="29" xfId="3" applyNumberFormat="1" applyFont="1" applyFill="1" applyBorder="1" applyAlignment="1" applyProtection="1">
      <alignment horizontal="right" vertical="top"/>
      <protection locked="0"/>
    </xf>
    <xf numFmtId="4" fontId="37" fillId="10" borderId="29" xfId="3" applyNumberFormat="1" applyFont="1" applyFill="1" applyBorder="1" applyAlignment="1" applyProtection="1">
      <alignment horizontal="right" vertical="top"/>
      <protection locked="0"/>
    </xf>
    <xf numFmtId="4" fontId="37" fillId="9" borderId="29" xfId="3" applyNumberFormat="1" applyFont="1" applyFill="1" applyBorder="1" applyAlignment="1" applyProtection="1">
      <alignment horizontal="right" vertical="top"/>
      <protection locked="0"/>
    </xf>
    <xf numFmtId="4" fontId="37" fillId="11" borderId="29" xfId="3" applyNumberFormat="1" applyFont="1" applyFill="1" applyBorder="1" applyAlignment="1" applyProtection="1">
      <alignment horizontal="right"/>
      <protection locked="0"/>
    </xf>
    <xf numFmtId="4" fontId="45" fillId="10" borderId="29" xfId="3" applyNumberFormat="1" applyFont="1" applyFill="1" applyBorder="1" applyAlignment="1" applyProtection="1">
      <alignment horizontal="right"/>
      <protection locked="0"/>
    </xf>
    <xf numFmtId="164" fontId="45" fillId="11" borderId="29" xfId="1" applyNumberFormat="1" applyFont="1" applyFill="1" applyBorder="1" applyAlignment="1" applyProtection="1">
      <alignment horizontal="right" vertical="top"/>
      <protection locked="0"/>
    </xf>
    <xf numFmtId="0" fontId="46" fillId="0" borderId="0" xfId="3" applyFont="1" applyAlignment="1" applyProtection="1">
      <alignment horizontal="center" vertical="top"/>
    </xf>
    <xf numFmtId="0" fontId="46" fillId="0" borderId="0" xfId="3" applyFont="1" applyAlignment="1" applyProtection="1">
      <alignment horizontal="left" vertical="top" wrapText="1"/>
    </xf>
    <xf numFmtId="0" fontId="67" fillId="0" borderId="0" xfId="3" applyFont="1" applyAlignment="1" applyProtection="1">
      <alignment horizontal="center"/>
    </xf>
    <xf numFmtId="4" fontId="67" fillId="0" borderId="0" xfId="3" applyNumberFormat="1" applyFont="1" applyAlignment="1" applyProtection="1">
      <alignment horizontal="right"/>
    </xf>
    <xf numFmtId="164" fontId="67" fillId="0" borderId="0" xfId="3" applyNumberFormat="1" applyFont="1" applyAlignment="1" applyProtection="1">
      <alignment horizontal="right"/>
    </xf>
    <xf numFmtId="0" fontId="67" fillId="0" borderId="0" xfId="3" applyFont="1" applyAlignment="1" applyProtection="1">
      <alignment horizontal="center" vertical="center"/>
    </xf>
    <xf numFmtId="0" fontId="12" fillId="0" borderId="0" xfId="1" applyFont="1" applyProtection="1"/>
    <xf numFmtId="0" fontId="66" fillId="0" borderId="0" xfId="3" applyFont="1" applyAlignment="1" applyProtection="1">
      <alignment horizontal="center"/>
    </xf>
    <xf numFmtId="165" fontId="45" fillId="0" borderId="0" xfId="4" applyFont="1" applyAlignment="1" applyProtection="1">
      <alignment horizontal="right"/>
    </xf>
    <xf numFmtId="165" fontId="45" fillId="0" borderId="0" xfId="4" applyFont="1" applyProtection="1"/>
    <xf numFmtId="0" fontId="67" fillId="0" borderId="0" xfId="3" applyFont="1" applyProtection="1"/>
    <xf numFmtId="0" fontId="67" fillId="0" borderId="0" xfId="3" applyFont="1" applyAlignment="1" applyProtection="1">
      <alignment horizontal="center" vertical="top"/>
    </xf>
    <xf numFmtId="0" fontId="67" fillId="0" borderId="0" xfId="3" applyFont="1" applyAlignment="1" applyProtection="1">
      <alignment horizontal="left" vertical="top" wrapText="1"/>
    </xf>
    <xf numFmtId="0" fontId="5" fillId="11" borderId="5" xfId="1" applyFont="1" applyFill="1" applyBorder="1" applyProtection="1"/>
    <xf numFmtId="164" fontId="5" fillId="0" borderId="5" xfId="1" applyNumberFormat="1" applyFont="1" applyBorder="1" applyProtection="1"/>
    <xf numFmtId="0" fontId="5" fillId="9" borderId="5" xfId="1" applyFont="1" applyFill="1" applyBorder="1" applyAlignment="1" applyProtection="1">
      <alignment horizontal="left" vertical="top"/>
    </xf>
    <xf numFmtId="0" fontId="5" fillId="16" borderId="5" xfId="1" applyFont="1" applyFill="1" applyBorder="1" applyProtection="1"/>
    <xf numFmtId="0" fontId="5" fillId="23" borderId="5" xfId="1" applyFont="1" applyFill="1" applyBorder="1" applyProtection="1"/>
    <xf numFmtId="0" fontId="5" fillId="13" borderId="5" xfId="1" applyFont="1" applyFill="1" applyBorder="1" applyProtection="1"/>
    <xf numFmtId="0" fontId="5" fillId="14" borderId="5" xfId="1" applyFont="1" applyFill="1" applyBorder="1" applyProtection="1"/>
    <xf numFmtId="0" fontId="5" fillId="15" borderId="5" xfId="1" applyFont="1" applyFill="1" applyBorder="1" applyProtection="1"/>
    <xf numFmtId="0" fontId="5" fillId="4" borderId="5" xfId="1" applyFont="1" applyFill="1" applyBorder="1" applyAlignment="1" applyProtection="1">
      <alignment vertical="center"/>
    </xf>
    <xf numFmtId="0" fontId="5" fillId="12" borderId="5" xfId="1" applyFont="1" applyFill="1" applyBorder="1" applyProtection="1"/>
    <xf numFmtId="165" fontId="45" fillId="0" borderId="5" xfId="4" applyFont="1" applyBorder="1" applyProtection="1"/>
    <xf numFmtId="0" fontId="5" fillId="17" borderId="5" xfId="1" applyFont="1" applyFill="1" applyBorder="1" applyProtection="1"/>
    <xf numFmtId="166" fontId="5" fillId="0" borderId="5" xfId="1" applyNumberFormat="1" applyFont="1" applyBorder="1" applyProtection="1"/>
    <xf numFmtId="0" fontId="5" fillId="10" borderId="5" xfId="1" applyFont="1" applyFill="1" applyBorder="1" applyAlignment="1" applyProtection="1">
      <alignment vertical="center"/>
    </xf>
    <xf numFmtId="0" fontId="5" fillId="3" borderId="2" xfId="1" applyFont="1" applyFill="1" applyBorder="1" applyAlignment="1" applyProtection="1">
      <alignment vertical="top"/>
    </xf>
    <xf numFmtId="0" fontId="5" fillId="3" borderId="2" xfId="1" applyFont="1" applyFill="1" applyBorder="1" applyProtection="1"/>
    <xf numFmtId="0" fontId="5" fillId="3" borderId="2" xfId="1" applyFont="1" applyFill="1" applyBorder="1" applyAlignment="1" applyProtection="1">
      <alignment horizontal="center"/>
    </xf>
    <xf numFmtId="0" fontId="5" fillId="0" borderId="5" xfId="1" applyFont="1" applyBorder="1" applyAlignment="1" applyProtection="1">
      <alignment horizontal="left" vertical="center"/>
    </xf>
    <xf numFmtId="0" fontId="5" fillId="0" borderId="5" xfId="1" applyFont="1" applyBorder="1" applyProtection="1"/>
    <xf numFmtId="0" fontId="45" fillId="0" borderId="15" xfId="3" applyFont="1" applyBorder="1" applyAlignment="1" applyProtection="1">
      <alignment horizontal="center" vertical="top"/>
    </xf>
    <xf numFmtId="0" fontId="45" fillId="0" borderId="0" xfId="3" applyFont="1" applyAlignment="1" applyProtection="1">
      <alignment horizontal="left" vertical="top" wrapText="1"/>
    </xf>
    <xf numFmtId="0" fontId="45" fillId="0" borderId="0" xfId="3" applyFont="1" applyAlignment="1" applyProtection="1">
      <alignment horizontal="center"/>
    </xf>
    <xf numFmtId="4" fontId="45" fillId="0" borderId="0" xfId="3" applyNumberFormat="1" applyFont="1" applyAlignment="1" applyProtection="1">
      <alignment horizontal="right"/>
    </xf>
    <xf numFmtId="4" fontId="45" fillId="0" borderId="29" xfId="3" applyNumberFormat="1" applyFont="1" applyBorder="1" applyAlignment="1" applyProtection="1">
      <alignment horizontal="right"/>
    </xf>
    <xf numFmtId="164" fontId="45" fillId="0" borderId="0" xfId="3" applyNumberFormat="1" applyFont="1" applyAlignment="1" applyProtection="1">
      <alignment horizontal="right"/>
    </xf>
    <xf numFmtId="0" fontId="5" fillId="9" borderId="0" xfId="1" applyFont="1" applyFill="1" applyAlignment="1" applyProtection="1">
      <alignment horizontal="left" vertical="top"/>
    </xf>
    <xf numFmtId="0" fontId="37" fillId="11" borderId="0" xfId="3" applyFont="1" applyFill="1" applyAlignment="1" applyProtection="1">
      <alignment horizontal="center" vertical="top"/>
    </xf>
    <xf numFmtId="0" fontId="37" fillId="11" borderId="0" xfId="15" applyFont="1" applyFill="1" applyBorder="1" applyAlignment="1" applyProtection="1">
      <alignment horizontal="left" vertical="top" wrapText="1"/>
    </xf>
    <xf numFmtId="4" fontId="37" fillId="11" borderId="0" xfId="3" applyNumberFormat="1" applyFont="1" applyFill="1" applyAlignment="1" applyProtection="1">
      <alignment horizontal="right" vertical="top"/>
    </xf>
    <xf numFmtId="164" fontId="37" fillId="11" borderId="0" xfId="3" applyNumberFormat="1" applyFont="1" applyFill="1" applyAlignment="1" applyProtection="1">
      <alignment horizontal="right" vertical="top"/>
    </xf>
    <xf numFmtId="0" fontId="37" fillId="0" borderId="0" xfId="3" applyFont="1" applyAlignment="1" applyProtection="1">
      <alignment horizontal="center" vertical="top"/>
    </xf>
    <xf numFmtId="0" fontId="37" fillId="0" borderId="0" xfId="3" applyFont="1" applyAlignment="1" applyProtection="1">
      <alignment horizontal="left" vertical="top" wrapText="1"/>
    </xf>
    <xf numFmtId="0" fontId="37" fillId="0" borderId="0" xfId="3" applyFont="1" applyAlignment="1" applyProtection="1">
      <alignment horizontal="center"/>
    </xf>
    <xf numFmtId="4" fontId="37" fillId="0" borderId="0" xfId="3" applyNumberFormat="1" applyFont="1" applyAlignment="1" applyProtection="1">
      <alignment horizontal="right"/>
    </xf>
    <xf numFmtId="4" fontId="37" fillId="0" borderId="29" xfId="3" applyNumberFormat="1" applyFont="1" applyBorder="1" applyAlignment="1" applyProtection="1">
      <alignment horizontal="right"/>
    </xf>
    <xf numFmtId="164" fontId="37" fillId="0" borderId="0" xfId="3" applyNumberFormat="1" applyFont="1" applyAlignment="1" applyProtection="1">
      <alignment horizontal="right"/>
    </xf>
    <xf numFmtId="0" fontId="37" fillId="10" borderId="0" xfId="3" applyFont="1" applyFill="1" applyAlignment="1" applyProtection="1">
      <alignment horizontal="center" vertical="top"/>
    </xf>
    <xf numFmtId="0" fontId="37" fillId="10" borderId="0" xfId="15" applyFont="1" applyFill="1" applyBorder="1" applyAlignment="1" applyProtection="1">
      <alignment horizontal="left" vertical="top" wrapText="1"/>
    </xf>
    <xf numFmtId="4" fontId="37" fillId="10" borderId="0" xfId="3" applyNumberFormat="1" applyFont="1" applyFill="1" applyAlignment="1" applyProtection="1">
      <alignment horizontal="right" vertical="top"/>
    </xf>
    <xf numFmtId="164" fontId="37" fillId="10" borderId="0" xfId="3" applyNumberFormat="1" applyFont="1" applyFill="1" applyAlignment="1" applyProtection="1">
      <alignment horizontal="right" vertical="top"/>
    </xf>
    <xf numFmtId="0" fontId="75" fillId="0" borderId="0" xfId="3" applyFont="1" applyAlignment="1" applyProtection="1">
      <alignment horizontal="center" vertical="top"/>
    </xf>
    <xf numFmtId="0" fontId="75" fillId="0" borderId="0" xfId="3" applyFont="1" applyAlignment="1" applyProtection="1">
      <alignment horizontal="left" vertical="top" wrapText="1"/>
    </xf>
    <xf numFmtId="0" fontId="75" fillId="0" borderId="0" xfId="3" applyFont="1" applyAlignment="1" applyProtection="1">
      <alignment horizontal="center"/>
    </xf>
    <xf numFmtId="4" fontId="75" fillId="0" borderId="0" xfId="3" applyNumberFormat="1" applyFont="1" applyAlignment="1" applyProtection="1">
      <alignment horizontal="right"/>
    </xf>
    <xf numFmtId="4" fontId="75" fillId="0" borderId="29" xfId="3" applyNumberFormat="1" applyFont="1" applyBorder="1" applyAlignment="1" applyProtection="1">
      <alignment horizontal="right"/>
    </xf>
    <xf numFmtId="164" fontId="75" fillId="0" borderId="0" xfId="3" applyNumberFormat="1" applyFont="1" applyAlignment="1" applyProtection="1">
      <alignment horizontal="right"/>
    </xf>
    <xf numFmtId="0" fontId="37" fillId="0" borderId="0" xfId="15" applyFont="1" applyFill="1" applyBorder="1" applyAlignment="1" applyProtection="1">
      <alignment horizontal="left" vertical="top" wrapText="1"/>
    </xf>
    <xf numFmtId="4" fontId="37" fillId="0" borderId="0" xfId="3" applyNumberFormat="1" applyFont="1" applyAlignment="1" applyProtection="1">
      <alignment horizontal="right" vertical="top"/>
    </xf>
    <xf numFmtId="4" fontId="37" fillId="0" borderId="29" xfId="3" applyNumberFormat="1" applyFont="1" applyBorder="1" applyAlignment="1" applyProtection="1">
      <alignment horizontal="right" vertical="top"/>
    </xf>
    <xf numFmtId="164" fontId="37" fillId="0" borderId="0" xfId="3" applyNumberFormat="1" applyFont="1" applyAlignment="1" applyProtection="1">
      <alignment horizontal="right" vertical="top"/>
    </xf>
    <xf numFmtId="0" fontId="37" fillId="11" borderId="0" xfId="33" applyFont="1" applyFill="1" applyAlignment="1" applyProtection="1">
      <alignment horizontal="left" vertical="top" wrapText="1"/>
    </xf>
    <xf numFmtId="0" fontId="75" fillId="0" borderId="0" xfId="15" applyFont="1" applyFill="1" applyBorder="1" applyAlignment="1" applyProtection="1">
      <alignment horizontal="left" vertical="top" wrapText="1"/>
    </xf>
    <xf numFmtId="0" fontId="37" fillId="9" borderId="0" xfId="3" applyFont="1" applyFill="1" applyAlignment="1" applyProtection="1">
      <alignment horizontal="center" vertical="top"/>
    </xf>
    <xf numFmtId="0" fontId="37" fillId="9" borderId="0" xfId="33" applyFont="1" applyFill="1" applyAlignment="1" applyProtection="1">
      <alignment horizontal="left" vertical="top" wrapText="1"/>
    </xf>
    <xf numFmtId="4" fontId="37" fillId="9" borderId="0" xfId="3" applyNumberFormat="1" applyFont="1" applyFill="1" applyAlignment="1" applyProtection="1">
      <alignment horizontal="right" vertical="top"/>
    </xf>
    <xf numFmtId="164" fontId="37" fillId="9" borderId="0" xfId="3" applyNumberFormat="1" applyFont="1" applyFill="1" applyAlignment="1" applyProtection="1">
      <alignment horizontal="right" vertical="top"/>
    </xf>
    <xf numFmtId="0" fontId="37" fillId="11" borderId="0" xfId="3" applyFont="1" applyFill="1" applyAlignment="1" applyProtection="1">
      <alignment horizontal="left" vertical="top" wrapText="1"/>
    </xf>
    <xf numFmtId="0" fontId="37" fillId="11" borderId="0" xfId="3" applyFont="1" applyFill="1" applyAlignment="1" applyProtection="1">
      <alignment horizontal="center"/>
    </xf>
    <xf numFmtId="4" fontId="37" fillId="11" borderId="0" xfId="3" applyNumberFormat="1" applyFont="1" applyFill="1" applyAlignment="1" applyProtection="1">
      <alignment horizontal="right"/>
    </xf>
    <xf numFmtId="4" fontId="37" fillId="11" borderId="29" xfId="3" applyNumberFormat="1" applyFont="1" applyFill="1" applyBorder="1" applyAlignment="1" applyProtection="1">
      <alignment horizontal="right"/>
    </xf>
    <xf numFmtId="164" fontId="37" fillId="11" borderId="0" xfId="3" applyNumberFormat="1" applyFont="1" applyFill="1" applyAlignment="1" applyProtection="1">
      <alignment horizontal="right"/>
    </xf>
    <xf numFmtId="0" fontId="45" fillId="0" borderId="0" xfId="3" applyFont="1" applyBorder="1" applyAlignment="1" applyProtection="1">
      <alignment horizontal="center" vertical="top"/>
    </xf>
    <xf numFmtId="0" fontId="68" fillId="0" borderId="0" xfId="3" applyFont="1" applyAlignment="1" applyProtection="1">
      <alignment horizontal="center" vertical="top"/>
    </xf>
    <xf numFmtId="0" fontId="68" fillId="0" borderId="0" xfId="3" applyFont="1" applyAlignment="1" applyProtection="1">
      <alignment horizontal="left" vertical="top" wrapText="1"/>
    </xf>
    <xf numFmtId="0" fontId="68" fillId="0" borderId="0" xfId="3" applyFont="1" applyAlignment="1" applyProtection="1">
      <alignment horizontal="center"/>
    </xf>
    <xf numFmtId="4" fontId="68" fillId="0" borderId="0" xfId="3" applyNumberFormat="1" applyFont="1" applyAlignment="1" applyProtection="1">
      <alignment horizontal="right"/>
    </xf>
    <xf numFmtId="4" fontId="68" fillId="0" borderId="29" xfId="3" applyNumberFormat="1" applyFont="1" applyBorder="1" applyAlignment="1" applyProtection="1">
      <alignment horizontal="right"/>
    </xf>
    <xf numFmtId="164" fontId="68" fillId="0" borderId="0" xfId="3" applyNumberFormat="1" applyFont="1" applyAlignment="1" applyProtection="1">
      <alignment horizontal="right"/>
    </xf>
    <xf numFmtId="0" fontId="69" fillId="0" borderId="0" xfId="3" applyFont="1" applyAlignment="1" applyProtection="1">
      <alignment horizontal="center" vertical="center"/>
    </xf>
    <xf numFmtId="0" fontId="70" fillId="0" borderId="0" xfId="3" applyFont="1" applyAlignment="1" applyProtection="1">
      <alignment horizontal="center" vertical="center"/>
    </xf>
    <xf numFmtId="0" fontId="69" fillId="0" borderId="0" xfId="3" applyFont="1" applyProtection="1"/>
    <xf numFmtId="0" fontId="45" fillId="10" borderId="0" xfId="3" applyFont="1" applyFill="1" applyAlignment="1" applyProtection="1">
      <alignment horizontal="center" vertical="top"/>
    </xf>
    <xf numFmtId="0" fontId="45" fillId="10" borderId="0" xfId="3" applyFont="1" applyFill="1" applyAlignment="1" applyProtection="1">
      <alignment horizontal="left" vertical="top" wrapText="1"/>
    </xf>
    <xf numFmtId="0" fontId="45" fillId="10" borderId="0" xfId="3" applyFont="1" applyFill="1" applyAlignment="1" applyProtection="1">
      <alignment horizontal="center"/>
    </xf>
    <xf numFmtId="4" fontId="45" fillId="10" borderId="0" xfId="3" applyNumberFormat="1" applyFont="1" applyFill="1" applyAlignment="1" applyProtection="1">
      <alignment horizontal="right"/>
    </xf>
    <xf numFmtId="164" fontId="45" fillId="10" borderId="0" xfId="3" applyNumberFormat="1" applyFont="1" applyFill="1" applyAlignment="1" applyProtection="1">
      <alignment horizontal="right"/>
    </xf>
    <xf numFmtId="169" fontId="67" fillId="0" borderId="0" xfId="3" applyNumberFormat="1" applyFont="1" applyAlignment="1" applyProtection="1">
      <alignment horizontal="center" vertical="center"/>
    </xf>
    <xf numFmtId="0" fontId="45" fillId="0" borderId="0" xfId="3" applyFont="1" applyAlignment="1" applyProtection="1">
      <alignment horizontal="center" vertical="top"/>
    </xf>
    <xf numFmtId="0" fontId="45" fillId="0" borderId="0" xfId="15" applyFont="1" applyFill="1" applyBorder="1" applyAlignment="1" applyProtection="1">
      <alignment horizontal="left" vertical="top" wrapText="1"/>
    </xf>
    <xf numFmtId="0" fontId="71" fillId="0" borderId="0" xfId="8" applyFont="1" applyAlignment="1" applyProtection="1">
      <alignment wrapText="1"/>
    </xf>
    <xf numFmtId="0" fontId="70" fillId="0" borderId="0" xfId="3" applyFont="1" applyProtection="1"/>
    <xf numFmtId="171" fontId="67" fillId="0" borderId="0" xfId="3" applyNumberFormat="1" applyFont="1" applyAlignment="1" applyProtection="1">
      <alignment horizontal="right"/>
    </xf>
    <xf numFmtId="0" fontId="45" fillId="0" borderId="0" xfId="33" applyFont="1" applyAlignment="1" applyProtection="1">
      <alignment horizontal="left" vertical="top" wrapText="1"/>
    </xf>
    <xf numFmtId="49" fontId="45" fillId="11" borderId="0" xfId="1" applyNumberFormat="1" applyFont="1" applyFill="1" applyAlignment="1" applyProtection="1">
      <alignment horizontal="center" vertical="top"/>
    </xf>
    <xf numFmtId="0" fontId="45" fillId="11" borderId="0" xfId="1" applyFont="1" applyFill="1" applyAlignment="1" applyProtection="1">
      <alignment horizontal="justify" vertical="top" wrapText="1"/>
    </xf>
    <xf numFmtId="0" fontId="45" fillId="11" borderId="0" xfId="1" applyFont="1" applyFill="1" applyAlignment="1" applyProtection="1">
      <alignment horizontal="right" vertical="top"/>
    </xf>
    <xf numFmtId="4" fontId="45" fillId="11" borderId="16" xfId="1" applyNumberFormat="1" applyFont="1" applyFill="1" applyBorder="1" applyAlignment="1" applyProtection="1">
      <alignment horizontal="right" vertical="top"/>
    </xf>
    <xf numFmtId="164" fontId="45" fillId="11" borderId="29" xfId="1" applyNumberFormat="1" applyFont="1" applyFill="1" applyBorder="1" applyAlignment="1" applyProtection="1">
      <alignment horizontal="right" vertical="top"/>
    </xf>
    <xf numFmtId="164" fontId="45" fillId="11" borderId="0" xfId="1" applyNumberFormat="1" applyFont="1" applyFill="1" applyAlignment="1" applyProtection="1">
      <alignment horizontal="right" vertical="top"/>
    </xf>
    <xf numFmtId="166" fontId="72" fillId="0" borderId="0" xfId="8" applyNumberFormat="1" applyFont="1" applyAlignment="1" applyProtection="1">
      <alignment wrapText="1"/>
    </xf>
    <xf numFmtId="0" fontId="45" fillId="0" borderId="0" xfId="1" applyFont="1" applyAlignment="1" applyProtection="1">
      <alignment vertical="top"/>
    </xf>
    <xf numFmtId="0" fontId="45" fillId="0" borderId="0" xfId="1" applyFont="1" applyProtection="1"/>
    <xf numFmtId="0" fontId="45" fillId="0" borderId="20" xfId="3" applyFont="1" applyBorder="1" applyAlignment="1" applyProtection="1">
      <alignment horizontal="center" vertical="top"/>
    </xf>
    <xf numFmtId="0" fontId="46" fillId="0" borderId="21" xfId="3" applyFont="1" applyBorder="1" applyAlignment="1" applyProtection="1">
      <alignment horizontal="left" vertical="top" wrapText="1"/>
    </xf>
    <xf numFmtId="0" fontId="46" fillId="0" borderId="21" xfId="3" applyFont="1" applyBorder="1" applyAlignment="1" applyProtection="1">
      <alignment horizontal="center"/>
    </xf>
    <xf numFmtId="4" fontId="46" fillId="0" borderId="21" xfId="3" applyNumberFormat="1" applyFont="1" applyBorder="1" applyAlignment="1" applyProtection="1">
      <alignment horizontal="right"/>
    </xf>
    <xf numFmtId="164" fontId="46" fillId="0" borderId="21" xfId="3" applyNumberFormat="1" applyFont="1" applyBorder="1" applyAlignment="1" applyProtection="1">
      <alignment horizontal="right"/>
    </xf>
    <xf numFmtId="0" fontId="4" fillId="3" borderId="2" xfId="1" applyFont="1" applyFill="1" applyBorder="1" applyAlignment="1" applyProtection="1">
      <alignment horizontal="center" vertical="top"/>
      <protection locked="0"/>
    </xf>
    <xf numFmtId="164" fontId="37" fillId="11" borderId="0" xfId="1" applyNumberFormat="1" applyFont="1" applyFill="1" applyAlignment="1" applyProtection="1">
      <alignment horizontal="right" vertical="top"/>
      <protection locked="0"/>
    </xf>
    <xf numFmtId="164" fontId="37" fillId="16" borderId="0" xfId="1" applyNumberFormat="1" applyFont="1" applyFill="1" applyAlignment="1" applyProtection="1">
      <alignment horizontal="right" vertical="top"/>
      <protection locked="0"/>
    </xf>
    <xf numFmtId="164" fontId="37" fillId="9" borderId="0" xfId="1" applyNumberFormat="1" applyFont="1" applyFill="1" applyAlignment="1" applyProtection="1">
      <alignment horizontal="right" vertical="top"/>
      <protection locked="0"/>
    </xf>
    <xf numFmtId="164" fontId="37" fillId="23" borderId="0" xfId="1" applyNumberFormat="1" applyFont="1" applyFill="1" applyAlignment="1" applyProtection="1">
      <alignment horizontal="right" vertical="top"/>
      <protection locked="0"/>
    </xf>
    <xf numFmtId="0" fontId="4" fillId="3" borderId="2" xfId="1" applyFont="1" applyFill="1" applyBorder="1" applyAlignment="1" applyProtection="1">
      <alignment horizontal="center"/>
      <protection locked="0"/>
    </xf>
    <xf numFmtId="164" fontId="11" fillId="11" borderId="0" xfId="1" applyNumberFormat="1" applyFont="1" applyFill="1" applyAlignment="1" applyProtection="1">
      <alignment horizontal="right" vertical="top"/>
      <protection locked="0"/>
    </xf>
    <xf numFmtId="164" fontId="37" fillId="0" borderId="0" xfId="1" applyNumberFormat="1" applyFont="1" applyFill="1" applyAlignment="1" applyProtection="1">
      <alignment horizontal="right" vertical="top"/>
      <protection locked="0"/>
    </xf>
    <xf numFmtId="164" fontId="37" fillId="15" borderId="0" xfId="1" applyNumberFormat="1" applyFont="1" applyFill="1" applyAlignment="1" applyProtection="1">
      <alignment horizontal="right" vertical="top"/>
      <protection locked="0"/>
    </xf>
    <xf numFmtId="164" fontId="37" fillId="12" borderId="0" xfId="1" applyNumberFormat="1" applyFont="1" applyFill="1" applyAlignment="1" applyProtection="1">
      <alignment horizontal="right" vertical="top"/>
      <protection locked="0"/>
    </xf>
    <xf numFmtId="169" fontId="37" fillId="16" borderId="0" xfId="1" applyNumberFormat="1" applyFont="1" applyFill="1" applyAlignment="1" applyProtection="1">
      <alignment horizontal="right" vertical="top"/>
      <protection locked="0"/>
    </xf>
    <xf numFmtId="166" fontId="4" fillId="3" borderId="2" xfId="0" applyNumberFormat="1" applyFont="1" applyFill="1" applyBorder="1" applyAlignment="1" applyProtection="1">
      <alignment horizontal="center"/>
      <protection locked="0"/>
    </xf>
    <xf numFmtId="166" fontId="12" fillId="13" borderId="0" xfId="0" applyNumberFormat="1" applyFont="1" applyFill="1" applyAlignment="1" applyProtection="1">
      <alignment horizontal="center"/>
      <protection locked="0"/>
    </xf>
    <xf numFmtId="166" fontId="12" fillId="12" borderId="0" xfId="0" applyNumberFormat="1" applyFont="1" applyFill="1" applyAlignment="1" applyProtection="1">
      <alignment horizontal="center"/>
      <protection locked="0"/>
    </xf>
    <xf numFmtId="166" fontId="12" fillId="11" borderId="0" xfId="0" applyNumberFormat="1" applyFont="1" applyFill="1" applyAlignment="1" applyProtection="1">
      <alignment horizontal="center"/>
      <protection locked="0"/>
    </xf>
    <xf numFmtId="166" fontId="12" fillId="9" borderId="0" xfId="0" applyNumberFormat="1" applyFont="1" applyFill="1" applyAlignment="1" applyProtection="1">
      <alignment horizontal="center"/>
      <protection locked="0"/>
    </xf>
    <xf numFmtId="166" fontId="12" fillId="15" borderId="0" xfId="0" applyNumberFormat="1" applyFont="1" applyFill="1" applyAlignment="1" applyProtection="1">
      <alignment horizontal="center"/>
      <protection locked="0"/>
    </xf>
    <xf numFmtId="166" fontId="45" fillId="4" borderId="0" xfId="6" applyNumberFormat="1" applyFont="1" applyFill="1" applyAlignment="1" applyProtection="1">
      <alignment horizontal="right"/>
      <protection locked="0"/>
    </xf>
    <xf numFmtId="166" fontId="45" fillId="12" borderId="0" xfId="6" applyNumberFormat="1" applyFont="1" applyFill="1" applyAlignment="1" applyProtection="1">
      <alignment horizontal="right"/>
      <protection locked="0"/>
    </xf>
    <xf numFmtId="166" fontId="12" fillId="4" borderId="0" xfId="0" applyNumberFormat="1" applyFont="1" applyFill="1" applyAlignment="1" applyProtection="1">
      <alignment horizontal="center"/>
      <protection locked="0"/>
    </xf>
    <xf numFmtId="166" fontId="45" fillId="15" borderId="0" xfId="6" applyNumberFormat="1" applyFont="1" applyFill="1" applyAlignment="1" applyProtection="1">
      <alignment horizontal="right"/>
      <protection locked="0"/>
    </xf>
    <xf numFmtId="166" fontId="45" fillId="11" borderId="0" xfId="6" applyNumberFormat="1" applyFont="1" applyFill="1" applyAlignment="1" applyProtection="1">
      <alignment horizontal="right"/>
      <protection locked="0"/>
    </xf>
    <xf numFmtId="166" fontId="45" fillId="11" borderId="0" xfId="6" applyNumberFormat="1" applyFont="1" applyFill="1" applyAlignment="1" applyProtection="1">
      <alignment horizontal="right" vertical="top"/>
      <protection locked="0"/>
    </xf>
    <xf numFmtId="166" fontId="45" fillId="9" borderId="0" xfId="6" applyNumberFormat="1" applyFont="1" applyFill="1" applyAlignment="1" applyProtection="1">
      <alignment horizontal="right" vertical="top"/>
      <protection locked="0"/>
    </xf>
    <xf numFmtId="166" fontId="45" fillId="9" borderId="0" xfId="6" applyNumberFormat="1" applyFont="1" applyFill="1" applyAlignment="1" applyProtection="1">
      <alignment horizontal="right"/>
      <protection locked="0"/>
    </xf>
    <xf numFmtId="166" fontId="45" fillId="16" borderId="0" xfId="6" applyNumberFormat="1" applyFont="1" applyFill="1" applyAlignment="1" applyProtection="1">
      <alignment horizontal="right" vertical="top"/>
      <protection locked="0"/>
    </xf>
    <xf numFmtId="166" fontId="9" fillId="15" borderId="0" xfId="6" applyNumberFormat="1" applyFont="1" applyFill="1" applyAlignment="1" applyProtection="1">
      <alignment horizontal="right"/>
      <protection locked="0"/>
    </xf>
    <xf numFmtId="166" fontId="45" fillId="13" borderId="0" xfId="6" applyNumberFormat="1" applyFont="1" applyFill="1" applyAlignment="1" applyProtection="1">
      <alignment horizontal="right"/>
      <protection locked="0"/>
    </xf>
    <xf numFmtId="44" fontId="5" fillId="3" borderId="2" xfId="26" applyFont="1" applyFill="1" applyBorder="1" applyAlignment="1" applyProtection="1">
      <alignment horizontal="center" vertical="center" wrapText="1"/>
      <protection locked="0"/>
    </xf>
    <xf numFmtId="44" fontId="12" fillId="12" borderId="5" xfId="26" applyFont="1" applyFill="1" applyBorder="1" applyAlignment="1" applyProtection="1">
      <alignment horizontal="right"/>
      <protection locked="0"/>
    </xf>
    <xf numFmtId="44" fontId="45" fillId="12" borderId="29" xfId="26" applyFont="1" applyFill="1" applyBorder="1" applyProtection="1">
      <protection locked="0"/>
    </xf>
    <xf numFmtId="44" fontId="45" fillId="12" borderId="5" xfId="26" applyFont="1" applyFill="1" applyBorder="1" applyAlignment="1" applyProtection="1">
      <alignment horizontal="right"/>
      <protection locked="0"/>
    </xf>
    <xf numFmtId="44" fontId="12" fillId="12" borderId="5" xfId="26" applyFont="1" applyFill="1" applyBorder="1" applyAlignment="1" applyProtection="1">
      <alignment horizontal="right" vertical="center"/>
      <protection locked="0"/>
    </xf>
    <xf numFmtId="44" fontId="45" fillId="12" borderId="5" xfId="26" applyFont="1" applyFill="1" applyBorder="1" applyAlignment="1" applyProtection="1">
      <alignment horizontal="right" vertical="center"/>
      <protection locked="0"/>
    </xf>
    <xf numFmtId="44" fontId="45" fillId="12" borderId="5" xfId="26" applyFont="1" applyFill="1" applyBorder="1" applyAlignment="1" applyProtection="1">
      <alignment horizontal="right" vertical="top"/>
      <protection locked="0"/>
    </xf>
    <xf numFmtId="44" fontId="44" fillId="12" borderId="5" xfId="26" applyFont="1" applyFill="1" applyBorder="1" applyAlignment="1" applyProtection="1">
      <alignment horizontal="right"/>
      <protection locked="0"/>
    </xf>
    <xf numFmtId="44" fontId="4" fillId="3" borderId="2" xfId="26" applyFont="1" applyFill="1" applyBorder="1" applyAlignment="1" applyProtection="1">
      <alignment horizontal="center" vertical="center" wrapText="1"/>
      <protection locked="0"/>
    </xf>
    <xf numFmtId="44" fontId="45" fillId="15" borderId="5" xfId="26" applyFont="1" applyFill="1" applyBorder="1" applyAlignment="1" applyProtection="1">
      <alignment horizontal="right" vertical="top"/>
      <protection locked="0"/>
    </xf>
    <xf numFmtId="44" fontId="12" fillId="15" borderId="5" xfId="26" applyFont="1" applyFill="1" applyBorder="1" applyAlignment="1" applyProtection="1">
      <alignment horizontal="right" vertical="top"/>
      <protection locked="0"/>
    </xf>
    <xf numFmtId="44" fontId="45" fillId="15" borderId="5" xfId="26" applyFont="1" applyFill="1" applyBorder="1" applyProtection="1">
      <protection locked="0"/>
    </xf>
    <xf numFmtId="44" fontId="44" fillId="15" borderId="5" xfId="26" applyFont="1" applyFill="1" applyBorder="1" applyAlignment="1" applyProtection="1">
      <alignment horizontal="center"/>
      <protection locked="0"/>
    </xf>
    <xf numFmtId="0" fontId="5" fillId="3" borderId="2" xfId="0" applyFont="1" applyFill="1" applyBorder="1" applyAlignment="1" applyProtection="1">
      <alignment horizontal="center" vertical="center" wrapText="1"/>
      <protection locked="0"/>
    </xf>
    <xf numFmtId="4" fontId="45" fillId="14" borderId="0" xfId="23" applyNumberFormat="1" applyFont="1" applyFill="1" applyBorder="1" applyAlignment="1" applyProtection="1">
      <alignment horizontal="right" vertical="center"/>
      <protection locked="0"/>
    </xf>
    <xf numFmtId="4" fontId="45" fillId="0" borderId="0" xfId="14" applyNumberFormat="1" applyFont="1" applyFill="1" applyAlignment="1" applyProtection="1">
      <alignment horizontal="right" vertical="center"/>
      <protection locked="0"/>
    </xf>
    <xf numFmtId="4" fontId="45" fillId="0" borderId="0" xfId="23" applyNumberFormat="1" applyFont="1" applyFill="1" applyBorder="1" applyAlignment="1" applyProtection="1">
      <alignment horizontal="right" vertical="center"/>
      <protection locked="0"/>
    </xf>
    <xf numFmtId="4" fontId="45" fillId="0" borderId="0" xfId="14" applyNumberFormat="1" applyFont="1" applyFill="1" applyAlignment="1" applyProtection="1">
      <alignment horizontal="right"/>
      <protection locked="0"/>
    </xf>
    <xf numFmtId="4" fontId="45" fillId="0" borderId="0" xfId="4" applyNumberFormat="1" applyFont="1" applyAlignment="1" applyProtection="1">
      <alignment horizontal="center"/>
    </xf>
    <xf numFmtId="49" fontId="45" fillId="20" borderId="0" xfId="23" applyNumberFormat="1" applyFont="1" applyFill="1" applyBorder="1" applyAlignment="1" applyProtection="1">
      <alignment horizontal="center"/>
    </xf>
    <xf numFmtId="4" fontId="45" fillId="0" borderId="0" xfId="23" applyNumberFormat="1" applyFont="1" applyFill="1" applyBorder="1" applyAlignment="1" applyProtection="1">
      <alignment horizontal="right"/>
    </xf>
    <xf numFmtId="4" fontId="45" fillId="0" borderId="0" xfId="14" applyNumberFormat="1" applyFont="1" applyFill="1" applyAlignment="1" applyProtection="1">
      <alignment horizontal="right"/>
    </xf>
    <xf numFmtId="4" fontId="45" fillId="0" borderId="0" xfId="14" applyNumberFormat="1" applyFont="1" applyFill="1" applyAlignment="1" applyProtection="1">
      <alignment horizontal="right" vertical="top"/>
    </xf>
    <xf numFmtId="4" fontId="45" fillId="0" borderId="0" xfId="23" applyNumberFormat="1" applyFont="1" applyFill="1" applyBorder="1" applyAlignment="1" applyProtection="1">
      <alignment horizontal="right" vertical="top"/>
    </xf>
    <xf numFmtId="4" fontId="45" fillId="0" borderId="0" xfId="14" applyNumberFormat="1" applyFont="1" applyFill="1" applyAlignment="1" applyProtection="1">
      <alignment horizontal="right" vertical="center"/>
    </xf>
    <xf numFmtId="4" fontId="45" fillId="0" borderId="0" xfId="14" applyNumberFormat="1" applyFont="1" applyAlignment="1" applyProtection="1">
      <alignment horizontal="right" vertical="center"/>
    </xf>
    <xf numFmtId="4" fontId="5" fillId="4" borderId="3" xfId="0" applyNumberFormat="1" applyFont="1" applyFill="1" applyBorder="1" applyAlignment="1" applyProtection="1">
      <alignment horizontal="center"/>
    </xf>
    <xf numFmtId="49" fontId="45" fillId="20" borderId="0" xfId="14" applyNumberFormat="1" applyFont="1" applyFill="1" applyProtection="1"/>
    <xf numFmtId="49" fontId="37" fillId="16" borderId="0" xfId="1" quotePrefix="1" applyNumberFormat="1" applyFont="1" applyFill="1" applyAlignment="1">
      <alignment vertical="top"/>
    </xf>
    <xf numFmtId="165" fontId="67" fillId="0" borderId="0" xfId="38" applyFont="1"/>
    <xf numFmtId="0" fontId="75" fillId="0" borderId="0" xfId="1" applyFont="1" applyAlignment="1">
      <alignment vertical="top"/>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0" xfId="1" applyFont="1" applyAlignment="1">
      <alignment horizontal="left"/>
    </xf>
    <xf numFmtId="0" fontId="29" fillId="0" borderId="6" xfId="1" applyFont="1" applyBorder="1" applyAlignment="1">
      <alignment horizontal="center" vertical="center"/>
    </xf>
    <xf numFmtId="0" fontId="29" fillId="0" borderId="7" xfId="1" applyFont="1" applyBorder="1" applyAlignment="1">
      <alignment horizontal="center" vertical="center"/>
    </xf>
    <xf numFmtId="0" fontId="29" fillId="0" borderId="8" xfId="1" applyFont="1" applyBorder="1" applyAlignment="1">
      <alignment horizontal="center" vertical="center"/>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11" xfId="1" applyFont="1" applyBorder="1" applyAlignment="1">
      <alignment horizontal="center" vertical="center"/>
    </xf>
    <xf numFmtId="0" fontId="4" fillId="0" borderId="0" xfId="1" applyFont="1" applyAlignment="1">
      <alignment horizontal="left" vertical="top"/>
    </xf>
    <xf numFmtId="0" fontId="4" fillId="0" borderId="0" xfId="1" applyFont="1" applyAlignment="1">
      <alignment horizontal="left" vertical="top" wrapText="1"/>
    </xf>
    <xf numFmtId="0" fontId="4" fillId="0" borderId="21" xfId="1" applyFont="1" applyBorder="1" applyAlignment="1">
      <alignment horizontal="left"/>
    </xf>
    <xf numFmtId="0" fontId="4" fillId="0" borderId="22" xfId="1" applyFont="1" applyBorder="1" applyAlignment="1">
      <alignment horizontal="left"/>
    </xf>
    <xf numFmtId="0" fontId="5" fillId="25" borderId="13" xfId="1" applyFont="1" applyFill="1" applyBorder="1" applyAlignment="1" applyProtection="1">
      <alignment horizontal="left" vertical="center"/>
      <protection locked="0"/>
    </xf>
    <xf numFmtId="0" fontId="5" fillId="25" borderId="14" xfId="1" applyFont="1" applyFill="1" applyBorder="1" applyAlignment="1" applyProtection="1">
      <alignment horizontal="left" vertical="center"/>
      <protection locked="0"/>
    </xf>
    <xf numFmtId="0" fontId="5" fillId="25" borderId="0" xfId="1" applyFont="1" applyFill="1" applyAlignment="1" applyProtection="1">
      <alignment horizontal="left" vertical="center"/>
      <protection locked="0"/>
    </xf>
    <xf numFmtId="0" fontId="5" fillId="25" borderId="16" xfId="1" applyFont="1" applyFill="1" applyBorder="1" applyAlignment="1" applyProtection="1">
      <alignment horizontal="left" vertical="center"/>
      <protection locked="0"/>
    </xf>
    <xf numFmtId="0" fontId="5" fillId="25" borderId="18" xfId="1" applyFont="1" applyFill="1" applyBorder="1" applyAlignment="1" applyProtection="1">
      <alignment horizontal="left" vertical="center"/>
      <protection locked="0"/>
    </xf>
    <xf numFmtId="0" fontId="5" fillId="25" borderId="19" xfId="1" applyFont="1" applyFill="1" applyBorder="1" applyAlignment="1" applyProtection="1">
      <alignment horizontal="left" vertical="center"/>
      <protection locked="0"/>
    </xf>
    <xf numFmtId="0" fontId="4" fillId="25" borderId="21" xfId="1" applyFont="1" applyFill="1" applyBorder="1" applyAlignment="1" applyProtection="1">
      <alignment horizontal="left" vertical="center"/>
      <protection locked="0"/>
    </xf>
    <xf numFmtId="0" fontId="4" fillId="25" borderId="22" xfId="1" applyFont="1" applyFill="1" applyBorder="1" applyAlignment="1" applyProtection="1">
      <alignment horizontal="left" vertical="center"/>
      <protection locked="0"/>
    </xf>
    <xf numFmtId="0" fontId="37" fillId="0" borderId="0" xfId="1" applyFont="1" applyAlignment="1">
      <alignment horizontal="left" vertical="top" wrapText="1"/>
    </xf>
    <xf numFmtId="0" fontId="36" fillId="0" borderId="0" xfId="1" applyFont="1" applyAlignment="1">
      <alignment horizontal="left" vertical="top" wrapText="1"/>
    </xf>
    <xf numFmtId="0" fontId="38" fillId="0" borderId="0" xfId="1" applyFont="1" applyAlignment="1">
      <alignment horizontal="left" vertical="top" wrapText="1"/>
    </xf>
    <xf numFmtId="0" fontId="11" fillId="0" borderId="0" xfId="1" applyFont="1" applyAlignment="1">
      <alignment horizontal="left" vertical="top" wrapText="1"/>
    </xf>
    <xf numFmtId="0" fontId="37" fillId="0" borderId="0" xfId="1" quotePrefix="1" applyFont="1" applyAlignment="1">
      <alignment horizontal="left" vertical="top" wrapText="1"/>
    </xf>
    <xf numFmtId="0" fontId="5" fillId="4" borderId="20" xfId="1" applyFont="1" applyFill="1" applyBorder="1" applyAlignment="1">
      <alignment horizontal="left" vertical="center"/>
    </xf>
    <xf numFmtId="0" fontId="5" fillId="4" borderId="21" xfId="1" applyFont="1" applyFill="1" applyBorder="1" applyAlignment="1">
      <alignment horizontal="left" vertical="center"/>
    </xf>
    <xf numFmtId="0" fontId="5" fillId="12" borderId="20" xfId="1" applyFont="1" applyFill="1" applyBorder="1" applyAlignment="1">
      <alignment horizontal="left"/>
    </xf>
    <xf numFmtId="0" fontId="5" fillId="12" borderId="21" xfId="1" applyFont="1" applyFill="1" applyBorder="1" applyAlignment="1">
      <alignment horizontal="left"/>
    </xf>
    <xf numFmtId="0" fontId="5" fillId="17" borderId="20" xfId="1" applyFont="1" applyFill="1" applyBorder="1" applyAlignment="1">
      <alignment horizontal="left"/>
    </xf>
    <xf numFmtId="0" fontId="5" fillId="17" borderId="21" xfId="1" applyFont="1" applyFill="1" applyBorder="1" applyAlignment="1">
      <alignment horizontal="left"/>
    </xf>
    <xf numFmtId="0" fontId="5" fillId="10" borderId="20" xfId="1" applyFont="1" applyFill="1" applyBorder="1" applyAlignment="1">
      <alignment horizontal="left" vertical="center"/>
    </xf>
    <xf numFmtId="0" fontId="5" fillId="10" borderId="21" xfId="1" applyFont="1" applyFill="1" applyBorder="1" applyAlignment="1">
      <alignment horizontal="left" vertical="center"/>
    </xf>
    <xf numFmtId="0" fontId="5" fillId="15" borderId="20" xfId="1" applyFont="1" applyFill="1" applyBorder="1" applyAlignment="1">
      <alignment horizontal="left"/>
    </xf>
    <xf numFmtId="0" fontId="5" fillId="15" borderId="21" xfId="1" applyFont="1" applyFill="1" applyBorder="1" applyAlignment="1">
      <alignment horizontal="left"/>
    </xf>
    <xf numFmtId="0" fontId="5" fillId="14" borderId="20" xfId="1" applyFont="1" applyFill="1" applyBorder="1" applyAlignment="1">
      <alignment horizontal="left"/>
    </xf>
    <xf numFmtId="0" fontId="5" fillId="14" borderId="21" xfId="1" applyFont="1" applyFill="1" applyBorder="1" applyAlignment="1">
      <alignment horizontal="left"/>
    </xf>
    <xf numFmtId="0" fontId="5" fillId="11" borderId="20" xfId="1" applyFont="1" applyFill="1" applyBorder="1" applyAlignment="1">
      <alignment horizontal="left"/>
    </xf>
    <xf numFmtId="0" fontId="5" fillId="11" borderId="21" xfId="1" applyFont="1" applyFill="1" applyBorder="1" applyAlignment="1">
      <alignment horizontal="left"/>
    </xf>
    <xf numFmtId="0" fontId="5" fillId="9" borderId="20" xfId="1" applyFont="1" applyFill="1" applyBorder="1" applyAlignment="1">
      <alignment horizontal="left" vertical="top"/>
    </xf>
    <xf numFmtId="0" fontId="5" fillId="9" borderId="21" xfId="1" applyFont="1" applyFill="1" applyBorder="1" applyAlignment="1">
      <alignment horizontal="left" vertical="top"/>
    </xf>
    <xf numFmtId="0" fontId="5" fillId="16" borderId="20" xfId="1" applyFont="1" applyFill="1" applyBorder="1" applyAlignment="1">
      <alignment horizontal="left"/>
    </xf>
    <xf numFmtId="0" fontId="5" fillId="16" borderId="21" xfId="1" applyFont="1" applyFill="1" applyBorder="1" applyAlignment="1">
      <alignment horizontal="left"/>
    </xf>
    <xf numFmtId="0" fontId="5" fillId="23" borderId="0" xfId="1" applyFont="1" applyFill="1" applyBorder="1" applyAlignment="1">
      <alignment horizontal="left"/>
    </xf>
    <xf numFmtId="0" fontId="5" fillId="13" borderId="20" xfId="1" applyFont="1" applyFill="1" applyBorder="1" applyAlignment="1">
      <alignment horizontal="left"/>
    </xf>
    <xf numFmtId="0" fontId="5" fillId="13" borderId="21" xfId="1" applyFont="1" applyFill="1" applyBorder="1" applyAlignment="1">
      <alignment horizontal="left"/>
    </xf>
    <xf numFmtId="0" fontId="76" fillId="0" borderId="0" xfId="1" applyFont="1" applyAlignment="1">
      <alignment horizontal="left" vertical="top" wrapText="1"/>
    </xf>
    <xf numFmtId="0" fontId="31" fillId="0" borderId="0" xfId="1" applyFont="1" applyAlignment="1">
      <alignment horizontal="left" vertical="top" wrapText="1"/>
    </xf>
    <xf numFmtId="0" fontId="77" fillId="0" borderId="0" xfId="1" applyFont="1" applyAlignment="1">
      <alignment horizontal="left" vertical="top" wrapText="1"/>
    </xf>
    <xf numFmtId="0" fontId="80" fillId="0" borderId="17" xfId="1" applyFont="1" applyBorder="1" applyAlignment="1">
      <alignment horizontal="justify" vertical="top" wrapText="1"/>
    </xf>
    <xf numFmtId="0" fontId="80" fillId="0" borderId="18" xfId="1" applyFont="1" applyBorder="1"/>
    <xf numFmtId="0" fontId="80" fillId="0" borderId="19" xfId="1" applyFont="1" applyBorder="1"/>
    <xf numFmtId="0" fontId="79" fillId="24" borderId="20" xfId="34" applyFont="1" applyFill="1" applyBorder="1"/>
    <xf numFmtId="0" fontId="79" fillId="24" borderId="21" xfId="34" applyFont="1" applyFill="1" applyBorder="1"/>
    <xf numFmtId="0" fontId="79" fillId="24" borderId="22" xfId="34" applyFont="1" applyFill="1" applyBorder="1"/>
    <xf numFmtId="0" fontId="76" fillId="0" borderId="12" xfId="1" applyFont="1" applyBorder="1" applyAlignment="1">
      <alignment horizontal="justify" vertical="top" wrapText="1"/>
    </xf>
    <xf numFmtId="0" fontId="80" fillId="0" borderId="13" xfId="1" applyFont="1" applyBorder="1"/>
    <xf numFmtId="0" fontId="80" fillId="0" borderId="14" xfId="1" applyFont="1" applyBorder="1"/>
    <xf numFmtId="0" fontId="80" fillId="0" borderId="15" xfId="1" applyFont="1" applyBorder="1" applyAlignment="1">
      <alignment horizontal="justify" vertical="top" wrapText="1"/>
    </xf>
    <xf numFmtId="0" fontId="80" fillId="0" borderId="0" xfId="1" applyFont="1"/>
    <xf numFmtId="0" fontId="80" fillId="0" borderId="16" xfId="1" applyFont="1" applyBorder="1"/>
    <xf numFmtId="0" fontId="80" fillId="0" borderId="15" xfId="1" applyFont="1" applyBorder="1" applyAlignment="1">
      <alignment horizontal="left" vertical="top" wrapText="1"/>
    </xf>
    <xf numFmtId="0" fontId="80" fillId="0" borderId="0" xfId="1" applyFont="1" applyAlignment="1">
      <alignment horizontal="left"/>
    </xf>
    <xf numFmtId="0" fontId="80" fillId="0" borderId="16" xfId="1" applyFont="1" applyBorder="1" applyAlignment="1">
      <alignment horizontal="left"/>
    </xf>
    <xf numFmtId="0" fontId="80" fillId="0" borderId="17" xfId="1" applyFont="1" applyBorder="1" applyAlignment="1">
      <alignment horizontal="left" vertical="top" wrapText="1"/>
    </xf>
    <xf numFmtId="0" fontId="80" fillId="0" borderId="18" xfId="1" applyFont="1" applyBorder="1" applyAlignment="1">
      <alignment horizontal="left"/>
    </xf>
    <xf numFmtId="0" fontId="80" fillId="0" borderId="19" xfId="1" applyFont="1" applyBorder="1" applyAlignment="1">
      <alignment horizontal="left"/>
    </xf>
    <xf numFmtId="0" fontId="76" fillId="0" borderId="12" xfId="1" applyFont="1" applyBorder="1" applyAlignment="1">
      <alignment horizontal="left" vertical="top" wrapText="1"/>
    </xf>
    <xf numFmtId="0" fontId="80" fillId="0" borderId="13" xfId="1" applyFont="1" applyBorder="1" applyAlignment="1">
      <alignment horizontal="left"/>
    </xf>
    <xf numFmtId="0" fontId="80" fillId="0" borderId="14" xfId="1" applyFont="1" applyBorder="1" applyAlignment="1">
      <alignment horizontal="left"/>
    </xf>
    <xf numFmtId="0" fontId="76" fillId="0" borderId="15" xfId="1" applyFont="1" applyBorder="1" applyAlignment="1">
      <alignment horizontal="left" vertical="top" wrapText="1"/>
    </xf>
    <xf numFmtId="0" fontId="80" fillId="0" borderId="18" xfId="1" applyFont="1" applyBorder="1" applyAlignment="1">
      <alignment wrapText="1"/>
    </xf>
    <xf numFmtId="0" fontId="80" fillId="0" borderId="19" xfId="1" applyFont="1" applyBorder="1" applyAlignment="1">
      <alignment wrapText="1"/>
    </xf>
    <xf numFmtId="0" fontId="80" fillId="0" borderId="13" xfId="1" applyFont="1" applyBorder="1" applyAlignment="1">
      <alignment wrapText="1"/>
    </xf>
    <xf numFmtId="0" fontId="80" fillId="0" borderId="14" xfId="1" applyFont="1" applyBorder="1" applyAlignment="1">
      <alignment wrapText="1"/>
    </xf>
    <xf numFmtId="0" fontId="80" fillId="0" borderId="0" xfId="1" applyFont="1" applyAlignment="1">
      <alignment wrapText="1"/>
    </xf>
    <xf numFmtId="0" fontId="80" fillId="0" borderId="16" xfId="1" applyFont="1" applyBorder="1" applyAlignment="1">
      <alignment wrapText="1"/>
    </xf>
    <xf numFmtId="0" fontId="87" fillId="0" borderId="12" xfId="1" applyFont="1" applyBorder="1" applyAlignment="1">
      <alignment horizontal="justify" vertical="top" wrapText="1"/>
    </xf>
    <xf numFmtId="0" fontId="80" fillId="0" borderId="13" xfId="1" applyFont="1" applyBorder="1" applyAlignment="1">
      <alignment horizontal="justify" wrapText="1"/>
    </xf>
    <xf numFmtId="0" fontId="80" fillId="0" borderId="14" xfId="1" applyFont="1" applyBorder="1" applyAlignment="1">
      <alignment horizontal="justify" wrapText="1"/>
    </xf>
    <xf numFmtId="0" fontId="76" fillId="0" borderId="15" xfId="1" applyFont="1" applyBorder="1" applyAlignment="1">
      <alignment horizontal="justify" vertical="top" wrapText="1"/>
    </xf>
    <xf numFmtId="49" fontId="81" fillId="0" borderId="20" xfId="35" applyNumberFormat="1" applyFont="1" applyBorder="1" applyAlignment="1" applyProtection="1">
      <alignment horizontal="left" vertical="top" wrapText="1"/>
      <protection locked="0"/>
    </xf>
    <xf numFmtId="0" fontId="81" fillId="0" borderId="21" xfId="1" applyFont="1" applyBorder="1"/>
    <xf numFmtId="0" fontId="81" fillId="0" borderId="22" xfId="1" applyFont="1" applyBorder="1"/>
    <xf numFmtId="0" fontId="4" fillId="4" borderId="3" xfId="1" applyFont="1" applyFill="1" applyBorder="1" applyAlignment="1">
      <alignment horizontal="left" vertical="top"/>
    </xf>
    <xf numFmtId="0" fontId="80" fillId="0" borderId="15" xfId="37" applyFont="1" applyBorder="1" applyAlignment="1">
      <alignment horizontal="left" vertical="top" wrapText="1"/>
    </xf>
    <xf numFmtId="0" fontId="80" fillId="0" borderId="0" xfId="37" applyFont="1" applyAlignment="1">
      <alignment horizontal="left" vertical="top" wrapText="1"/>
    </xf>
    <xf numFmtId="0" fontId="80" fillId="0" borderId="16" xfId="37" applyFont="1" applyBorder="1" applyAlignment="1">
      <alignment horizontal="left" vertical="top" wrapText="1"/>
    </xf>
    <xf numFmtId="0" fontId="80" fillId="0" borderId="17" xfId="37" applyFont="1" applyBorder="1" applyAlignment="1">
      <alignment horizontal="left" vertical="top" wrapText="1"/>
    </xf>
    <xf numFmtId="0" fontId="80" fillId="0" borderId="18" xfId="37" applyFont="1" applyBorder="1" applyAlignment="1">
      <alignment horizontal="left" vertical="top" wrapText="1"/>
    </xf>
    <xf numFmtId="0" fontId="80" fillId="0" borderId="19" xfId="37" applyFont="1" applyBorder="1" applyAlignment="1">
      <alignment horizontal="left" vertical="top" wrapText="1"/>
    </xf>
    <xf numFmtId="0" fontId="80" fillId="0" borderId="0" xfId="1" applyFont="1" applyAlignment="1">
      <alignment horizontal="justify" vertical="top"/>
    </xf>
    <xf numFmtId="0" fontId="80" fillId="0" borderId="16" xfId="1" applyFont="1" applyBorder="1" applyAlignment="1">
      <alignment horizontal="justify" vertical="top"/>
    </xf>
    <xf numFmtId="0" fontId="80" fillId="0" borderId="0" xfId="1" applyFont="1" applyAlignment="1">
      <alignment horizontal="justify"/>
    </xf>
    <xf numFmtId="0" fontId="80" fillId="0" borderId="16" xfId="1" applyFont="1" applyBorder="1" applyAlignment="1">
      <alignment horizontal="justify"/>
    </xf>
    <xf numFmtId="0" fontId="80" fillId="0" borderId="18" xfId="1" applyFont="1" applyBorder="1" applyAlignment="1">
      <alignment horizontal="left" vertical="top" wrapText="1"/>
    </xf>
    <xf numFmtId="0" fontId="80" fillId="0" borderId="19" xfId="1" applyFont="1" applyBorder="1" applyAlignment="1">
      <alignment horizontal="left" vertical="top" wrapText="1"/>
    </xf>
    <xf numFmtId="0" fontId="98" fillId="0" borderId="15" xfId="1" applyFont="1" applyBorder="1" applyAlignment="1">
      <alignment horizontal="justify" vertical="top" wrapText="1"/>
    </xf>
    <xf numFmtId="0" fontId="80" fillId="0" borderId="12" xfId="1" applyFont="1" applyBorder="1" applyAlignment="1">
      <alignment horizontal="justify" vertical="top" wrapText="1"/>
    </xf>
    <xf numFmtId="0" fontId="80" fillId="0" borderId="18" xfId="1" applyFont="1" applyBorder="1" applyAlignment="1">
      <alignment horizontal="justify" vertical="top" wrapText="1"/>
    </xf>
    <xf numFmtId="0" fontId="80" fillId="0" borderId="19" xfId="1" applyFont="1" applyBorder="1" applyAlignment="1">
      <alignment horizontal="justify" vertical="top" wrapText="1"/>
    </xf>
    <xf numFmtId="0" fontId="97" fillId="4" borderId="20" xfId="1" applyFont="1" applyFill="1" applyBorder="1" applyAlignment="1">
      <alignment horizontal="justify" vertical="top" wrapText="1"/>
    </xf>
    <xf numFmtId="0" fontId="97" fillId="4" borderId="21" xfId="1" applyFont="1" applyFill="1" applyBorder="1" applyAlignment="1">
      <alignment horizontal="justify" vertical="top"/>
    </xf>
    <xf numFmtId="0" fontId="97" fillId="4" borderId="22" xfId="1" applyFont="1" applyFill="1" applyBorder="1" applyAlignment="1">
      <alignment horizontal="justify" vertical="top"/>
    </xf>
    <xf numFmtId="3" fontId="80" fillId="0" borderId="15" xfId="1" applyNumberFormat="1" applyFont="1" applyBorder="1" applyAlignment="1">
      <alignment horizontal="justify" vertical="top" wrapText="1"/>
    </xf>
    <xf numFmtId="3" fontId="80" fillId="0" borderId="17" xfId="1" applyNumberFormat="1" applyFont="1" applyBorder="1" applyAlignment="1">
      <alignment horizontal="justify" vertical="top" wrapText="1"/>
    </xf>
    <xf numFmtId="165" fontId="25" fillId="0" borderId="0" xfId="4" applyFont="1" applyAlignment="1">
      <alignment horizontal="left" vertical="top" wrapText="1"/>
    </xf>
  </cellXfs>
  <cellStyles count="40">
    <cellStyle name="Dobro 2" xfId="16" xr:uid="{A497764F-C99D-4028-8325-BB57015F8CEA}"/>
    <cellStyle name="Navadno" xfId="0" builtinId="0"/>
    <cellStyle name="Navadno 10" xfId="14" xr:uid="{8827EB9F-650D-4B3B-B38C-5313FD9CD4AE}"/>
    <cellStyle name="Navadno 2" xfId="1" xr:uid="{000A0A40-AAD2-4E15-87E0-E671C29580DD}"/>
    <cellStyle name="Navadno 2 2" xfId="2" xr:uid="{2BDE9E77-79EC-4092-BB09-A42B4A848FA5}"/>
    <cellStyle name="Navadno 2 2 2" xfId="17" xr:uid="{DC9C3B80-3F18-49EF-B794-45382A66BCDB}"/>
    <cellStyle name="Navadno 2 2 3" xfId="30" xr:uid="{A3FF426D-D4F9-4D15-B4BB-025B2F4419BE}"/>
    <cellStyle name="Navadno 2 27" xfId="3" xr:uid="{BF1138F8-2CCC-440C-9DC7-1AE188F89D8C}"/>
    <cellStyle name="Navadno 2 27 2" xfId="38" xr:uid="{7C10DCF5-73D9-4441-8E83-914580562D2C}"/>
    <cellStyle name="Navadno 2 3" xfId="4" xr:uid="{7763F8DD-8721-4177-90FB-2DF6DBE3EC04}"/>
    <cellStyle name="Navadno 2 6" xfId="18" xr:uid="{2D7A9713-B544-4A63-992E-40216C5C3769}"/>
    <cellStyle name="Navadno 2 7" xfId="39" xr:uid="{7C9368E8-43E9-44DF-A304-0AFDA8C3F6AB}"/>
    <cellStyle name="Navadno 3" xfId="10" xr:uid="{009868CA-D1CE-414B-A1B6-29B0A4D8561A}"/>
    <cellStyle name="Navadno 4" xfId="19" xr:uid="{D48E15D9-1BFB-45EB-89DE-358A818A221F}"/>
    <cellStyle name="Navadno 5" xfId="27" xr:uid="{E656C5FF-CB3E-4A24-8DE2-342CFE8012FC}"/>
    <cellStyle name="Navadno 5 2" xfId="32" xr:uid="{770DA931-52EA-45B4-9A9F-5B320C4AF878}"/>
    <cellStyle name="Navadno 6" xfId="25" xr:uid="{EC328608-7564-47EE-9F8C-2ECD19F21FD6}"/>
    <cellStyle name="Navadno 9" xfId="20" xr:uid="{DF9E4ACF-4336-4E61-A31C-AA9864AC5CB2}"/>
    <cellStyle name="Navadno_Fin-črn 2" xfId="33" xr:uid="{DA12C48E-AC1D-43BE-9E1D-DB4356F24B24}"/>
    <cellStyle name="Navadno_List1" xfId="34" xr:uid="{4B046455-3FF1-48DB-BA88-5C9E8003A180}"/>
    <cellStyle name="Navadno_popGO.popravljen NL-PZI" xfId="36" xr:uid="{13640FEE-E75D-45DB-8963-C09A54499595}"/>
    <cellStyle name="Navadno_Popis Terra - strojne" xfId="22" xr:uid="{D3FDE695-6871-4F45-B924-0886CC002B7B}"/>
    <cellStyle name="Navadno_PZI - C - pogodbeni" xfId="35" xr:uid="{E8C92B24-A24A-4268-9C6E-C1CA9756F9C3}"/>
    <cellStyle name="Neutral" xfId="13" xr:uid="{F0178BA2-A599-41E5-A8E1-0B92BCE27947}"/>
    <cellStyle name="Nevtralno 2" xfId="12" xr:uid="{B77A3D39-8C8B-48CE-A5D2-EA92D050940C}"/>
    <cellStyle name="Normal" xfId="31" xr:uid="{8A530BF2-9705-427A-8FE5-83745BDB777A}"/>
    <cellStyle name="Normal 2" xfId="21" xr:uid="{F754B102-42B2-4195-8463-219BDD02741E}"/>
    <cellStyle name="Normal_02 Popis Vodovod+Kanalizacija" xfId="8" xr:uid="{A0BBC205-01CE-4064-8BCB-F8D5203785BE}"/>
    <cellStyle name="Normal_tesarska dela - streha" xfId="37" xr:uid="{854CE957-F897-41FF-B5DC-74B790D79A4B}"/>
    <cellStyle name="Note" xfId="15" xr:uid="{C402DA5D-9EF9-4FA9-B7FD-2AE27441B9D3}"/>
    <cellStyle name="Odstotek 2" xfId="11" xr:uid="{083B265A-1282-413D-8BA1-921DEF17383D}"/>
    <cellStyle name="Opomba 2" xfId="7" xr:uid="{321DEB80-BA21-4E38-A833-0724177A9B7B}"/>
    <cellStyle name="Opomba 3" xfId="5" xr:uid="{B3846677-2C97-4268-B105-D0D6F3C39D6D}"/>
    <cellStyle name="Valuta" xfId="26" builtinId="4"/>
    <cellStyle name="Valuta 2" xfId="9" xr:uid="{C69706BD-4579-4370-BF41-7E4966102E1A}"/>
    <cellStyle name="Valuta 4 2" xfId="6" xr:uid="{9090BD79-43B4-49B6-9531-010F7767148B}"/>
    <cellStyle name="Vejica 2" xfId="23" xr:uid="{5891617A-64CF-4221-A859-C0CECEDAEF6F}"/>
    <cellStyle name="Vejica 2 2" xfId="29" xr:uid="{5D2855E5-B564-4EFD-8A25-8EA65ADBC861}"/>
    <cellStyle name="Vejica 3" xfId="24" xr:uid="{75D398D1-17E2-4638-931E-2064BE03C117}"/>
    <cellStyle name="Vejica 3 2" xfId="28" xr:uid="{BC01744E-9D06-4A67-A2BB-68A767F34296}"/>
  </cellStyles>
  <dxfs count="18">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DA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0</xdr:col>
      <xdr:colOff>685800</xdr:colOff>
      <xdr:row>2</xdr:row>
      <xdr:rowOff>695325</xdr:rowOff>
    </xdr:from>
    <xdr:ext cx="184731" cy="264560"/>
    <xdr:sp macro="" textlink="">
      <xdr:nvSpPr>
        <xdr:cNvPr id="2" name="PoljeZBesedilom 1">
          <a:extLst>
            <a:ext uri="{FF2B5EF4-FFF2-40B4-BE49-F238E27FC236}">
              <a16:creationId xmlns:a16="http://schemas.microsoft.com/office/drawing/2014/main" id="{A91D974C-1C80-4DBA-AA37-17EF1909E9E5}"/>
            </a:ext>
          </a:extLst>
        </xdr:cNvPr>
        <xdr:cNvSpPr txBox="1"/>
      </xdr:nvSpPr>
      <xdr:spPr>
        <a:xfrm>
          <a:off x="685800" y="113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olobd.I-SISTEMI/Local%20Settings/Temporary%20Internet%20Files/Content.Outlook/YEAKF5RC/TEHNI&#268;NO%20VAROVANJE%20F5%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ZINinTK\LETO%202007\Ponudbe\Zas%20501-600\eurolux_PP%20Polje_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ana%20filipic\Local%20Settings\Temporary%20Internet%20Files\OLK9E2\SELI&#268;%20bolnica%20celje%20%2011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mazv\Be&#382;igrajski%20dvor\ACAD\PGD-PZI\Poslovni%20prostori\Hotel%20Cerkno\PO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MILOS\RAZVOJ\CE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DFS\MILOS\RAZVOJ\CEJ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e.local\ns1\IN-CORSO\J344\ESECUTIV\DOCUM\MEC\COMPUTI\COMPUTI\Carte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ž.javljanje A2"/>
      <sheetName val="pož.javljanje A3"/>
      <sheetName val="pož.javljanje C2"/>
      <sheetName val="pož.javljanje C3"/>
      <sheetName val="pož.javljanje C4"/>
      <sheetName val="javljanje CO GARAŽE"/>
      <sheetName val="pož_javljanje GARAŽE"/>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 "/>
      <sheetName val="SISTEMI"/>
      <sheetName val="Komercialni pogoji - plačniki"/>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
      <sheetName val="specif. POŽAR sklop 2"/>
      <sheetName val="DostReg"/>
      <sheetName val="specif. POŽAR sklop 3"/>
      <sheetName val="komercialna določila"/>
      <sheetName val="specif_ POŽAR sklop 2"/>
    </sheetNames>
    <sheetDataSet>
      <sheetData sheetId="0"/>
      <sheetData sheetId="1">
        <row r="1">
          <cell r="B1" t="str">
            <v>Zadeva: povpraševanje</v>
          </cell>
        </row>
        <row r="2">
          <cell r="B2" t="str">
            <v>Objekt: Splošna bolnišnica Celje</v>
          </cell>
        </row>
        <row r="4">
          <cell r="B4" t="str">
            <v>POŽAR</v>
          </cell>
        </row>
        <row r="5">
          <cell r="B5" t="str">
            <v>Dobava in montaža:</v>
          </cell>
        </row>
        <row r="6">
          <cell r="B6" t="str">
            <v>OPTODIMNI JAVLJALNIK POŽARA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 val="CEHLKL_6_1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 val="CEHLKL_6_1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ow r="2">
          <cell r="A2" t="str">
            <v xml:space="preserve"> N. </v>
          </cell>
          <cell r="B2" t="str">
            <v xml:space="preserve">Codice     </v>
          </cell>
          <cell r="D2" t="str">
            <v>Descrizione</v>
          </cell>
          <cell r="E2" t="str">
            <v>Unità di misura</v>
          </cell>
          <cell r="F2" t="str">
            <v>Quantità</v>
          </cell>
          <cell r="G2" t="str">
            <v>Prezzo unitario</v>
          </cell>
          <cell r="H2" t="str">
            <v>Importo</v>
          </cell>
        </row>
        <row r="3">
          <cell r="B3"/>
          <cell r="C3"/>
          <cell r="D3" t="str">
            <v>SOTTOCENTRALE TERMICA</v>
          </cell>
          <cell r="E3"/>
          <cell r="G3"/>
          <cell r="H3"/>
        </row>
        <row r="4">
          <cell r="B4"/>
          <cell r="C4"/>
          <cell r="D4"/>
          <cell r="E4"/>
          <cell r="G4"/>
          <cell r="H4"/>
        </row>
        <row r="5">
          <cell r="A5">
            <v>579071</v>
          </cell>
          <cell r="B5" t="str">
            <v>579. A301</v>
          </cell>
          <cell r="C5">
            <v>0</v>
          </cell>
          <cell r="D5" t="str">
            <v>SCAMBIATORE DI CALORE A PIASTRA</v>
          </cell>
          <cell r="E5">
            <v>0</v>
          </cell>
          <cell r="G5">
            <v>0</v>
          </cell>
          <cell r="H5"/>
        </row>
        <row r="6">
          <cell r="A6">
            <v>579097</v>
          </cell>
          <cell r="B6">
            <v>0</v>
          </cell>
          <cell r="C6" t="str">
            <v>A21</v>
          </cell>
          <cell r="D6" t="str">
            <v xml:space="preserve">- Potenzialità 3488 kW (3000000 kcal/h)       </v>
          </cell>
          <cell r="E6" t="str">
            <v>n.</v>
          </cell>
          <cell r="F6">
            <v>1</v>
          </cell>
          <cell r="G6">
            <v>29500000</v>
          </cell>
          <cell r="H6">
            <v>29500000</v>
          </cell>
        </row>
        <row r="7">
          <cell r="B7"/>
          <cell r="C7"/>
          <cell r="D7"/>
          <cell r="E7"/>
          <cell r="G7"/>
          <cell r="H7"/>
        </row>
        <row r="8">
          <cell r="A8" t="str">
            <v>nd</v>
          </cell>
          <cell r="B8" t="e">
            <v>#N/A</v>
          </cell>
          <cell r="C8" t="e">
            <v>#N/A</v>
          </cell>
          <cell r="D8" t="e">
            <v>#N/A</v>
          </cell>
          <cell r="E8" t="e">
            <v>#N/A</v>
          </cell>
          <cell r="F8">
            <v>1</v>
          </cell>
          <cell r="G8">
            <v>2000000</v>
          </cell>
          <cell r="H8">
            <v>2000000</v>
          </cell>
        </row>
        <row r="9">
          <cell r="B9"/>
          <cell r="C9"/>
          <cell r="D9"/>
          <cell r="E9"/>
          <cell r="G9"/>
          <cell r="H9"/>
        </row>
        <row r="10">
          <cell r="A10" t="str">
            <v>nd</v>
          </cell>
          <cell r="B10" t="e">
            <v>#N/A</v>
          </cell>
          <cell r="C10" t="e">
            <v>#N/A</v>
          </cell>
          <cell r="D10" t="e">
            <v>#N/A</v>
          </cell>
          <cell r="E10" t="e">
            <v>#N/A</v>
          </cell>
          <cell r="F10">
            <v>1</v>
          </cell>
          <cell r="G10">
            <v>17000000</v>
          </cell>
          <cell r="H10">
            <v>17000000</v>
          </cell>
        </row>
        <row r="11">
          <cell r="B11"/>
          <cell r="C11"/>
          <cell r="D11"/>
          <cell r="E11"/>
          <cell r="G11"/>
          <cell r="H11"/>
        </row>
        <row r="12">
          <cell r="A12">
            <v>579398</v>
          </cell>
          <cell r="B12" t="str">
            <v>579.P110</v>
          </cell>
          <cell r="C12">
            <v>0</v>
          </cell>
          <cell r="D12" t="str">
            <v>POMPE CENTRIFUGHE AD ASSE ORIZZONTALE A 1450 g/1'</v>
          </cell>
          <cell r="E12">
            <v>0</v>
          </cell>
          <cell r="G12">
            <v>0</v>
          </cell>
          <cell r="H12"/>
        </row>
        <row r="13">
          <cell r="A13">
            <v>579403</v>
          </cell>
          <cell r="B13">
            <v>0</v>
          </cell>
          <cell r="C13" t="str">
            <v>A4</v>
          </cell>
          <cell r="D13" t="str">
            <v xml:space="preserve">- motore da 1,5 kW; grandezza 80-160      </v>
          </cell>
          <cell r="E13" t="str">
            <v>n.</v>
          </cell>
          <cell r="F13">
            <v>2</v>
          </cell>
          <cell r="G13">
            <v>1200000</v>
          </cell>
          <cell r="H13">
            <v>2400000</v>
          </cell>
        </row>
        <row r="14">
          <cell r="B14"/>
          <cell r="C14"/>
          <cell r="D14"/>
          <cell r="E14"/>
          <cell r="G14"/>
          <cell r="H14"/>
        </row>
        <row r="15">
          <cell r="A15">
            <v>510200</v>
          </cell>
          <cell r="B15" t="str">
            <v>510. A236</v>
          </cell>
          <cell r="C15">
            <v>0</v>
          </cell>
          <cell r="D15" t="str">
            <v>VALVOLA A FARFALLA IN GHISA PN16 TIPO LUG</v>
          </cell>
          <cell r="E15">
            <v>0</v>
          </cell>
          <cell r="G15">
            <v>0</v>
          </cell>
          <cell r="H15"/>
        </row>
        <row r="16">
          <cell r="A16">
            <v>510115</v>
          </cell>
          <cell r="B16">
            <v>0</v>
          </cell>
          <cell r="C16" t="str">
            <v>A9</v>
          </cell>
          <cell r="D16" t="str">
            <v xml:space="preserve">- DN 100       </v>
          </cell>
          <cell r="E16" t="str">
            <v>n°</v>
          </cell>
          <cell r="F16">
            <v>4</v>
          </cell>
          <cell r="G16">
            <v>120000</v>
          </cell>
          <cell r="H16">
            <v>480000</v>
          </cell>
        </row>
        <row r="17">
          <cell r="A17">
            <v>510117</v>
          </cell>
          <cell r="B17">
            <v>0</v>
          </cell>
          <cell r="C17" t="str">
            <v>A11</v>
          </cell>
          <cell r="D17" t="str">
            <v xml:space="preserve">- DN 150       </v>
          </cell>
          <cell r="E17" t="str">
            <v>n°</v>
          </cell>
          <cell r="F17">
            <v>3</v>
          </cell>
          <cell r="G17">
            <v>522000</v>
          </cell>
          <cell r="H17">
            <v>1566000</v>
          </cell>
        </row>
        <row r="18">
          <cell r="B18"/>
          <cell r="C18"/>
          <cell r="D18"/>
          <cell r="E18"/>
          <cell r="G18"/>
          <cell r="H18"/>
        </row>
        <row r="19">
          <cell r="A19">
            <v>510224</v>
          </cell>
          <cell r="B19" t="str">
            <v>510. A275</v>
          </cell>
          <cell r="C19">
            <v>0</v>
          </cell>
          <cell r="D19" t="str">
            <v>FILTRO A CESTELLO ESTRAIBILE IN GHISA PN16</v>
          </cell>
          <cell r="E19">
            <v>0</v>
          </cell>
          <cell r="G19">
            <v>0</v>
          </cell>
          <cell r="H19"/>
        </row>
        <row r="20">
          <cell r="A20">
            <v>510115</v>
          </cell>
          <cell r="B20">
            <v>0</v>
          </cell>
          <cell r="C20" t="str">
            <v>A9</v>
          </cell>
          <cell r="D20" t="str">
            <v xml:space="preserve">- DN 100       </v>
          </cell>
          <cell r="E20" t="str">
            <v>n°</v>
          </cell>
          <cell r="F20">
            <v>2</v>
          </cell>
          <cell r="G20">
            <v>200000</v>
          </cell>
          <cell r="H20">
            <v>400000</v>
          </cell>
        </row>
        <row r="21">
          <cell r="B21"/>
          <cell r="C21"/>
          <cell r="D21"/>
          <cell r="E21"/>
          <cell r="G21"/>
          <cell r="H21"/>
        </row>
        <row r="22">
          <cell r="A22">
            <v>510124</v>
          </cell>
          <cell r="B22" t="str">
            <v>510. A190</v>
          </cell>
          <cell r="C22">
            <v>0</v>
          </cell>
          <cell r="D22" t="str">
            <v>GIUNTO ANTIVIBRANTE IN GOMMA PN10</v>
          </cell>
          <cell r="E22">
            <v>0</v>
          </cell>
          <cell r="G22">
            <v>0</v>
          </cell>
          <cell r="H22"/>
        </row>
        <row r="23">
          <cell r="A23">
            <v>510115</v>
          </cell>
          <cell r="B23">
            <v>0</v>
          </cell>
          <cell r="C23" t="str">
            <v>A9</v>
          </cell>
          <cell r="D23" t="str">
            <v xml:space="preserve">- DN 100       </v>
          </cell>
          <cell r="E23" t="str">
            <v>n°</v>
          </cell>
          <cell r="F23">
            <v>4</v>
          </cell>
          <cell r="G23">
            <v>200000</v>
          </cell>
          <cell r="H23">
            <v>800000</v>
          </cell>
        </row>
        <row r="24">
          <cell r="B24"/>
          <cell r="C24"/>
          <cell r="D24"/>
          <cell r="E24"/>
          <cell r="G24"/>
          <cell r="H24"/>
        </row>
        <row r="25">
          <cell r="A25">
            <v>510230</v>
          </cell>
          <cell r="B25" t="str">
            <v>510. A295</v>
          </cell>
          <cell r="C25">
            <v>0</v>
          </cell>
          <cell r="D25" t="str">
            <v>VALVOLA DI RITEGNO A DISCO PN16</v>
          </cell>
          <cell r="E25">
            <v>0</v>
          </cell>
          <cell r="G25">
            <v>0</v>
          </cell>
          <cell r="H25"/>
        </row>
        <row r="26">
          <cell r="A26">
            <v>510115</v>
          </cell>
          <cell r="B26">
            <v>0</v>
          </cell>
          <cell r="C26" t="str">
            <v>A9</v>
          </cell>
          <cell r="D26" t="str">
            <v xml:space="preserve">- DN 100       </v>
          </cell>
          <cell r="E26" t="str">
            <v>n°</v>
          </cell>
          <cell r="F26">
            <v>2</v>
          </cell>
          <cell r="G26">
            <v>200000</v>
          </cell>
          <cell r="H26">
            <v>400000</v>
          </cell>
        </row>
        <row r="27">
          <cell r="B27"/>
          <cell r="C27"/>
          <cell r="D27"/>
          <cell r="E27"/>
          <cell r="G27"/>
          <cell r="H27"/>
        </row>
        <row r="28">
          <cell r="A28">
            <v>579503</v>
          </cell>
          <cell r="B28" t="str">
            <v>579. V102</v>
          </cell>
          <cell r="C28">
            <v>0</v>
          </cell>
          <cell r="D28" t="str">
            <v>VASO DI ESPANSIONE CHIUSO A MEMBRANA</v>
          </cell>
          <cell r="E28">
            <v>0</v>
          </cell>
          <cell r="G28">
            <v>0</v>
          </cell>
          <cell r="H28"/>
        </row>
        <row r="29">
          <cell r="A29">
            <v>579515</v>
          </cell>
          <cell r="B29">
            <v>0</v>
          </cell>
          <cell r="C29" t="str">
            <v>A11</v>
          </cell>
          <cell r="D29" t="str">
            <v>- Capacità  750 l</v>
          </cell>
          <cell r="E29" t="str">
            <v>n.</v>
          </cell>
          <cell r="F29">
            <v>1</v>
          </cell>
          <cell r="G29">
            <v>1615000</v>
          </cell>
          <cell r="H29">
            <v>1615000</v>
          </cell>
        </row>
        <row r="30">
          <cell r="B30"/>
          <cell r="C30"/>
          <cell r="D30"/>
          <cell r="E30"/>
          <cell r="G30"/>
          <cell r="H30"/>
        </row>
        <row r="31">
          <cell r="A31">
            <v>579170</v>
          </cell>
          <cell r="B31" t="str">
            <v>579. A335</v>
          </cell>
          <cell r="C31">
            <v>0</v>
          </cell>
          <cell r="D31" t="str">
            <v>PRODUTTORE INDIRETTO DI VAPORE AD ACQUA SURRISC</v>
          </cell>
          <cell r="E31">
            <v>0</v>
          </cell>
          <cell r="G31">
            <v>0</v>
          </cell>
          <cell r="H31"/>
        </row>
        <row r="32">
          <cell r="A32">
            <v>579193</v>
          </cell>
          <cell r="B32">
            <v>0</v>
          </cell>
          <cell r="C32" t="str">
            <v>A21</v>
          </cell>
          <cell r="D32" t="str">
            <v xml:space="preserve">- Potenzialità 3488 kW (3000000 kcal/h)       </v>
          </cell>
          <cell r="E32" t="str">
            <v>n.</v>
          </cell>
          <cell r="F32">
            <v>1</v>
          </cell>
          <cell r="G32">
            <v>98605000</v>
          </cell>
          <cell r="H32">
            <v>98605000</v>
          </cell>
        </row>
        <row r="33">
          <cell r="B33"/>
          <cell r="C33"/>
          <cell r="D33"/>
          <cell r="E33"/>
          <cell r="G33"/>
          <cell r="H33"/>
        </row>
        <row r="34">
          <cell r="A34" t="str">
            <v>nd</v>
          </cell>
          <cell r="B34" t="e">
            <v>#N/A</v>
          </cell>
          <cell r="C34" t="e">
            <v>#N/A</v>
          </cell>
          <cell r="D34" t="e">
            <v>#N/A</v>
          </cell>
          <cell r="E34" t="e">
            <v>#N/A</v>
          </cell>
          <cell r="F34">
            <v>1</v>
          </cell>
          <cell r="G34">
            <v>3000000</v>
          </cell>
          <cell r="H34">
            <v>3000000</v>
          </cell>
        </row>
        <row r="35">
          <cell r="B35"/>
          <cell r="C35"/>
          <cell r="D35"/>
          <cell r="E35"/>
          <cell r="G35"/>
          <cell r="H35"/>
        </row>
        <row r="36">
          <cell r="A36">
            <v>510242</v>
          </cell>
          <cell r="B36" t="str">
            <v>510. B429</v>
          </cell>
          <cell r="C36">
            <v>0</v>
          </cell>
          <cell r="D36" t="str">
            <v>VALVOLA A FLUSSO AVV.IN ACCIAIO PN40 CON SOFFIETTO</v>
          </cell>
          <cell r="E36">
            <v>0</v>
          </cell>
          <cell r="G36">
            <v>0</v>
          </cell>
          <cell r="H36"/>
        </row>
        <row r="37">
          <cell r="A37">
            <v>510111</v>
          </cell>
          <cell r="B37">
            <v>0</v>
          </cell>
          <cell r="C37" t="str">
            <v>A5</v>
          </cell>
          <cell r="D37" t="str">
            <v xml:space="preserve">- DN 40       </v>
          </cell>
          <cell r="E37" t="str">
            <v>n°</v>
          </cell>
          <cell r="F37">
            <v>3</v>
          </cell>
          <cell r="G37">
            <v>50000</v>
          </cell>
          <cell r="H37">
            <v>150000</v>
          </cell>
        </row>
        <row r="38">
          <cell r="A38">
            <v>510114</v>
          </cell>
          <cell r="B38">
            <v>0</v>
          </cell>
          <cell r="C38" t="str">
            <v>A8</v>
          </cell>
          <cell r="D38" t="str">
            <v xml:space="preserve">- DN 80       </v>
          </cell>
          <cell r="E38" t="str">
            <v>n°</v>
          </cell>
          <cell r="F38">
            <v>4</v>
          </cell>
          <cell r="G38">
            <v>100000</v>
          </cell>
          <cell r="H38">
            <v>400000</v>
          </cell>
        </row>
        <row r="39">
          <cell r="A39">
            <v>510115</v>
          </cell>
          <cell r="B39">
            <v>0</v>
          </cell>
          <cell r="C39" t="str">
            <v>A9</v>
          </cell>
          <cell r="D39" t="str">
            <v xml:space="preserve">- DN 100       </v>
          </cell>
          <cell r="E39" t="str">
            <v>n°</v>
          </cell>
          <cell r="F39">
            <v>3</v>
          </cell>
          <cell r="G39">
            <v>100000</v>
          </cell>
          <cell r="H39">
            <v>300000</v>
          </cell>
        </row>
        <row r="40">
          <cell r="A40">
            <v>510116</v>
          </cell>
          <cell r="B40">
            <v>0</v>
          </cell>
          <cell r="C40" t="str">
            <v>A10</v>
          </cell>
          <cell r="D40" t="str">
            <v xml:space="preserve">- DN 125       </v>
          </cell>
          <cell r="E40" t="str">
            <v>n°</v>
          </cell>
          <cell r="F40">
            <v>8</v>
          </cell>
          <cell r="G40">
            <v>250000</v>
          </cell>
          <cell r="H40">
            <v>2000000</v>
          </cell>
        </row>
        <row r="41">
          <cell r="B41"/>
          <cell r="C41"/>
          <cell r="D41"/>
          <cell r="E41"/>
          <cell r="G41"/>
          <cell r="H41"/>
        </row>
        <row r="42">
          <cell r="A42">
            <v>510191</v>
          </cell>
          <cell r="B42" t="str">
            <v>510. A226</v>
          </cell>
          <cell r="C42">
            <v>0</v>
          </cell>
          <cell r="D42" t="str">
            <v>VALVOLA A FLUSSO AVV. IN GHISA PN16 CON SOFFIETTO</v>
          </cell>
          <cell r="E42">
            <v>0</v>
          </cell>
          <cell r="G42">
            <v>0</v>
          </cell>
          <cell r="H42"/>
        </row>
        <row r="43">
          <cell r="A43">
            <v>510115</v>
          </cell>
          <cell r="B43">
            <v>0</v>
          </cell>
          <cell r="C43" t="str">
            <v>A9</v>
          </cell>
          <cell r="D43" t="str">
            <v xml:space="preserve">- DN 100       </v>
          </cell>
          <cell r="E43" t="str">
            <v>n°</v>
          </cell>
          <cell r="F43">
            <v>1</v>
          </cell>
          <cell r="G43">
            <v>672000</v>
          </cell>
          <cell r="H43">
            <v>672000</v>
          </cell>
        </row>
        <row r="44">
          <cell r="B44"/>
          <cell r="C44"/>
          <cell r="D44"/>
          <cell r="E44"/>
          <cell r="G44"/>
          <cell r="H44"/>
        </row>
        <row r="45">
          <cell r="A45">
            <v>510212</v>
          </cell>
          <cell r="B45" t="str">
            <v>510. A260</v>
          </cell>
          <cell r="C45">
            <v>0</v>
          </cell>
          <cell r="D45" t="str">
            <v>VALVOLA DI RITEGNO IN GHISA PN16 A FLUSSO AVVIATO</v>
          </cell>
          <cell r="E45">
            <v>0</v>
          </cell>
          <cell r="G45">
            <v>0</v>
          </cell>
          <cell r="H45"/>
        </row>
        <row r="46">
          <cell r="A46">
            <v>510131</v>
          </cell>
          <cell r="B46">
            <v>0</v>
          </cell>
          <cell r="C46" t="str">
            <v>A5</v>
          </cell>
          <cell r="D46" t="str">
            <v xml:space="preserve">- DN 40       </v>
          </cell>
          <cell r="E46" t="str">
            <v>n°</v>
          </cell>
          <cell r="F46">
            <v>1</v>
          </cell>
          <cell r="G46">
            <v>234000</v>
          </cell>
          <cell r="H46">
            <v>234000</v>
          </cell>
        </row>
        <row r="47">
          <cell r="B47"/>
          <cell r="C47"/>
          <cell r="D47"/>
          <cell r="E47"/>
          <cell r="G47"/>
          <cell r="H47"/>
        </row>
        <row r="48">
          <cell r="A48" t="str">
            <v>nd</v>
          </cell>
          <cell r="B48" t="e">
            <v>#N/A</v>
          </cell>
          <cell r="C48" t="e">
            <v>#N/A</v>
          </cell>
          <cell r="D48" t="e">
            <v>#N/A</v>
          </cell>
          <cell r="E48" t="e">
            <v>#N/A</v>
          </cell>
          <cell r="F48">
            <v>2</v>
          </cell>
          <cell r="G48">
            <v>250000</v>
          </cell>
          <cell r="H48">
            <v>500000</v>
          </cell>
        </row>
        <row r="49">
          <cell r="B49"/>
          <cell r="C49"/>
          <cell r="D49"/>
          <cell r="E49"/>
          <cell r="G49"/>
          <cell r="H49"/>
        </row>
        <row r="50">
          <cell r="A50" t="str">
            <v>nd</v>
          </cell>
          <cell r="B50" t="e">
            <v>#N/A</v>
          </cell>
          <cell r="C50" t="e">
            <v>#N/A</v>
          </cell>
          <cell r="D50" t="e">
            <v>#N/A</v>
          </cell>
          <cell r="E50" t="e">
            <v>#N/A</v>
          </cell>
          <cell r="F50">
            <v>4</v>
          </cell>
          <cell r="G50">
            <v>250000</v>
          </cell>
          <cell r="H50">
            <v>1000000</v>
          </cell>
        </row>
        <row r="51">
          <cell r="B51"/>
          <cell r="C51"/>
          <cell r="D51"/>
          <cell r="E51"/>
          <cell r="G51"/>
          <cell r="H51"/>
        </row>
        <row r="52">
          <cell r="A52">
            <v>510287</v>
          </cell>
          <cell r="B52" t="str">
            <v>510. T105</v>
          </cell>
          <cell r="C52">
            <v>0</v>
          </cell>
          <cell r="D52" t="str">
            <v>TUBAZIONI IN ACCIAIO NERO S.S.</v>
          </cell>
          <cell r="E52">
            <v>0</v>
          </cell>
          <cell r="G52">
            <v>0</v>
          </cell>
          <cell r="H52"/>
        </row>
        <row r="53">
          <cell r="A53">
            <v>510289</v>
          </cell>
          <cell r="B53">
            <v>0</v>
          </cell>
          <cell r="C53" t="str">
            <v>A0</v>
          </cell>
          <cell r="D53" t="str">
            <v>- Tubazioni in acciaio nero SS</v>
          </cell>
          <cell r="E53" t="str">
            <v>kg</v>
          </cell>
          <cell r="F53">
            <v>6000</v>
          </cell>
          <cell r="G53">
            <v>6000</v>
          </cell>
          <cell r="H53">
            <v>36000000</v>
          </cell>
        </row>
        <row r="54">
          <cell r="B54"/>
          <cell r="C54"/>
          <cell r="D54"/>
          <cell r="E54"/>
          <cell r="G54"/>
          <cell r="H54"/>
        </row>
        <row r="55">
          <cell r="A55">
            <v>510333</v>
          </cell>
          <cell r="B55" t="str">
            <v>510. X091</v>
          </cell>
          <cell r="C55">
            <v>0</v>
          </cell>
          <cell r="D55" t="str">
            <v>VERNICIATURA ANTIRUGGINE</v>
          </cell>
          <cell r="E55">
            <v>0</v>
          </cell>
          <cell r="G55">
            <v>0</v>
          </cell>
          <cell r="H55"/>
        </row>
        <row r="56">
          <cell r="A56">
            <v>510335</v>
          </cell>
          <cell r="B56">
            <v>0</v>
          </cell>
          <cell r="C56" t="str">
            <v>A0</v>
          </cell>
          <cell r="D56" t="str">
            <v>- Verniciatura antiruggine</v>
          </cell>
          <cell r="E56" t="str">
            <v>m2</v>
          </cell>
          <cell r="F56">
            <v>120</v>
          </cell>
          <cell r="G56">
            <v>14000</v>
          </cell>
          <cell r="H56">
            <v>1680000</v>
          </cell>
        </row>
        <row r="57">
          <cell r="B57"/>
          <cell r="C57"/>
          <cell r="D57"/>
          <cell r="E57"/>
          <cell r="G57"/>
          <cell r="H57"/>
        </row>
        <row r="58">
          <cell r="A58">
            <v>540008</v>
          </cell>
          <cell r="B58" t="str">
            <v>540 A102</v>
          </cell>
          <cell r="C58">
            <v>0</v>
          </cell>
          <cell r="D58" t="str">
            <v>ISOLAMENTO TUBI CALDI CON FINITURA IN ISOGENOPAK</v>
          </cell>
          <cell r="E58">
            <v>0</v>
          </cell>
          <cell r="G58">
            <v>0</v>
          </cell>
          <cell r="H58"/>
        </row>
        <row r="59">
          <cell r="A59">
            <v>540010</v>
          </cell>
          <cell r="B59">
            <v>0</v>
          </cell>
          <cell r="C59" t="str">
            <v>A0</v>
          </cell>
          <cell r="D59" t="str">
            <v xml:space="preserve">- Isolamento tubi caldi con finitura in Isogenopack       </v>
          </cell>
          <cell r="E59" t="str">
            <v>m2</v>
          </cell>
          <cell r="F59">
            <v>175</v>
          </cell>
          <cell r="G59">
            <v>39000</v>
          </cell>
          <cell r="H59">
            <v>6825000</v>
          </cell>
        </row>
        <row r="60">
          <cell r="B60"/>
          <cell r="C60"/>
          <cell r="D60"/>
          <cell r="E60"/>
          <cell r="G60"/>
          <cell r="H60"/>
        </row>
        <row r="61">
          <cell r="A61">
            <v>510287</v>
          </cell>
          <cell r="B61" t="str">
            <v>510. T105</v>
          </cell>
          <cell r="C61">
            <v>0</v>
          </cell>
          <cell r="D61" t="str">
            <v>TUBAZIONI IN ACCIAIO NERO S.S.</v>
          </cell>
          <cell r="E61">
            <v>0</v>
          </cell>
          <cell r="G61">
            <v>0</v>
          </cell>
          <cell r="H61"/>
        </row>
        <row r="62">
          <cell r="A62">
            <v>510289</v>
          </cell>
          <cell r="B62">
            <v>0</v>
          </cell>
          <cell r="C62" t="str">
            <v>A0</v>
          </cell>
          <cell r="D62" t="str">
            <v>- Tubazioni in acciaio nero SS</v>
          </cell>
          <cell r="E62" t="str">
            <v>kg</v>
          </cell>
          <cell r="F62">
            <v>970</v>
          </cell>
          <cell r="G62">
            <v>6000</v>
          </cell>
          <cell r="H62">
            <v>5820000</v>
          </cell>
        </row>
        <row r="63">
          <cell r="B63"/>
          <cell r="C63"/>
          <cell r="D63"/>
          <cell r="E63"/>
          <cell r="G63"/>
          <cell r="H63"/>
        </row>
        <row r="64">
          <cell r="A64">
            <v>510333</v>
          </cell>
          <cell r="B64" t="str">
            <v>510. X091</v>
          </cell>
          <cell r="C64">
            <v>0</v>
          </cell>
          <cell r="D64" t="str">
            <v>VERNICIATURA ANTIRUGGINE</v>
          </cell>
          <cell r="E64">
            <v>0</v>
          </cell>
          <cell r="G64">
            <v>0</v>
          </cell>
          <cell r="H64"/>
        </row>
        <row r="65">
          <cell r="A65">
            <v>510335</v>
          </cell>
          <cell r="B65">
            <v>0</v>
          </cell>
          <cell r="C65" t="str">
            <v>A0</v>
          </cell>
          <cell r="D65" t="str">
            <v>- Verniciatura antiruggine</v>
          </cell>
          <cell r="E65" t="str">
            <v>m2</v>
          </cell>
          <cell r="F65">
            <v>15</v>
          </cell>
          <cell r="G65">
            <v>14000</v>
          </cell>
          <cell r="H65">
            <v>210000</v>
          </cell>
        </row>
        <row r="66">
          <cell r="B66"/>
          <cell r="C66"/>
          <cell r="D66"/>
          <cell r="E66"/>
          <cell r="G66"/>
          <cell r="H66"/>
        </row>
        <row r="67">
          <cell r="A67">
            <v>540008</v>
          </cell>
          <cell r="B67" t="str">
            <v>540 A102</v>
          </cell>
          <cell r="C67">
            <v>0</v>
          </cell>
          <cell r="D67" t="str">
            <v>ISOLAMENTO TUBI CALDI CON FINITURA IN ISOGENOPAK</v>
          </cell>
          <cell r="E67">
            <v>0</v>
          </cell>
          <cell r="G67">
            <v>0</v>
          </cell>
          <cell r="H67"/>
        </row>
        <row r="68">
          <cell r="A68">
            <v>540010</v>
          </cell>
          <cell r="B68">
            <v>0</v>
          </cell>
          <cell r="C68" t="str">
            <v>A0</v>
          </cell>
          <cell r="D68" t="str">
            <v xml:space="preserve">- Isolamento tubi caldi con finitura in Isogenopack       </v>
          </cell>
          <cell r="E68" t="str">
            <v>m2</v>
          </cell>
          <cell r="F68">
            <v>25</v>
          </cell>
          <cell r="G68">
            <v>39000</v>
          </cell>
          <cell r="H68">
            <v>975000</v>
          </cell>
        </row>
        <row r="69">
          <cell r="B69"/>
          <cell r="C69"/>
          <cell r="D69"/>
          <cell r="E69"/>
          <cell r="H69"/>
        </row>
        <row r="70">
          <cell r="A70">
            <v>510287</v>
          </cell>
          <cell r="B70" t="str">
            <v>510. T105</v>
          </cell>
          <cell r="C70">
            <v>0</v>
          </cell>
          <cell r="D70" t="str">
            <v>TUBAZIONI IN ACCIAIO NERO S.S.</v>
          </cell>
          <cell r="E70">
            <v>0</v>
          </cell>
          <cell r="H70"/>
        </row>
        <row r="71">
          <cell r="A71">
            <v>510289</v>
          </cell>
          <cell r="B71">
            <v>0</v>
          </cell>
          <cell r="C71" t="str">
            <v>A0</v>
          </cell>
          <cell r="D71" t="str">
            <v>- Tubazioni in acciaio nero SS</v>
          </cell>
          <cell r="E71" t="str">
            <v>kg</v>
          </cell>
          <cell r="F71">
            <v>3000</v>
          </cell>
          <cell r="G71">
            <v>6000</v>
          </cell>
          <cell r="H71">
            <v>18000000</v>
          </cell>
        </row>
        <row r="72">
          <cell r="B72"/>
          <cell r="C72"/>
          <cell r="D72"/>
          <cell r="E72"/>
          <cell r="H72"/>
        </row>
        <row r="73">
          <cell r="A73">
            <v>510333</v>
          </cell>
          <cell r="B73" t="str">
            <v>510. X091</v>
          </cell>
          <cell r="C73">
            <v>0</v>
          </cell>
          <cell r="D73" t="str">
            <v>VERNICIATURA ANTIRUGGINE</v>
          </cell>
          <cell r="E73">
            <v>0</v>
          </cell>
          <cell r="H73"/>
        </row>
        <row r="74">
          <cell r="A74">
            <v>510335</v>
          </cell>
          <cell r="B74">
            <v>0</v>
          </cell>
          <cell r="C74" t="str">
            <v>A0</v>
          </cell>
          <cell r="D74" t="str">
            <v>- Verniciatura antiruggine</v>
          </cell>
          <cell r="E74" t="str">
            <v>m2</v>
          </cell>
          <cell r="F74">
            <v>65</v>
          </cell>
          <cell r="G74">
            <v>14000</v>
          </cell>
          <cell r="H74">
            <v>910000</v>
          </cell>
        </row>
        <row r="75">
          <cell r="B75"/>
          <cell r="C75"/>
          <cell r="D75"/>
          <cell r="E75"/>
          <cell r="H75"/>
        </row>
        <row r="76">
          <cell r="A76">
            <v>540008</v>
          </cell>
          <cell r="B76" t="str">
            <v>540 A102</v>
          </cell>
          <cell r="C76">
            <v>0</v>
          </cell>
          <cell r="D76" t="str">
            <v>ISOLAMENTO TUBI CALDI CON FINITURA IN ISOGENOPAK</v>
          </cell>
          <cell r="E76">
            <v>0</v>
          </cell>
          <cell r="H76"/>
        </row>
        <row r="77">
          <cell r="A77">
            <v>540010</v>
          </cell>
          <cell r="B77">
            <v>0</v>
          </cell>
          <cell r="C77" t="str">
            <v>A0</v>
          </cell>
          <cell r="D77" t="str">
            <v xml:space="preserve">- Isolamento tubi caldi con finitura in Isogenopack       </v>
          </cell>
          <cell r="E77" t="str">
            <v>m2</v>
          </cell>
          <cell r="F77">
            <v>90</v>
          </cell>
          <cell r="G77">
            <v>39000</v>
          </cell>
          <cell r="H77">
            <v>3510000</v>
          </cell>
        </row>
        <row r="78">
          <cell r="B78"/>
          <cell r="C78"/>
          <cell r="D78"/>
          <cell r="E78"/>
          <cell r="H78"/>
        </row>
        <row r="79">
          <cell r="A79">
            <v>510315</v>
          </cell>
          <cell r="B79" t="str">
            <v>510. X001</v>
          </cell>
          <cell r="C79">
            <v>0</v>
          </cell>
          <cell r="D79" t="str">
            <v>FORMAZIONE SCARICHI E SFOGHI ARIA</v>
          </cell>
          <cell r="E79">
            <v>0</v>
          </cell>
          <cell r="G79">
            <v>0</v>
          </cell>
          <cell r="H79"/>
        </row>
        <row r="80">
          <cell r="A80">
            <v>510317</v>
          </cell>
          <cell r="B80">
            <v>0</v>
          </cell>
          <cell r="C80" t="str">
            <v>A0</v>
          </cell>
          <cell r="D80" t="str">
            <v>- Scarichi e sfoghi aria</v>
          </cell>
          <cell r="E80" t="str">
            <v>n</v>
          </cell>
          <cell r="F80">
            <v>10</v>
          </cell>
          <cell r="G80">
            <v>300000</v>
          </cell>
          <cell r="H80">
            <v>3000000</v>
          </cell>
        </row>
        <row r="81">
          <cell r="B81"/>
          <cell r="C81"/>
          <cell r="D81"/>
          <cell r="E81"/>
          <cell r="G81"/>
          <cell r="H81"/>
        </row>
        <row r="82">
          <cell r="A82">
            <v>510351</v>
          </cell>
          <cell r="B82" t="str">
            <v>510. Z105</v>
          </cell>
          <cell r="C82">
            <v>0</v>
          </cell>
          <cell r="D82" t="str">
            <v>TERMOMETRO</v>
          </cell>
          <cell r="E82">
            <v>0</v>
          </cell>
          <cell r="G82">
            <v>0</v>
          </cell>
          <cell r="H82"/>
        </row>
        <row r="83">
          <cell r="A83">
            <v>510353</v>
          </cell>
          <cell r="B83">
            <v>0</v>
          </cell>
          <cell r="C83" t="str">
            <v>A0</v>
          </cell>
          <cell r="D83" t="str">
            <v xml:space="preserve">- Termometro in opera       </v>
          </cell>
          <cell r="E83" t="str">
            <v>n</v>
          </cell>
          <cell r="F83">
            <v>8</v>
          </cell>
          <cell r="G83">
            <v>58000</v>
          </cell>
          <cell r="H83">
            <v>464000</v>
          </cell>
        </row>
        <row r="84">
          <cell r="B84"/>
          <cell r="C84"/>
          <cell r="D84"/>
          <cell r="E84"/>
          <cell r="G84"/>
          <cell r="H84"/>
        </row>
        <row r="85">
          <cell r="A85">
            <v>510354</v>
          </cell>
          <cell r="B85" t="str">
            <v>510. Z110</v>
          </cell>
          <cell r="C85">
            <v>0</v>
          </cell>
          <cell r="D85" t="str">
            <v>MANOMETRO</v>
          </cell>
          <cell r="E85">
            <v>0</v>
          </cell>
          <cell r="G85">
            <v>0</v>
          </cell>
          <cell r="H85"/>
        </row>
        <row r="86">
          <cell r="A86">
            <v>510356</v>
          </cell>
          <cell r="B86">
            <v>0</v>
          </cell>
          <cell r="C86" t="str">
            <v>A0</v>
          </cell>
          <cell r="D86" t="str">
            <v xml:space="preserve">- Manometro in opera .      </v>
          </cell>
          <cell r="E86" t="str">
            <v>n</v>
          </cell>
          <cell r="F86">
            <v>5</v>
          </cell>
          <cell r="G86">
            <v>92000</v>
          </cell>
          <cell r="H86">
            <v>460000</v>
          </cell>
        </row>
        <row r="87">
          <cell r="B87"/>
          <cell r="C87"/>
          <cell r="D87"/>
          <cell r="E87"/>
          <cell r="G87"/>
          <cell r="H87"/>
        </row>
        <row r="88">
          <cell r="A88">
            <v>510294</v>
          </cell>
          <cell r="B88" t="str">
            <v>510. T205</v>
          </cell>
          <cell r="C88">
            <v>0</v>
          </cell>
          <cell r="D88" t="str">
            <v>TUBAZIONI IN ACCIAIO ZINCATO</v>
          </cell>
          <cell r="E88">
            <v>0</v>
          </cell>
          <cell r="G88">
            <v>0</v>
          </cell>
          <cell r="H88"/>
        </row>
        <row r="89">
          <cell r="A89">
            <v>510296</v>
          </cell>
          <cell r="B89">
            <v>0</v>
          </cell>
          <cell r="C89" t="str">
            <v>A0</v>
          </cell>
          <cell r="D89" t="str">
            <v xml:space="preserve">- Tubazioni in acciaio zincato      </v>
          </cell>
          <cell r="E89" t="str">
            <v>kg</v>
          </cell>
          <cell r="F89">
            <v>350</v>
          </cell>
          <cell r="G89">
            <v>6500</v>
          </cell>
          <cell r="H89">
            <v>2275000</v>
          </cell>
        </row>
        <row r="90">
          <cell r="B90"/>
          <cell r="C90"/>
          <cell r="D90"/>
          <cell r="E90"/>
          <cell r="G90"/>
          <cell r="H90"/>
        </row>
        <row r="91">
          <cell r="A91">
            <v>540099</v>
          </cell>
          <cell r="B91" t="str">
            <v>540 A131</v>
          </cell>
          <cell r="C91">
            <v>0</v>
          </cell>
          <cell r="D91" t="str">
            <v>ISOLAMENTO TUBAZIONI CON GUAINE FLESSIBILI</v>
          </cell>
          <cell r="E91">
            <v>0</v>
          </cell>
          <cell r="G91">
            <v>0</v>
          </cell>
          <cell r="H91"/>
        </row>
        <row r="92">
          <cell r="A92">
            <v>540101</v>
          </cell>
          <cell r="B92">
            <v>0</v>
          </cell>
          <cell r="C92" t="str">
            <v>A0</v>
          </cell>
          <cell r="D92" t="str">
            <v xml:space="preserve">- Isolamento tubazioni con guaine flessibili       </v>
          </cell>
          <cell r="E92" t="str">
            <v>m2</v>
          </cell>
          <cell r="F92">
            <v>30</v>
          </cell>
          <cell r="G92">
            <v>48000</v>
          </cell>
          <cell r="H92">
            <v>1440000</v>
          </cell>
        </row>
        <row r="93">
          <cell r="B93"/>
          <cell r="C93"/>
          <cell r="D93"/>
          <cell r="E93"/>
          <cell r="G93"/>
          <cell r="H93"/>
        </row>
        <row r="94">
          <cell r="A94">
            <v>579098</v>
          </cell>
          <cell r="B94" t="str">
            <v>579. A315</v>
          </cell>
          <cell r="C94">
            <v>0</v>
          </cell>
          <cell r="D94" t="str">
            <v>SCAMBIATORE DI CALORE ACQUA SURRISC/ACQUA CALDA</v>
          </cell>
          <cell r="E94">
            <v>0</v>
          </cell>
          <cell r="G94">
            <v>0</v>
          </cell>
          <cell r="H94"/>
        </row>
        <row r="95">
          <cell r="A95">
            <v>579115</v>
          </cell>
          <cell r="B95">
            <v>0</v>
          </cell>
          <cell r="C95" t="str">
            <v>A15</v>
          </cell>
          <cell r="D95" t="str">
            <v xml:space="preserve">- Potenzialità 1744 kW (1500000 kcal/h)       </v>
          </cell>
          <cell r="E95" t="str">
            <v>n.</v>
          </cell>
          <cell r="F95">
            <v>1</v>
          </cell>
          <cell r="G95">
            <v>1500000</v>
          </cell>
          <cell r="H95">
            <v>1500000</v>
          </cell>
        </row>
        <row r="96">
          <cell r="B96"/>
          <cell r="C96"/>
          <cell r="D96"/>
          <cell r="E96"/>
          <cell r="G96"/>
          <cell r="H96"/>
        </row>
        <row r="97">
          <cell r="A97" t="str">
            <v>nd</v>
          </cell>
          <cell r="B97" t="e">
            <v>#N/A</v>
          </cell>
          <cell r="C97" t="e">
            <v>#N/A</v>
          </cell>
          <cell r="D97" t="e">
            <v>#N/A</v>
          </cell>
          <cell r="E97" t="e">
            <v>#N/A</v>
          </cell>
          <cell r="F97">
            <v>1</v>
          </cell>
          <cell r="G97">
            <v>2000000</v>
          </cell>
          <cell r="H97">
            <v>2000000</v>
          </cell>
        </row>
        <row r="98">
          <cell r="B98"/>
          <cell r="C98"/>
          <cell r="D98"/>
          <cell r="E98"/>
          <cell r="G98"/>
          <cell r="H98"/>
        </row>
        <row r="99">
          <cell r="A99">
            <v>579398</v>
          </cell>
          <cell r="B99" t="str">
            <v>579.P110</v>
          </cell>
          <cell r="C99">
            <v>0</v>
          </cell>
          <cell r="D99" t="str">
            <v>POMPE CENTRIFUGHE AD ASSE ORIZZONTALE A 1450 g/1'</v>
          </cell>
          <cell r="E99">
            <v>0</v>
          </cell>
          <cell r="G99">
            <v>0</v>
          </cell>
          <cell r="H99"/>
        </row>
        <row r="100">
          <cell r="A100">
            <v>579415</v>
          </cell>
          <cell r="B100">
            <v>0</v>
          </cell>
          <cell r="C100" t="str">
            <v>A16</v>
          </cell>
          <cell r="D100" t="str">
            <v xml:space="preserve">- motore da 45 kW; grandezza 150-400      </v>
          </cell>
          <cell r="E100" t="str">
            <v>n.</v>
          </cell>
          <cell r="F100">
            <v>2</v>
          </cell>
          <cell r="G100">
            <v>1500000</v>
          </cell>
          <cell r="H100">
            <v>3000000</v>
          </cell>
        </row>
        <row r="101">
          <cell r="B101"/>
          <cell r="C101"/>
          <cell r="D101"/>
          <cell r="E101"/>
          <cell r="G101"/>
          <cell r="H101"/>
        </row>
        <row r="102">
          <cell r="A102">
            <v>579481</v>
          </cell>
          <cell r="B102" t="str">
            <v>579. V101</v>
          </cell>
          <cell r="C102">
            <v>0</v>
          </cell>
          <cell r="D102" t="str">
            <v>VASO DI ESPANSIONE AUTOPRESSURIZZATO</v>
          </cell>
          <cell r="E102">
            <v>0</v>
          </cell>
          <cell r="G102">
            <v>0</v>
          </cell>
          <cell r="H102"/>
        </row>
        <row r="103">
          <cell r="A103">
            <v>579497</v>
          </cell>
          <cell r="B103">
            <v>0</v>
          </cell>
          <cell r="C103" t="str">
            <v>A15</v>
          </cell>
          <cell r="D103" t="str">
            <v xml:space="preserve">- Capacità 1000 l      </v>
          </cell>
          <cell r="E103" t="str">
            <v>n.</v>
          </cell>
          <cell r="F103">
            <v>1</v>
          </cell>
          <cell r="G103">
            <v>800000</v>
          </cell>
          <cell r="H103">
            <v>800000</v>
          </cell>
        </row>
        <row r="104">
          <cell r="B104"/>
          <cell r="C104"/>
          <cell r="D104"/>
          <cell r="E104"/>
          <cell r="G104"/>
          <cell r="H104"/>
        </row>
        <row r="105">
          <cell r="A105">
            <v>579481</v>
          </cell>
          <cell r="B105" t="str">
            <v>579. V101</v>
          </cell>
          <cell r="C105">
            <v>0</v>
          </cell>
          <cell r="D105" t="str">
            <v>VASO DI ESPANSIONE AUTOPRESSURIZZATO</v>
          </cell>
          <cell r="E105">
            <v>0</v>
          </cell>
          <cell r="G105">
            <v>0</v>
          </cell>
          <cell r="H105"/>
        </row>
        <row r="106">
          <cell r="A106">
            <v>579497</v>
          </cell>
          <cell r="B106">
            <v>0</v>
          </cell>
          <cell r="C106" t="str">
            <v>A15</v>
          </cell>
          <cell r="D106" t="str">
            <v xml:space="preserve">- Capacità 1000 l      </v>
          </cell>
          <cell r="E106" t="str">
            <v>n.</v>
          </cell>
          <cell r="F106">
            <v>1</v>
          </cell>
          <cell r="G106">
            <v>600000</v>
          </cell>
          <cell r="H106">
            <v>600000</v>
          </cell>
        </row>
        <row r="107">
          <cell r="B107"/>
          <cell r="C107"/>
          <cell r="D107"/>
          <cell r="E107"/>
          <cell r="G107"/>
          <cell r="H107"/>
        </row>
        <row r="108">
          <cell r="A108" t="str">
            <v>nd</v>
          </cell>
          <cell r="B108" t="e">
            <v>#N/A</v>
          </cell>
          <cell r="C108" t="e">
            <v>#N/A</v>
          </cell>
          <cell r="D108" t="e">
            <v>#N/A</v>
          </cell>
          <cell r="E108" t="e">
            <v>#N/A</v>
          </cell>
          <cell r="F108">
            <v>1</v>
          </cell>
          <cell r="G108">
            <v>15000000</v>
          </cell>
          <cell r="H108">
            <v>15000000</v>
          </cell>
        </row>
        <row r="109">
          <cell r="B109"/>
          <cell r="C109"/>
          <cell r="D109"/>
          <cell r="E109"/>
          <cell r="G109"/>
          <cell r="H109"/>
        </row>
        <row r="110">
          <cell r="A110" t="str">
            <v>nd</v>
          </cell>
          <cell r="B110" t="e">
            <v>#N/A</v>
          </cell>
          <cell r="C110" t="e">
            <v>#N/A</v>
          </cell>
          <cell r="D110" t="e">
            <v>#N/A</v>
          </cell>
          <cell r="E110" t="e">
            <v>#N/A</v>
          </cell>
          <cell r="F110">
            <v>1</v>
          </cell>
          <cell r="G110">
            <v>4750000</v>
          </cell>
          <cell r="H110">
            <v>4750000</v>
          </cell>
        </row>
        <row r="111">
          <cell r="B111"/>
          <cell r="C111"/>
          <cell r="D111"/>
          <cell r="E111"/>
          <cell r="G111"/>
          <cell r="H111"/>
        </row>
        <row r="112">
          <cell r="B112"/>
          <cell r="C112"/>
          <cell r="D112"/>
          <cell r="E112"/>
          <cell r="G112"/>
          <cell r="H112">
            <v>272241000</v>
          </cell>
        </row>
        <row r="113">
          <cell r="B113"/>
          <cell r="C113"/>
          <cell r="D113"/>
          <cell r="E113"/>
          <cell r="G113"/>
          <cell r="H113"/>
        </row>
        <row r="114">
          <cell r="B114"/>
          <cell r="C114"/>
          <cell r="D114"/>
          <cell r="E114"/>
          <cell r="G114"/>
          <cell r="H114"/>
        </row>
        <row r="115">
          <cell r="B115"/>
          <cell r="C115"/>
          <cell r="D115"/>
          <cell r="E115"/>
          <cell r="G115"/>
          <cell r="H115"/>
        </row>
        <row r="116">
          <cell r="B116"/>
          <cell r="C116"/>
          <cell r="D116"/>
          <cell r="E116"/>
          <cell r="G116"/>
          <cell r="H116"/>
        </row>
        <row r="117">
          <cell r="B117"/>
          <cell r="C117"/>
          <cell r="D117"/>
          <cell r="E117"/>
          <cell r="G117"/>
          <cell r="H117"/>
        </row>
        <row r="118">
          <cell r="B118"/>
          <cell r="C118"/>
          <cell r="D118"/>
          <cell r="E118"/>
          <cell r="G118"/>
          <cell r="H118"/>
        </row>
        <row r="119">
          <cell r="B119"/>
          <cell r="C119"/>
          <cell r="D119"/>
          <cell r="E119"/>
          <cell r="G119"/>
          <cell r="H119"/>
        </row>
        <row r="120">
          <cell r="B120"/>
          <cell r="C120"/>
          <cell r="D120"/>
          <cell r="E120"/>
          <cell r="G120"/>
          <cell r="H120"/>
        </row>
        <row r="121">
          <cell r="B121"/>
          <cell r="C121"/>
          <cell r="D121"/>
          <cell r="E121"/>
          <cell r="G121"/>
          <cell r="H121"/>
        </row>
        <row r="122">
          <cell r="B122"/>
          <cell r="C122"/>
          <cell r="D122"/>
          <cell r="E122"/>
          <cell r="G122"/>
          <cell r="H122"/>
        </row>
        <row r="123">
          <cell r="B123"/>
          <cell r="C123"/>
          <cell r="D123"/>
          <cell r="E123"/>
          <cell r="G123"/>
          <cell r="H123"/>
        </row>
        <row r="124">
          <cell r="B124"/>
          <cell r="C124"/>
          <cell r="D124"/>
          <cell r="E124"/>
          <cell r="G124"/>
          <cell r="H124"/>
        </row>
        <row r="125">
          <cell r="B125"/>
          <cell r="C125"/>
          <cell r="D125"/>
          <cell r="E125"/>
          <cell r="G125"/>
          <cell r="H125"/>
        </row>
        <row r="126">
          <cell r="B126"/>
          <cell r="C126"/>
          <cell r="D126"/>
          <cell r="E126"/>
          <cell r="G126"/>
          <cell r="H126"/>
        </row>
        <row r="127">
          <cell r="B127"/>
          <cell r="C127"/>
          <cell r="D127"/>
          <cell r="E127"/>
          <cell r="G127"/>
          <cell r="H127"/>
        </row>
        <row r="128">
          <cell r="B128"/>
          <cell r="C128"/>
          <cell r="D128"/>
          <cell r="E128"/>
          <cell r="G128"/>
          <cell r="H128"/>
        </row>
        <row r="129">
          <cell r="B129"/>
          <cell r="C129"/>
          <cell r="D129"/>
          <cell r="E129"/>
          <cell r="G129"/>
          <cell r="H129"/>
        </row>
        <row r="130">
          <cell r="B130"/>
          <cell r="C130"/>
          <cell r="D130"/>
          <cell r="E130"/>
          <cell r="G130"/>
          <cell r="H130"/>
        </row>
        <row r="131">
          <cell r="B131"/>
          <cell r="C131"/>
          <cell r="D131"/>
          <cell r="E131"/>
          <cell r="G131"/>
          <cell r="H131"/>
        </row>
        <row r="132">
          <cell r="B132"/>
          <cell r="C132"/>
          <cell r="D132"/>
          <cell r="E132"/>
          <cell r="G132"/>
          <cell r="H132"/>
        </row>
        <row r="133">
          <cell r="B133"/>
          <cell r="C133"/>
          <cell r="D133"/>
          <cell r="E133"/>
          <cell r="G133"/>
          <cell r="H133"/>
        </row>
        <row r="134">
          <cell r="B134"/>
          <cell r="C134"/>
          <cell r="D134"/>
          <cell r="E134"/>
          <cell r="G134"/>
          <cell r="H134"/>
        </row>
        <row r="135">
          <cell r="B135"/>
          <cell r="C135"/>
          <cell r="D135"/>
          <cell r="E135"/>
          <cell r="G135"/>
          <cell r="H135"/>
        </row>
        <row r="136">
          <cell r="B136"/>
          <cell r="C136"/>
          <cell r="D136"/>
          <cell r="E136"/>
          <cell r="G136"/>
          <cell r="H136"/>
        </row>
        <row r="137">
          <cell r="B137"/>
          <cell r="C137"/>
          <cell r="D137"/>
          <cell r="E137"/>
          <cell r="G137"/>
          <cell r="H137"/>
        </row>
        <row r="138">
          <cell r="B138"/>
          <cell r="C138"/>
          <cell r="D138"/>
          <cell r="E138"/>
          <cell r="G138"/>
          <cell r="H138"/>
        </row>
        <row r="139">
          <cell r="B139"/>
          <cell r="C139"/>
          <cell r="D139"/>
          <cell r="E139"/>
          <cell r="G139"/>
          <cell r="H139"/>
        </row>
        <row r="140">
          <cell r="B140"/>
          <cell r="C140"/>
          <cell r="D140"/>
          <cell r="E140"/>
          <cell r="G140"/>
          <cell r="H140"/>
        </row>
        <row r="141">
          <cell r="B141"/>
          <cell r="C141"/>
          <cell r="D141"/>
          <cell r="E141"/>
          <cell r="G141"/>
          <cell r="H141"/>
        </row>
        <row r="142">
          <cell r="B142"/>
          <cell r="C142"/>
          <cell r="D142"/>
          <cell r="E142"/>
          <cell r="G142"/>
          <cell r="H142"/>
        </row>
        <row r="143">
          <cell r="B143"/>
          <cell r="C143"/>
          <cell r="D143"/>
          <cell r="E143"/>
          <cell r="G143"/>
          <cell r="H143"/>
        </row>
        <row r="144">
          <cell r="B144"/>
          <cell r="C144"/>
          <cell r="D144"/>
          <cell r="E144"/>
          <cell r="G144"/>
          <cell r="H144"/>
        </row>
        <row r="145">
          <cell r="B145"/>
          <cell r="C145"/>
          <cell r="D145"/>
          <cell r="E145"/>
          <cell r="G145"/>
          <cell r="H145"/>
        </row>
        <row r="146">
          <cell r="B146"/>
          <cell r="C146"/>
          <cell r="D146"/>
          <cell r="E146"/>
          <cell r="G146"/>
          <cell r="H146"/>
        </row>
        <row r="147">
          <cell r="B147"/>
          <cell r="C147"/>
          <cell r="D147"/>
          <cell r="E147"/>
          <cell r="G147"/>
          <cell r="H147"/>
        </row>
        <row r="148">
          <cell r="B148"/>
          <cell r="C148"/>
          <cell r="D148"/>
          <cell r="E148"/>
          <cell r="G148"/>
          <cell r="H148"/>
        </row>
        <row r="149">
          <cell r="B149"/>
          <cell r="C149"/>
          <cell r="D149"/>
          <cell r="E149"/>
          <cell r="G149"/>
          <cell r="H149"/>
        </row>
        <row r="150">
          <cell r="B150"/>
          <cell r="C150"/>
          <cell r="D150"/>
          <cell r="E150"/>
          <cell r="G150"/>
          <cell r="H150"/>
        </row>
        <row r="151">
          <cell r="B151"/>
          <cell r="C151"/>
          <cell r="D151"/>
          <cell r="E151"/>
          <cell r="G151"/>
          <cell r="H151"/>
        </row>
        <row r="152">
          <cell r="B152"/>
          <cell r="C152"/>
          <cell r="D152"/>
          <cell r="E152"/>
          <cell r="G152"/>
          <cell r="H152"/>
        </row>
        <row r="153">
          <cell r="B153"/>
          <cell r="C153"/>
          <cell r="D153"/>
          <cell r="E153"/>
          <cell r="G153"/>
          <cell r="H153"/>
        </row>
        <row r="154">
          <cell r="B154"/>
          <cell r="C154"/>
          <cell r="D154"/>
          <cell r="E154"/>
          <cell r="G154"/>
          <cell r="H154"/>
        </row>
        <row r="155">
          <cell r="B155"/>
          <cell r="C155"/>
          <cell r="D155"/>
          <cell r="E155"/>
          <cell r="G155"/>
          <cell r="H155"/>
        </row>
        <row r="156">
          <cell r="B156"/>
          <cell r="C156"/>
          <cell r="D156"/>
          <cell r="E156"/>
          <cell r="G156"/>
          <cell r="H156"/>
        </row>
        <row r="157">
          <cell r="B157"/>
          <cell r="C157"/>
          <cell r="D157"/>
          <cell r="E157"/>
          <cell r="G157"/>
          <cell r="H157"/>
        </row>
        <row r="158">
          <cell r="B158"/>
          <cell r="C158"/>
          <cell r="D158"/>
          <cell r="E158"/>
          <cell r="G158"/>
          <cell r="H158"/>
        </row>
        <row r="159">
          <cell r="B159"/>
          <cell r="C159"/>
          <cell r="D159"/>
          <cell r="E159"/>
          <cell r="G159"/>
          <cell r="H159"/>
        </row>
        <row r="160">
          <cell r="B160"/>
          <cell r="C160"/>
          <cell r="D160"/>
          <cell r="E160"/>
          <cell r="G160"/>
          <cell r="H160"/>
        </row>
        <row r="161">
          <cell r="B161"/>
          <cell r="C161"/>
          <cell r="D161"/>
          <cell r="E161"/>
          <cell r="G161"/>
          <cell r="H161"/>
        </row>
        <row r="162">
          <cell r="B162"/>
          <cell r="C162"/>
          <cell r="D162"/>
          <cell r="E162"/>
          <cell r="G162"/>
          <cell r="H162"/>
        </row>
        <row r="163">
          <cell r="B163"/>
          <cell r="C163"/>
          <cell r="D163"/>
          <cell r="E163"/>
          <cell r="G163"/>
          <cell r="H163"/>
        </row>
        <row r="164">
          <cell r="B164"/>
          <cell r="C164"/>
          <cell r="D164"/>
          <cell r="E164"/>
          <cell r="G164"/>
          <cell r="H164"/>
        </row>
        <row r="165">
          <cell r="B165"/>
          <cell r="C165"/>
          <cell r="D165"/>
          <cell r="E165"/>
          <cell r="G165"/>
          <cell r="H165"/>
        </row>
        <row r="166">
          <cell r="B166"/>
          <cell r="C166"/>
          <cell r="D166"/>
          <cell r="E166"/>
          <cell r="G166"/>
          <cell r="H166"/>
        </row>
        <row r="167">
          <cell r="B167"/>
          <cell r="C167"/>
          <cell r="D167"/>
          <cell r="E167"/>
          <cell r="G167"/>
          <cell r="H167"/>
        </row>
        <row r="168">
          <cell r="B168"/>
          <cell r="C168"/>
          <cell r="D168"/>
          <cell r="E168"/>
          <cell r="G168"/>
          <cell r="H168"/>
        </row>
        <row r="169">
          <cell r="B169"/>
          <cell r="C169"/>
          <cell r="D169"/>
          <cell r="E169"/>
          <cell r="G169"/>
          <cell r="H169"/>
        </row>
        <row r="170">
          <cell r="B170"/>
          <cell r="C170"/>
          <cell r="D170"/>
          <cell r="E170"/>
          <cell r="G170"/>
          <cell r="H170"/>
        </row>
        <row r="171">
          <cell r="B171"/>
          <cell r="C171"/>
          <cell r="D171"/>
          <cell r="E171"/>
          <cell r="G171"/>
          <cell r="H171"/>
        </row>
        <row r="172">
          <cell r="B172"/>
          <cell r="C172"/>
          <cell r="D172"/>
          <cell r="E172"/>
          <cell r="G172"/>
          <cell r="H172"/>
        </row>
        <row r="173">
          <cell r="B173"/>
          <cell r="C173"/>
          <cell r="D173"/>
          <cell r="E173"/>
          <cell r="G173"/>
          <cell r="H173"/>
        </row>
        <row r="174">
          <cell r="B174"/>
          <cell r="C174"/>
          <cell r="D174"/>
          <cell r="E174"/>
          <cell r="G174"/>
          <cell r="H174"/>
        </row>
        <row r="175">
          <cell r="B175"/>
          <cell r="C175"/>
          <cell r="D175"/>
          <cell r="E175"/>
          <cell r="G175"/>
          <cell r="H175"/>
        </row>
        <row r="176">
          <cell r="B176"/>
          <cell r="C176"/>
          <cell r="D176"/>
          <cell r="E176"/>
          <cell r="G176"/>
          <cell r="H176"/>
        </row>
        <row r="177">
          <cell r="B177"/>
          <cell r="C177"/>
          <cell r="D177"/>
          <cell r="E177"/>
          <cell r="G177"/>
          <cell r="H177"/>
        </row>
        <row r="178">
          <cell r="B178"/>
          <cell r="C178"/>
          <cell r="D178"/>
          <cell r="E178"/>
          <cell r="G178"/>
          <cell r="H178"/>
        </row>
        <row r="179">
          <cell r="B179"/>
          <cell r="C179"/>
          <cell r="D179"/>
          <cell r="E179"/>
          <cell r="G179"/>
          <cell r="H179"/>
        </row>
        <row r="180">
          <cell r="B180"/>
          <cell r="C180"/>
          <cell r="D180"/>
          <cell r="E180"/>
          <cell r="G180"/>
          <cell r="H180"/>
        </row>
        <row r="181">
          <cell r="B181"/>
          <cell r="C181"/>
          <cell r="D181"/>
          <cell r="E181"/>
          <cell r="G181"/>
          <cell r="H181"/>
        </row>
        <row r="182">
          <cell r="B182"/>
          <cell r="C182"/>
          <cell r="D182"/>
          <cell r="E182"/>
          <cell r="G182"/>
          <cell r="H182"/>
        </row>
        <row r="183">
          <cell r="B183"/>
          <cell r="C183"/>
          <cell r="D183"/>
          <cell r="E183"/>
          <cell r="G183"/>
          <cell r="H183"/>
        </row>
        <row r="184">
          <cell r="B184"/>
          <cell r="C184"/>
          <cell r="D184"/>
          <cell r="E184"/>
          <cell r="G184"/>
          <cell r="H184"/>
        </row>
        <row r="185">
          <cell r="B185"/>
          <cell r="C185"/>
          <cell r="D185"/>
          <cell r="E185"/>
          <cell r="G185"/>
          <cell r="H185"/>
        </row>
        <row r="186">
          <cell r="B186"/>
          <cell r="C186"/>
          <cell r="D186"/>
          <cell r="E186"/>
          <cell r="G186"/>
          <cell r="H186"/>
        </row>
        <row r="187">
          <cell r="B187"/>
          <cell r="C187"/>
          <cell r="D187"/>
          <cell r="E187"/>
          <cell r="G187"/>
          <cell r="H187"/>
        </row>
        <row r="188">
          <cell r="B188"/>
          <cell r="C188"/>
          <cell r="D188"/>
          <cell r="E188"/>
          <cell r="G188"/>
          <cell r="H188"/>
        </row>
        <row r="189">
          <cell r="B189"/>
          <cell r="C189"/>
          <cell r="D189"/>
          <cell r="E189"/>
          <cell r="G189"/>
          <cell r="H189"/>
        </row>
        <row r="190">
          <cell r="B190"/>
          <cell r="C190"/>
          <cell r="D190"/>
          <cell r="E190"/>
          <cell r="G190"/>
          <cell r="H190"/>
        </row>
        <row r="191">
          <cell r="B191"/>
          <cell r="C191"/>
          <cell r="D191"/>
          <cell r="E191"/>
          <cell r="G191"/>
          <cell r="H191"/>
        </row>
        <row r="192">
          <cell r="B192"/>
          <cell r="C192"/>
          <cell r="D192"/>
          <cell r="E192"/>
          <cell r="G192"/>
          <cell r="H192"/>
        </row>
        <row r="193">
          <cell r="B193"/>
          <cell r="C193"/>
          <cell r="D193"/>
          <cell r="E193"/>
          <cell r="G193"/>
          <cell r="H193"/>
        </row>
        <row r="194">
          <cell r="B194"/>
          <cell r="C194"/>
          <cell r="D194"/>
          <cell r="E194"/>
          <cell r="G194"/>
          <cell r="H194"/>
        </row>
        <row r="195">
          <cell r="B195"/>
          <cell r="C195"/>
          <cell r="D195"/>
          <cell r="E195"/>
          <cell r="G195"/>
          <cell r="H195"/>
        </row>
        <row r="196">
          <cell r="B196"/>
          <cell r="C196"/>
          <cell r="D196"/>
          <cell r="E196"/>
          <cell r="G196"/>
          <cell r="H196"/>
        </row>
        <row r="197">
          <cell r="B197"/>
          <cell r="C197"/>
          <cell r="D197"/>
          <cell r="E197"/>
          <cell r="G197"/>
          <cell r="H197"/>
        </row>
        <row r="198">
          <cell r="B198"/>
          <cell r="C198"/>
          <cell r="D198"/>
          <cell r="E198"/>
          <cell r="G198"/>
          <cell r="H198"/>
        </row>
        <row r="199">
          <cell r="B199"/>
          <cell r="C199"/>
          <cell r="D199"/>
          <cell r="E199"/>
          <cell r="G199"/>
          <cell r="H199"/>
        </row>
        <row r="200">
          <cell r="B200"/>
          <cell r="C200"/>
          <cell r="D200"/>
          <cell r="E200"/>
          <cell r="G200"/>
          <cell r="H200"/>
        </row>
        <row r="201">
          <cell r="B201"/>
          <cell r="C201"/>
          <cell r="D201"/>
          <cell r="E201"/>
          <cell r="G201"/>
          <cell r="H201"/>
        </row>
        <row r="202">
          <cell r="B202"/>
          <cell r="C202"/>
          <cell r="D202"/>
          <cell r="E202"/>
          <cell r="G202"/>
          <cell r="H202"/>
        </row>
        <row r="203">
          <cell r="B203"/>
          <cell r="C203"/>
          <cell r="D203"/>
          <cell r="E203"/>
          <cell r="G203"/>
          <cell r="H203"/>
        </row>
        <row r="204">
          <cell r="B204"/>
          <cell r="C204"/>
          <cell r="D204"/>
          <cell r="E204"/>
          <cell r="G204"/>
          <cell r="H204"/>
        </row>
        <row r="205">
          <cell r="B205"/>
          <cell r="C205"/>
          <cell r="D205"/>
          <cell r="E205"/>
          <cell r="G205"/>
          <cell r="H205"/>
        </row>
        <row r="206">
          <cell r="B206"/>
          <cell r="C206"/>
          <cell r="D206"/>
          <cell r="E206"/>
          <cell r="G206"/>
          <cell r="H206"/>
        </row>
        <row r="207">
          <cell r="B207"/>
          <cell r="C207"/>
          <cell r="D207"/>
          <cell r="E207"/>
          <cell r="G207"/>
          <cell r="H207"/>
        </row>
        <row r="208">
          <cell r="B208"/>
          <cell r="C208"/>
          <cell r="D208"/>
          <cell r="E208"/>
          <cell r="G208"/>
          <cell r="H208"/>
        </row>
        <row r="209">
          <cell r="B209"/>
          <cell r="C209"/>
          <cell r="D209"/>
          <cell r="E209"/>
          <cell r="G209"/>
          <cell r="H209"/>
        </row>
        <row r="210">
          <cell r="B210"/>
          <cell r="C210"/>
          <cell r="D210"/>
          <cell r="E210"/>
          <cell r="G210"/>
          <cell r="H210"/>
        </row>
        <row r="211">
          <cell r="B211"/>
          <cell r="C211"/>
          <cell r="D211"/>
          <cell r="E211"/>
          <cell r="G211"/>
          <cell r="H211"/>
        </row>
        <row r="212">
          <cell r="B212"/>
          <cell r="C212"/>
          <cell r="D212"/>
          <cell r="E212"/>
          <cell r="G212"/>
          <cell r="H212"/>
        </row>
        <row r="213">
          <cell r="B213"/>
          <cell r="C213"/>
          <cell r="D213"/>
          <cell r="E213"/>
          <cell r="G213"/>
          <cell r="H213"/>
        </row>
        <row r="214">
          <cell r="B214"/>
          <cell r="C214"/>
          <cell r="D214"/>
          <cell r="E214"/>
          <cell r="G214"/>
          <cell r="H214"/>
        </row>
        <row r="215">
          <cell r="B215"/>
          <cell r="C215"/>
          <cell r="D215"/>
          <cell r="E215"/>
          <cell r="G215"/>
          <cell r="H215"/>
        </row>
        <row r="216">
          <cell r="B216"/>
          <cell r="C216"/>
          <cell r="D216"/>
          <cell r="E216"/>
          <cell r="G216"/>
          <cell r="H216"/>
        </row>
        <row r="217">
          <cell r="B217"/>
          <cell r="C217"/>
          <cell r="D217"/>
          <cell r="E217"/>
          <cell r="G217"/>
          <cell r="H217"/>
        </row>
        <row r="218">
          <cell r="B218"/>
          <cell r="C218"/>
          <cell r="D218"/>
          <cell r="E218"/>
          <cell r="G218"/>
          <cell r="H218"/>
        </row>
        <row r="219">
          <cell r="B219"/>
          <cell r="C219"/>
          <cell r="D219"/>
          <cell r="E219"/>
          <cell r="G219"/>
          <cell r="H219"/>
        </row>
        <row r="220">
          <cell r="B220"/>
          <cell r="C220"/>
          <cell r="D220"/>
          <cell r="E220"/>
          <cell r="G220"/>
          <cell r="H220"/>
        </row>
        <row r="221">
          <cell r="B221"/>
          <cell r="C221"/>
          <cell r="D221"/>
          <cell r="E221"/>
          <cell r="G221"/>
          <cell r="H221"/>
        </row>
        <row r="222">
          <cell r="B222"/>
          <cell r="C222"/>
          <cell r="D222"/>
          <cell r="E222"/>
          <cell r="G222"/>
          <cell r="H222"/>
        </row>
        <row r="223">
          <cell r="B223"/>
          <cell r="C223"/>
          <cell r="D223"/>
          <cell r="E223"/>
          <cell r="G223"/>
          <cell r="H223"/>
        </row>
        <row r="224">
          <cell r="B224"/>
          <cell r="C224"/>
          <cell r="D224"/>
          <cell r="E224"/>
          <cell r="G224"/>
          <cell r="H224"/>
        </row>
        <row r="225">
          <cell r="B225"/>
          <cell r="C225"/>
          <cell r="D225"/>
          <cell r="E225"/>
          <cell r="G225"/>
          <cell r="H225"/>
        </row>
        <row r="226">
          <cell r="B226"/>
          <cell r="C226"/>
          <cell r="D226"/>
          <cell r="E226"/>
          <cell r="G226"/>
          <cell r="H226"/>
        </row>
        <row r="227">
          <cell r="B227"/>
          <cell r="C227"/>
          <cell r="D227"/>
          <cell r="E227"/>
          <cell r="G227"/>
          <cell r="H227"/>
        </row>
        <row r="228">
          <cell r="B228"/>
          <cell r="C228"/>
          <cell r="D228"/>
          <cell r="E228"/>
          <cell r="G228"/>
          <cell r="H228"/>
        </row>
        <row r="229">
          <cell r="B229"/>
          <cell r="C229"/>
          <cell r="D229"/>
          <cell r="E229"/>
          <cell r="G229"/>
          <cell r="H229"/>
        </row>
        <row r="230">
          <cell r="B230"/>
          <cell r="C230"/>
          <cell r="D230"/>
          <cell r="E230"/>
          <cell r="G230"/>
          <cell r="H230"/>
        </row>
        <row r="231">
          <cell r="B231"/>
          <cell r="C231"/>
          <cell r="D231"/>
          <cell r="E231"/>
          <cell r="G231"/>
          <cell r="H231"/>
        </row>
        <row r="232">
          <cell r="B232"/>
          <cell r="C232"/>
          <cell r="D232"/>
          <cell r="E232"/>
          <cell r="G232"/>
          <cell r="H232"/>
        </row>
        <row r="233">
          <cell r="B233"/>
          <cell r="C233"/>
          <cell r="D233"/>
          <cell r="E233"/>
          <cell r="G233"/>
          <cell r="H233"/>
        </row>
        <row r="234">
          <cell r="B234"/>
          <cell r="C234"/>
          <cell r="D234"/>
          <cell r="E234"/>
          <cell r="G234"/>
          <cell r="H234"/>
        </row>
        <row r="235">
          <cell r="B235"/>
          <cell r="C235"/>
          <cell r="D235"/>
          <cell r="E235"/>
          <cell r="G235"/>
          <cell r="H235"/>
        </row>
        <row r="236">
          <cell r="B236"/>
          <cell r="C236"/>
          <cell r="D236"/>
          <cell r="E236"/>
          <cell r="G236"/>
          <cell r="H236"/>
        </row>
        <row r="237">
          <cell r="B237"/>
          <cell r="C237"/>
          <cell r="D237"/>
          <cell r="E237"/>
          <cell r="G237"/>
          <cell r="H237"/>
        </row>
        <row r="238">
          <cell r="B238"/>
          <cell r="C238"/>
          <cell r="D238"/>
          <cell r="E238"/>
          <cell r="G238"/>
          <cell r="H238"/>
        </row>
        <row r="239">
          <cell r="B239"/>
          <cell r="C239"/>
          <cell r="D239"/>
          <cell r="E239"/>
          <cell r="G239"/>
          <cell r="H239"/>
        </row>
        <row r="240">
          <cell r="B240"/>
          <cell r="C240"/>
          <cell r="D240"/>
          <cell r="E240"/>
          <cell r="G240"/>
          <cell r="H240"/>
        </row>
        <row r="241">
          <cell r="B241"/>
          <cell r="C241"/>
          <cell r="D241"/>
          <cell r="E241"/>
          <cell r="G241"/>
          <cell r="H241"/>
        </row>
        <row r="242">
          <cell r="B242"/>
          <cell r="C242"/>
          <cell r="D242"/>
          <cell r="E242"/>
          <cell r="G242"/>
          <cell r="H242"/>
        </row>
        <row r="243">
          <cell r="B243"/>
          <cell r="C243"/>
          <cell r="D243"/>
          <cell r="E243"/>
          <cell r="G243"/>
          <cell r="H243"/>
        </row>
        <row r="244">
          <cell r="B244"/>
          <cell r="C244"/>
          <cell r="D244"/>
          <cell r="E244"/>
          <cell r="G244"/>
          <cell r="H244"/>
        </row>
        <row r="245">
          <cell r="B245"/>
          <cell r="C245"/>
          <cell r="D245"/>
          <cell r="E245"/>
          <cell r="G245"/>
          <cell r="H245"/>
        </row>
        <row r="246">
          <cell r="B246"/>
          <cell r="C246"/>
          <cell r="D246"/>
          <cell r="E246"/>
          <cell r="G246"/>
          <cell r="H246"/>
        </row>
        <row r="247">
          <cell r="B247"/>
          <cell r="C247"/>
          <cell r="D247"/>
          <cell r="E247"/>
          <cell r="G247"/>
          <cell r="H247"/>
        </row>
        <row r="248">
          <cell r="B248"/>
          <cell r="C248"/>
          <cell r="D248"/>
          <cell r="E248"/>
          <cell r="G248"/>
          <cell r="H248"/>
        </row>
        <row r="249">
          <cell r="B249"/>
          <cell r="C249"/>
          <cell r="D249"/>
          <cell r="E249"/>
          <cell r="G249"/>
          <cell r="H249"/>
        </row>
        <row r="250">
          <cell r="B250"/>
          <cell r="C250"/>
          <cell r="D250"/>
          <cell r="E250"/>
          <cell r="G250"/>
          <cell r="H250"/>
        </row>
        <row r="251">
          <cell r="B251"/>
          <cell r="C251"/>
          <cell r="D251"/>
          <cell r="E251"/>
          <cell r="G251"/>
          <cell r="H251"/>
        </row>
        <row r="252">
          <cell r="B252"/>
          <cell r="C252"/>
          <cell r="D252"/>
          <cell r="E252"/>
          <cell r="G252"/>
          <cell r="H252"/>
        </row>
        <row r="253">
          <cell r="B253"/>
          <cell r="C253"/>
          <cell r="D253"/>
          <cell r="E253"/>
          <cell r="G253"/>
          <cell r="H253"/>
        </row>
        <row r="254">
          <cell r="B254"/>
          <cell r="C254"/>
          <cell r="D254"/>
          <cell r="E254"/>
          <cell r="G254"/>
          <cell r="H254"/>
        </row>
        <row r="255">
          <cell r="B255"/>
          <cell r="C255"/>
          <cell r="D255"/>
          <cell r="E255"/>
          <cell r="G255"/>
          <cell r="H255"/>
        </row>
        <row r="256">
          <cell r="B256"/>
          <cell r="C256"/>
          <cell r="D256"/>
          <cell r="E256"/>
          <cell r="G256"/>
          <cell r="H256"/>
        </row>
        <row r="257">
          <cell r="B257"/>
          <cell r="C257"/>
          <cell r="D257"/>
          <cell r="E257"/>
          <cell r="G257"/>
          <cell r="H257"/>
        </row>
        <row r="258">
          <cell r="B258"/>
          <cell r="C258"/>
          <cell r="D258"/>
          <cell r="E258"/>
          <cell r="G258"/>
          <cell r="H258"/>
        </row>
        <row r="259">
          <cell r="B259"/>
          <cell r="C259"/>
          <cell r="D259"/>
          <cell r="E259"/>
          <cell r="G259"/>
          <cell r="H259"/>
        </row>
        <row r="260">
          <cell r="B260"/>
          <cell r="C260"/>
          <cell r="D260"/>
          <cell r="E260"/>
          <cell r="G260"/>
          <cell r="H260"/>
        </row>
        <row r="261">
          <cell r="B261"/>
          <cell r="C261"/>
          <cell r="D261"/>
          <cell r="E261"/>
          <cell r="G261"/>
          <cell r="H261"/>
        </row>
        <row r="262">
          <cell r="B262"/>
          <cell r="C262"/>
          <cell r="D262"/>
          <cell r="E262"/>
          <cell r="G262"/>
          <cell r="H262"/>
        </row>
        <row r="263">
          <cell r="B263"/>
          <cell r="C263"/>
          <cell r="D263"/>
          <cell r="E263"/>
          <cell r="G263"/>
          <cell r="H263"/>
        </row>
        <row r="264">
          <cell r="B264"/>
          <cell r="C264"/>
          <cell r="D264"/>
          <cell r="E264"/>
          <cell r="G264"/>
          <cell r="H264"/>
        </row>
        <row r="265">
          <cell r="B265"/>
          <cell r="C265"/>
          <cell r="D265"/>
          <cell r="E265"/>
          <cell r="G265"/>
          <cell r="H265"/>
        </row>
        <row r="266">
          <cell r="B266"/>
          <cell r="C266"/>
          <cell r="D266"/>
          <cell r="E266"/>
          <cell r="G266"/>
          <cell r="H266"/>
        </row>
        <row r="267">
          <cell r="B267"/>
          <cell r="C267"/>
          <cell r="D267"/>
          <cell r="E267"/>
          <cell r="G267"/>
          <cell r="H267"/>
        </row>
        <row r="268">
          <cell r="B268"/>
          <cell r="C268"/>
          <cell r="D268"/>
          <cell r="E268"/>
          <cell r="G268"/>
          <cell r="H268"/>
        </row>
        <row r="269">
          <cell r="B269"/>
          <cell r="C269"/>
          <cell r="D269"/>
          <cell r="E269"/>
          <cell r="G269"/>
          <cell r="H269"/>
        </row>
        <row r="270">
          <cell r="B270"/>
          <cell r="C270"/>
          <cell r="D270"/>
          <cell r="E270"/>
          <cell r="G270"/>
          <cell r="H270"/>
        </row>
        <row r="271">
          <cell r="B271"/>
          <cell r="C271"/>
          <cell r="D271"/>
          <cell r="E271"/>
          <cell r="G271"/>
          <cell r="H271"/>
        </row>
        <row r="272">
          <cell r="B272"/>
          <cell r="C272"/>
          <cell r="D272"/>
          <cell r="E272"/>
          <cell r="G272"/>
          <cell r="H272"/>
        </row>
        <row r="273">
          <cell r="B273"/>
          <cell r="C273"/>
          <cell r="D273"/>
          <cell r="E273"/>
          <cell r="G273"/>
          <cell r="H273"/>
        </row>
        <row r="274">
          <cell r="B274"/>
          <cell r="C274"/>
          <cell r="D274"/>
          <cell r="E274"/>
          <cell r="G274"/>
          <cell r="H274"/>
        </row>
        <row r="275">
          <cell r="B275"/>
          <cell r="C275"/>
          <cell r="D275"/>
          <cell r="E275"/>
          <cell r="G275"/>
          <cell r="H275"/>
        </row>
        <row r="276">
          <cell r="B276"/>
          <cell r="C276"/>
          <cell r="D276"/>
          <cell r="E276"/>
          <cell r="G276"/>
          <cell r="H276"/>
        </row>
        <row r="277">
          <cell r="B277"/>
          <cell r="C277"/>
          <cell r="D277"/>
          <cell r="E277"/>
          <cell r="G277"/>
          <cell r="H277"/>
        </row>
        <row r="278">
          <cell r="B278"/>
          <cell r="C278"/>
          <cell r="D278"/>
          <cell r="E278"/>
          <cell r="G278"/>
          <cell r="H278"/>
        </row>
        <row r="279">
          <cell r="B279"/>
          <cell r="C279"/>
          <cell r="D279"/>
          <cell r="E279"/>
          <cell r="G279"/>
          <cell r="H279"/>
        </row>
        <row r="280">
          <cell r="B280"/>
          <cell r="C280"/>
          <cell r="D280"/>
          <cell r="E280"/>
          <cell r="G280"/>
          <cell r="H280"/>
        </row>
        <row r="281">
          <cell r="B281"/>
          <cell r="C281"/>
          <cell r="D281"/>
          <cell r="E281"/>
          <cell r="G281"/>
          <cell r="H281"/>
        </row>
        <row r="282">
          <cell r="B282"/>
          <cell r="C282"/>
          <cell r="D282"/>
          <cell r="E282"/>
          <cell r="G282"/>
          <cell r="H282"/>
        </row>
        <row r="283">
          <cell r="B283"/>
          <cell r="C283"/>
          <cell r="D283"/>
          <cell r="E283"/>
          <cell r="G283"/>
          <cell r="H283"/>
        </row>
        <row r="284">
          <cell r="B284"/>
          <cell r="C284"/>
          <cell r="D284"/>
          <cell r="E284"/>
          <cell r="G284"/>
          <cell r="H284"/>
        </row>
        <row r="285">
          <cell r="B285"/>
          <cell r="C285"/>
          <cell r="D285"/>
          <cell r="E285"/>
          <cell r="G285"/>
          <cell r="H285"/>
        </row>
        <row r="286">
          <cell r="B286"/>
          <cell r="C286"/>
          <cell r="D286"/>
          <cell r="E286"/>
          <cell r="G286"/>
          <cell r="H286"/>
        </row>
        <row r="287">
          <cell r="B287"/>
          <cell r="C287"/>
          <cell r="D287"/>
          <cell r="E287"/>
          <cell r="G287"/>
          <cell r="H287"/>
        </row>
        <row r="288">
          <cell r="B288"/>
          <cell r="C288"/>
          <cell r="D288"/>
          <cell r="E288"/>
          <cell r="G288"/>
          <cell r="H288"/>
        </row>
        <row r="289">
          <cell r="B289"/>
          <cell r="C289"/>
          <cell r="D289"/>
          <cell r="E289"/>
          <cell r="G289"/>
          <cell r="H289"/>
        </row>
        <row r="290">
          <cell r="B290"/>
          <cell r="C290"/>
          <cell r="D290"/>
          <cell r="E290"/>
          <cell r="G290"/>
          <cell r="H290"/>
        </row>
        <row r="291">
          <cell r="B291"/>
          <cell r="C291"/>
          <cell r="D291"/>
          <cell r="E291"/>
          <cell r="G291"/>
          <cell r="H291"/>
        </row>
        <row r="292">
          <cell r="B292"/>
          <cell r="C292"/>
          <cell r="D292"/>
          <cell r="E292"/>
          <cell r="G292"/>
          <cell r="H292"/>
        </row>
        <row r="293">
          <cell r="B293"/>
          <cell r="C293"/>
          <cell r="D293"/>
          <cell r="E293"/>
          <cell r="G293"/>
          <cell r="H293"/>
        </row>
        <row r="294">
          <cell r="B294"/>
          <cell r="C294"/>
          <cell r="D294"/>
          <cell r="E294"/>
          <cell r="G294"/>
          <cell r="H294"/>
        </row>
        <row r="295">
          <cell r="B295"/>
          <cell r="C295"/>
          <cell r="D295"/>
          <cell r="E295"/>
          <cell r="G295"/>
          <cell r="H295"/>
        </row>
        <row r="296">
          <cell r="B296"/>
          <cell r="C296"/>
          <cell r="D296"/>
          <cell r="E296"/>
          <cell r="G296"/>
          <cell r="H296"/>
        </row>
        <row r="297">
          <cell r="B297"/>
          <cell r="C297"/>
          <cell r="D297"/>
          <cell r="E297"/>
          <cell r="G297"/>
          <cell r="H297"/>
        </row>
        <row r="298">
          <cell r="B298"/>
          <cell r="C298"/>
          <cell r="D298"/>
          <cell r="E298"/>
          <cell r="G298"/>
          <cell r="H298"/>
        </row>
        <row r="299">
          <cell r="B299"/>
          <cell r="C299"/>
          <cell r="D299"/>
          <cell r="E299"/>
          <cell r="G299"/>
          <cell r="H299"/>
        </row>
        <row r="300">
          <cell r="B300"/>
          <cell r="C300"/>
          <cell r="D300"/>
          <cell r="E300"/>
          <cell r="G300"/>
          <cell r="H300"/>
        </row>
        <row r="301">
          <cell r="B301"/>
          <cell r="C301"/>
          <cell r="D301"/>
          <cell r="E301"/>
          <cell r="G301"/>
          <cell r="H301"/>
        </row>
        <row r="302">
          <cell r="B302"/>
          <cell r="C302"/>
          <cell r="D302"/>
          <cell r="E302"/>
          <cell r="G302"/>
          <cell r="H302"/>
        </row>
        <row r="303">
          <cell r="B303"/>
          <cell r="C303"/>
          <cell r="D303"/>
          <cell r="E303"/>
          <cell r="G303"/>
          <cell r="H303"/>
        </row>
        <row r="304">
          <cell r="B304"/>
          <cell r="C304"/>
          <cell r="D304"/>
          <cell r="E304"/>
          <cell r="G304"/>
          <cell r="H304"/>
        </row>
        <row r="305">
          <cell r="B305"/>
          <cell r="C305"/>
          <cell r="D305"/>
          <cell r="E305"/>
          <cell r="G305"/>
          <cell r="H305"/>
        </row>
        <row r="306">
          <cell r="B306"/>
          <cell r="C306"/>
          <cell r="D306"/>
          <cell r="E306"/>
          <cell r="G306"/>
          <cell r="H306"/>
        </row>
        <row r="307">
          <cell r="B307"/>
          <cell r="C307"/>
          <cell r="D307"/>
          <cell r="E307"/>
          <cell r="G307"/>
          <cell r="H307"/>
        </row>
        <row r="308">
          <cell r="B308"/>
          <cell r="C308"/>
          <cell r="D308"/>
          <cell r="E308"/>
          <cell r="G308"/>
          <cell r="H308"/>
        </row>
        <row r="309">
          <cell r="B309"/>
          <cell r="C309"/>
          <cell r="D309"/>
          <cell r="E309"/>
          <cell r="G309"/>
          <cell r="H309"/>
        </row>
        <row r="310">
          <cell r="B310"/>
          <cell r="C310"/>
          <cell r="D310"/>
          <cell r="E310"/>
          <cell r="G310"/>
          <cell r="H310"/>
        </row>
        <row r="311">
          <cell r="B311"/>
          <cell r="C311"/>
          <cell r="D311"/>
          <cell r="E311"/>
          <cell r="G311"/>
          <cell r="H311"/>
        </row>
        <row r="312">
          <cell r="B312"/>
          <cell r="C312"/>
          <cell r="D312"/>
          <cell r="E312"/>
          <cell r="G312"/>
          <cell r="H312"/>
        </row>
        <row r="313">
          <cell r="B313"/>
          <cell r="C313"/>
          <cell r="D313"/>
          <cell r="E313"/>
          <cell r="G313"/>
          <cell r="H313"/>
        </row>
        <row r="314">
          <cell r="B314"/>
          <cell r="C314"/>
          <cell r="D314"/>
          <cell r="E314"/>
          <cell r="G314"/>
          <cell r="H314"/>
        </row>
        <row r="315">
          <cell r="B315"/>
          <cell r="C315"/>
          <cell r="D315"/>
          <cell r="E315"/>
          <cell r="G315"/>
          <cell r="H315"/>
        </row>
        <row r="316">
          <cell r="B316"/>
          <cell r="C316"/>
          <cell r="D316"/>
          <cell r="E316"/>
          <cell r="G316"/>
          <cell r="H316"/>
        </row>
        <row r="317">
          <cell r="B317"/>
          <cell r="C317"/>
          <cell r="D317"/>
          <cell r="E317"/>
          <cell r="G317"/>
          <cell r="H317"/>
        </row>
        <row r="318">
          <cell r="B318"/>
          <cell r="C318"/>
          <cell r="D318"/>
          <cell r="E318"/>
          <cell r="G318"/>
          <cell r="H318"/>
        </row>
        <row r="319">
          <cell r="B319"/>
          <cell r="C319"/>
          <cell r="D319"/>
          <cell r="E319"/>
          <cell r="G319"/>
          <cell r="H319"/>
        </row>
        <row r="320">
          <cell r="B320"/>
          <cell r="C320"/>
          <cell r="D320"/>
          <cell r="E320"/>
          <cell r="G320"/>
          <cell r="H320"/>
        </row>
        <row r="321">
          <cell r="B321"/>
          <cell r="C321"/>
          <cell r="D321"/>
          <cell r="E321"/>
          <cell r="G321"/>
          <cell r="H321"/>
        </row>
        <row r="322">
          <cell r="B322"/>
          <cell r="C322"/>
          <cell r="D322"/>
          <cell r="E322"/>
          <cell r="G322"/>
          <cell r="H322"/>
        </row>
        <row r="323">
          <cell r="B323"/>
          <cell r="C323"/>
          <cell r="D323"/>
          <cell r="E323"/>
          <cell r="G323"/>
          <cell r="H323"/>
        </row>
        <row r="324">
          <cell r="B324"/>
          <cell r="C324"/>
          <cell r="D324"/>
          <cell r="E324"/>
          <cell r="G324"/>
          <cell r="H324"/>
        </row>
        <row r="325">
          <cell r="B325"/>
          <cell r="C325"/>
          <cell r="D325"/>
          <cell r="E325"/>
          <cell r="G325"/>
          <cell r="H325"/>
        </row>
        <row r="326">
          <cell r="B326"/>
          <cell r="C326"/>
          <cell r="D326"/>
          <cell r="E326"/>
          <cell r="G326"/>
          <cell r="H326"/>
        </row>
        <row r="327">
          <cell r="B327"/>
          <cell r="C327"/>
          <cell r="D327"/>
          <cell r="E327"/>
          <cell r="G327"/>
          <cell r="H327"/>
        </row>
        <row r="328">
          <cell r="B328"/>
          <cell r="C328"/>
          <cell r="D328"/>
          <cell r="E328"/>
          <cell r="G328"/>
          <cell r="H328"/>
        </row>
        <row r="329">
          <cell r="B329"/>
          <cell r="C329"/>
          <cell r="D329"/>
          <cell r="E329"/>
          <cell r="G329"/>
          <cell r="H329"/>
        </row>
        <row r="330">
          <cell r="B330"/>
          <cell r="C330"/>
          <cell r="D330"/>
          <cell r="E330"/>
          <cell r="G330"/>
          <cell r="H330"/>
        </row>
        <row r="331">
          <cell r="B331"/>
          <cell r="C331"/>
          <cell r="D331"/>
          <cell r="E331"/>
          <cell r="G331"/>
          <cell r="H331"/>
        </row>
        <row r="332">
          <cell r="B332"/>
          <cell r="C332"/>
          <cell r="D332"/>
          <cell r="E332"/>
          <cell r="G332"/>
          <cell r="H332"/>
        </row>
        <row r="333">
          <cell r="B333"/>
          <cell r="C333"/>
          <cell r="D333"/>
          <cell r="E333"/>
          <cell r="G333"/>
          <cell r="H333"/>
        </row>
        <row r="334">
          <cell r="B334"/>
          <cell r="C334"/>
          <cell r="D334"/>
          <cell r="E334"/>
          <cell r="G334"/>
          <cell r="H334"/>
        </row>
        <row r="335">
          <cell r="B335"/>
          <cell r="C335"/>
          <cell r="D335"/>
          <cell r="E335"/>
          <cell r="G335"/>
          <cell r="H335"/>
        </row>
        <row r="336">
          <cell r="B336"/>
          <cell r="C336"/>
          <cell r="D336"/>
          <cell r="E336"/>
          <cell r="G336"/>
          <cell r="H336"/>
        </row>
        <row r="337">
          <cell r="B337"/>
          <cell r="C337"/>
          <cell r="D337"/>
          <cell r="E337"/>
          <cell r="G337"/>
          <cell r="H337"/>
        </row>
        <row r="338">
          <cell r="B338"/>
          <cell r="C338"/>
          <cell r="D338"/>
          <cell r="E338"/>
          <cell r="G338"/>
          <cell r="H338"/>
        </row>
        <row r="339">
          <cell r="B339"/>
          <cell r="C339"/>
          <cell r="D339"/>
          <cell r="E339"/>
          <cell r="G339"/>
          <cell r="H339"/>
        </row>
        <row r="340">
          <cell r="B340"/>
          <cell r="C340"/>
          <cell r="D340"/>
          <cell r="E340"/>
          <cell r="G340"/>
          <cell r="H340"/>
        </row>
        <row r="341">
          <cell r="B341"/>
          <cell r="C341"/>
          <cell r="D341"/>
          <cell r="E341"/>
          <cell r="G341"/>
          <cell r="H341"/>
        </row>
        <row r="342">
          <cell r="B342"/>
          <cell r="C342"/>
          <cell r="D342"/>
          <cell r="E342"/>
          <cell r="G342"/>
          <cell r="H342"/>
        </row>
        <row r="343">
          <cell r="B343"/>
          <cell r="C343"/>
          <cell r="D343"/>
          <cell r="E343"/>
          <cell r="G343"/>
          <cell r="H343"/>
        </row>
        <row r="344">
          <cell r="B344"/>
          <cell r="C344"/>
          <cell r="D344"/>
          <cell r="E344"/>
          <cell r="G344"/>
          <cell r="H344"/>
        </row>
        <row r="345">
          <cell r="B345"/>
          <cell r="C345"/>
          <cell r="D345"/>
          <cell r="E345"/>
          <cell r="G345"/>
          <cell r="H345"/>
        </row>
        <row r="346">
          <cell r="B346"/>
          <cell r="C346"/>
          <cell r="D346"/>
          <cell r="E346"/>
          <cell r="G346"/>
          <cell r="H346"/>
        </row>
        <row r="347">
          <cell r="B347"/>
          <cell r="C347"/>
          <cell r="D347"/>
          <cell r="E347"/>
          <cell r="G347"/>
          <cell r="H347"/>
        </row>
        <row r="348">
          <cell r="B348"/>
          <cell r="C348"/>
          <cell r="D348"/>
          <cell r="E348"/>
          <cell r="G348"/>
          <cell r="H348"/>
        </row>
        <row r="349">
          <cell r="B349"/>
          <cell r="C349"/>
          <cell r="D349"/>
          <cell r="E349"/>
          <cell r="G349"/>
          <cell r="H349"/>
        </row>
        <row r="350">
          <cell r="B350"/>
          <cell r="C350"/>
          <cell r="D350"/>
          <cell r="E350"/>
          <cell r="G350"/>
          <cell r="H350"/>
        </row>
        <row r="351">
          <cell r="B351"/>
          <cell r="C351"/>
          <cell r="D351"/>
          <cell r="E351"/>
          <cell r="G351"/>
          <cell r="H351"/>
        </row>
        <row r="352">
          <cell r="B352"/>
          <cell r="C352"/>
          <cell r="D352"/>
          <cell r="E352"/>
          <cell r="G352"/>
          <cell r="H352"/>
        </row>
        <row r="353">
          <cell r="B353"/>
          <cell r="C353"/>
          <cell r="D353"/>
          <cell r="E353"/>
          <cell r="G353"/>
          <cell r="H353"/>
        </row>
        <row r="354">
          <cell r="B354"/>
          <cell r="C354"/>
          <cell r="D354"/>
          <cell r="E354"/>
          <cell r="G354"/>
          <cell r="H354"/>
        </row>
        <row r="355">
          <cell r="B355"/>
          <cell r="C355"/>
          <cell r="D355"/>
          <cell r="E355"/>
          <cell r="G355"/>
          <cell r="H355"/>
        </row>
        <row r="356">
          <cell r="B356"/>
          <cell r="C356"/>
          <cell r="D356"/>
          <cell r="E356"/>
          <cell r="G356"/>
          <cell r="H356"/>
        </row>
        <row r="357">
          <cell r="B357"/>
          <cell r="C357"/>
          <cell r="D357"/>
          <cell r="E357"/>
          <cell r="G357"/>
          <cell r="H357"/>
        </row>
        <row r="358">
          <cell r="B358"/>
          <cell r="C358"/>
          <cell r="D358"/>
          <cell r="E358"/>
          <cell r="G358"/>
          <cell r="H358"/>
        </row>
        <row r="359">
          <cell r="B359"/>
          <cell r="C359"/>
          <cell r="D359"/>
          <cell r="E359"/>
          <cell r="G359"/>
          <cell r="H359"/>
        </row>
        <row r="360">
          <cell r="B360"/>
          <cell r="C360"/>
          <cell r="D360"/>
          <cell r="E360"/>
          <cell r="G360"/>
          <cell r="H360"/>
        </row>
        <row r="361">
          <cell r="B361"/>
          <cell r="C361"/>
          <cell r="D361"/>
          <cell r="E361"/>
          <cell r="G361"/>
          <cell r="H361"/>
        </row>
        <row r="362">
          <cell r="B362"/>
          <cell r="C362"/>
          <cell r="D362"/>
          <cell r="E362"/>
          <cell r="G362"/>
          <cell r="H362"/>
        </row>
        <row r="363">
          <cell r="B363"/>
          <cell r="C363"/>
          <cell r="D363"/>
          <cell r="E363"/>
          <cell r="G363"/>
          <cell r="H363"/>
        </row>
        <row r="364">
          <cell r="B364"/>
          <cell r="C364"/>
          <cell r="D364"/>
          <cell r="E364"/>
          <cell r="G364"/>
          <cell r="H364"/>
        </row>
        <row r="365">
          <cell r="B365"/>
          <cell r="C365"/>
          <cell r="D365"/>
          <cell r="E365"/>
          <cell r="G365"/>
          <cell r="H365"/>
        </row>
        <row r="366">
          <cell r="B366"/>
          <cell r="C366"/>
          <cell r="D366"/>
          <cell r="E366"/>
          <cell r="G366"/>
          <cell r="H366"/>
        </row>
        <row r="367">
          <cell r="B367"/>
          <cell r="C367"/>
          <cell r="D367"/>
          <cell r="E367"/>
          <cell r="G367"/>
          <cell r="H367"/>
        </row>
        <row r="368">
          <cell r="B368"/>
          <cell r="C368"/>
          <cell r="D368"/>
          <cell r="E368"/>
          <cell r="G368"/>
          <cell r="H368"/>
        </row>
        <row r="369">
          <cell r="B369"/>
          <cell r="C369"/>
          <cell r="D369"/>
          <cell r="E369"/>
          <cell r="G369"/>
          <cell r="H369"/>
        </row>
        <row r="370">
          <cell r="B370"/>
          <cell r="C370"/>
          <cell r="D370"/>
          <cell r="E370"/>
          <cell r="G370"/>
          <cell r="H370"/>
        </row>
        <row r="371">
          <cell r="B371"/>
          <cell r="C371"/>
          <cell r="D371"/>
          <cell r="E371"/>
          <cell r="G371"/>
          <cell r="H371"/>
        </row>
        <row r="372">
          <cell r="B372"/>
          <cell r="C372"/>
          <cell r="D372"/>
          <cell r="E372"/>
          <cell r="G372"/>
          <cell r="H372"/>
        </row>
        <row r="373">
          <cell r="B373"/>
          <cell r="C373"/>
          <cell r="D373"/>
          <cell r="E373"/>
          <cell r="G373"/>
          <cell r="H373"/>
        </row>
        <row r="374">
          <cell r="B374"/>
          <cell r="C374"/>
          <cell r="D374"/>
          <cell r="E374"/>
          <cell r="G374"/>
          <cell r="H374"/>
        </row>
        <row r="375">
          <cell r="B375"/>
          <cell r="C375"/>
          <cell r="D375"/>
          <cell r="E375"/>
          <cell r="G375"/>
          <cell r="H375"/>
        </row>
        <row r="376">
          <cell r="B376"/>
          <cell r="C376"/>
          <cell r="D376"/>
          <cell r="E376"/>
          <cell r="G376"/>
          <cell r="H376"/>
        </row>
        <row r="377">
          <cell r="B377"/>
          <cell r="C377"/>
          <cell r="D377"/>
          <cell r="E377"/>
          <cell r="G377"/>
          <cell r="H377"/>
        </row>
        <row r="378">
          <cell r="B378"/>
          <cell r="C378"/>
          <cell r="D378"/>
          <cell r="E378"/>
          <cell r="G378"/>
          <cell r="H378"/>
        </row>
        <row r="379">
          <cell r="B379"/>
          <cell r="C379"/>
          <cell r="D379"/>
          <cell r="E379"/>
          <cell r="G379"/>
          <cell r="H379"/>
        </row>
        <row r="380">
          <cell r="B380"/>
          <cell r="C380"/>
          <cell r="D380"/>
          <cell r="E380"/>
          <cell r="G380"/>
          <cell r="H380"/>
        </row>
        <row r="381">
          <cell r="B381"/>
          <cell r="C381"/>
          <cell r="D381"/>
          <cell r="E381"/>
          <cell r="G381"/>
          <cell r="H381"/>
        </row>
        <row r="382">
          <cell r="B382"/>
          <cell r="C382"/>
          <cell r="D382"/>
          <cell r="E382"/>
          <cell r="G382"/>
          <cell r="H382"/>
        </row>
        <row r="383">
          <cell r="B383"/>
          <cell r="C383"/>
          <cell r="D383"/>
          <cell r="E383"/>
          <cell r="G383"/>
          <cell r="H383"/>
        </row>
        <row r="384">
          <cell r="B384"/>
          <cell r="C384"/>
          <cell r="D384"/>
          <cell r="E384"/>
          <cell r="G384"/>
          <cell r="H384"/>
        </row>
        <row r="385">
          <cell r="B385"/>
          <cell r="C385"/>
          <cell r="D385"/>
          <cell r="E385"/>
          <cell r="G385"/>
          <cell r="H385"/>
        </row>
        <row r="386">
          <cell r="B386"/>
          <cell r="C386"/>
          <cell r="D386"/>
          <cell r="E386"/>
          <cell r="G386"/>
          <cell r="H386"/>
        </row>
        <row r="387">
          <cell r="B387"/>
          <cell r="C387"/>
          <cell r="D387"/>
          <cell r="E387"/>
          <cell r="G387"/>
          <cell r="H387"/>
        </row>
        <row r="388">
          <cell r="B388"/>
          <cell r="C388"/>
          <cell r="D388"/>
          <cell r="E388"/>
          <cell r="G388"/>
          <cell r="H388"/>
        </row>
        <row r="389">
          <cell r="B389"/>
          <cell r="C389"/>
          <cell r="D389"/>
          <cell r="E389"/>
          <cell r="G389"/>
          <cell r="H389"/>
        </row>
        <row r="390">
          <cell r="B390"/>
          <cell r="C390"/>
          <cell r="D390"/>
          <cell r="E390"/>
          <cell r="G390"/>
          <cell r="H390"/>
        </row>
        <row r="391">
          <cell r="B391"/>
          <cell r="C391"/>
          <cell r="D391"/>
          <cell r="E391"/>
          <cell r="G391"/>
          <cell r="H391"/>
        </row>
        <row r="392">
          <cell r="B392"/>
          <cell r="C392"/>
          <cell r="D392"/>
          <cell r="E392"/>
          <cell r="G392"/>
          <cell r="H392"/>
        </row>
        <row r="393">
          <cell r="B393"/>
          <cell r="C393"/>
          <cell r="D393"/>
          <cell r="E393"/>
          <cell r="G393"/>
          <cell r="H393"/>
        </row>
        <row r="394">
          <cell r="B394"/>
          <cell r="C394"/>
          <cell r="D394"/>
          <cell r="E394"/>
          <cell r="G394"/>
          <cell r="H394"/>
        </row>
        <row r="395">
          <cell r="B395"/>
          <cell r="C395"/>
          <cell r="D395"/>
          <cell r="E395"/>
          <cell r="G395"/>
          <cell r="H395"/>
        </row>
        <row r="396">
          <cell r="B396"/>
          <cell r="C396"/>
          <cell r="D396"/>
          <cell r="E396"/>
          <cell r="G396"/>
          <cell r="H396"/>
        </row>
        <row r="397">
          <cell r="B397"/>
          <cell r="C397"/>
          <cell r="D397"/>
          <cell r="E397"/>
          <cell r="G397"/>
          <cell r="H397"/>
        </row>
        <row r="398">
          <cell r="B398"/>
          <cell r="C398"/>
          <cell r="D398"/>
          <cell r="E398"/>
          <cell r="G398"/>
          <cell r="H398"/>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C5A8-1892-4C6F-B007-036488BF2345}">
  <sheetPr codeName="List1"/>
  <dimension ref="A1:N37"/>
  <sheetViews>
    <sheetView showGridLines="0" view="pageBreakPreview" zoomScaleNormal="100" zoomScaleSheetLayoutView="100" workbookViewId="0">
      <selection activeCell="K14" sqref="K14:N14"/>
    </sheetView>
  </sheetViews>
  <sheetFormatPr defaultRowHeight="16.5"/>
  <cols>
    <col min="1" max="1" width="13.85546875" style="1" customWidth="1"/>
    <col min="2" max="2" width="12.5703125" style="1" customWidth="1"/>
    <col min="3" max="3" width="9.140625" style="1"/>
    <col min="4" max="4" width="9.7109375" style="1" customWidth="1"/>
    <col min="5" max="5" width="39.5703125" style="1" customWidth="1"/>
    <col min="6" max="256" width="9.140625" style="1"/>
    <col min="257" max="257" width="13.85546875" style="1" customWidth="1"/>
    <col min="258" max="258" width="12.5703125" style="1" customWidth="1"/>
    <col min="259" max="259" width="9.140625" style="1"/>
    <col min="260" max="260" width="9.7109375" style="1" customWidth="1"/>
    <col min="261" max="261" width="39.5703125" style="1" customWidth="1"/>
    <col min="262" max="512" width="9.140625" style="1"/>
    <col min="513" max="513" width="13.85546875" style="1" customWidth="1"/>
    <col min="514" max="514" width="12.5703125" style="1" customWidth="1"/>
    <col min="515" max="515" width="9.140625" style="1"/>
    <col min="516" max="516" width="9.7109375" style="1" customWidth="1"/>
    <col min="517" max="517" width="39.5703125" style="1" customWidth="1"/>
    <col min="518" max="768" width="9.140625" style="1"/>
    <col min="769" max="769" width="13.85546875" style="1" customWidth="1"/>
    <col min="770" max="770" width="12.5703125" style="1" customWidth="1"/>
    <col min="771" max="771" width="9.140625" style="1"/>
    <col min="772" max="772" width="9.7109375" style="1" customWidth="1"/>
    <col min="773" max="773" width="39.5703125" style="1" customWidth="1"/>
    <col min="774" max="1024" width="9.140625" style="1"/>
    <col min="1025" max="1025" width="13.85546875" style="1" customWidth="1"/>
    <col min="1026" max="1026" width="12.5703125" style="1" customWidth="1"/>
    <col min="1027" max="1027" width="9.140625" style="1"/>
    <col min="1028" max="1028" width="9.7109375" style="1" customWidth="1"/>
    <col min="1029" max="1029" width="39.5703125" style="1" customWidth="1"/>
    <col min="1030" max="1280" width="9.140625" style="1"/>
    <col min="1281" max="1281" width="13.85546875" style="1" customWidth="1"/>
    <col min="1282" max="1282" width="12.5703125" style="1" customWidth="1"/>
    <col min="1283" max="1283" width="9.140625" style="1"/>
    <col min="1284" max="1284" width="9.7109375" style="1" customWidth="1"/>
    <col min="1285" max="1285" width="39.5703125" style="1" customWidth="1"/>
    <col min="1286" max="1536" width="9.140625" style="1"/>
    <col min="1537" max="1537" width="13.85546875" style="1" customWidth="1"/>
    <col min="1538" max="1538" width="12.5703125" style="1" customWidth="1"/>
    <col min="1539" max="1539" width="9.140625" style="1"/>
    <col min="1540" max="1540" width="9.7109375" style="1" customWidth="1"/>
    <col min="1541" max="1541" width="39.5703125" style="1" customWidth="1"/>
    <col min="1542" max="1792" width="9.140625" style="1"/>
    <col min="1793" max="1793" width="13.85546875" style="1" customWidth="1"/>
    <col min="1794" max="1794" width="12.5703125" style="1" customWidth="1"/>
    <col min="1795" max="1795" width="9.140625" style="1"/>
    <col min="1796" max="1796" width="9.7109375" style="1" customWidth="1"/>
    <col min="1797" max="1797" width="39.5703125" style="1" customWidth="1"/>
    <col min="1798" max="2048" width="9.140625" style="1"/>
    <col min="2049" max="2049" width="13.85546875" style="1" customWidth="1"/>
    <col min="2050" max="2050" width="12.5703125" style="1" customWidth="1"/>
    <col min="2051" max="2051" width="9.140625" style="1"/>
    <col min="2052" max="2052" width="9.7109375" style="1" customWidth="1"/>
    <col min="2053" max="2053" width="39.5703125" style="1" customWidth="1"/>
    <col min="2054" max="2304" width="9.140625" style="1"/>
    <col min="2305" max="2305" width="13.85546875" style="1" customWidth="1"/>
    <col min="2306" max="2306" width="12.5703125" style="1" customWidth="1"/>
    <col min="2307" max="2307" width="9.140625" style="1"/>
    <col min="2308" max="2308" width="9.7109375" style="1" customWidth="1"/>
    <col min="2309" max="2309" width="39.5703125" style="1" customWidth="1"/>
    <col min="2310" max="2560" width="9.140625" style="1"/>
    <col min="2561" max="2561" width="13.85546875" style="1" customWidth="1"/>
    <col min="2562" max="2562" width="12.5703125" style="1" customWidth="1"/>
    <col min="2563" max="2563" width="9.140625" style="1"/>
    <col min="2564" max="2564" width="9.7109375" style="1" customWidth="1"/>
    <col min="2565" max="2565" width="39.5703125" style="1" customWidth="1"/>
    <col min="2566" max="2816" width="9.140625" style="1"/>
    <col min="2817" max="2817" width="13.85546875" style="1" customWidth="1"/>
    <col min="2818" max="2818" width="12.5703125" style="1" customWidth="1"/>
    <col min="2819" max="2819" width="9.140625" style="1"/>
    <col min="2820" max="2820" width="9.7109375" style="1" customWidth="1"/>
    <col min="2821" max="2821" width="39.5703125" style="1" customWidth="1"/>
    <col min="2822" max="3072" width="9.140625" style="1"/>
    <col min="3073" max="3073" width="13.85546875" style="1" customWidth="1"/>
    <col min="3074" max="3074" width="12.5703125" style="1" customWidth="1"/>
    <col min="3075" max="3075" width="9.140625" style="1"/>
    <col min="3076" max="3076" width="9.7109375" style="1" customWidth="1"/>
    <col min="3077" max="3077" width="39.5703125" style="1" customWidth="1"/>
    <col min="3078" max="3328" width="9.140625" style="1"/>
    <col min="3329" max="3329" width="13.85546875" style="1" customWidth="1"/>
    <col min="3330" max="3330" width="12.5703125" style="1" customWidth="1"/>
    <col min="3331" max="3331" width="9.140625" style="1"/>
    <col min="3332" max="3332" width="9.7109375" style="1" customWidth="1"/>
    <col min="3333" max="3333" width="39.5703125" style="1" customWidth="1"/>
    <col min="3334" max="3584" width="9.140625" style="1"/>
    <col min="3585" max="3585" width="13.85546875" style="1" customWidth="1"/>
    <col min="3586" max="3586" width="12.5703125" style="1" customWidth="1"/>
    <col min="3587" max="3587" width="9.140625" style="1"/>
    <col min="3588" max="3588" width="9.7109375" style="1" customWidth="1"/>
    <col min="3589" max="3589" width="39.5703125" style="1" customWidth="1"/>
    <col min="3590" max="3840" width="9.140625" style="1"/>
    <col min="3841" max="3841" width="13.85546875" style="1" customWidth="1"/>
    <col min="3842" max="3842" width="12.5703125" style="1" customWidth="1"/>
    <col min="3843" max="3843" width="9.140625" style="1"/>
    <col min="3844" max="3844" width="9.7109375" style="1" customWidth="1"/>
    <col min="3845" max="3845" width="39.5703125" style="1" customWidth="1"/>
    <col min="3846" max="4096" width="9.140625" style="1"/>
    <col min="4097" max="4097" width="13.85546875" style="1" customWidth="1"/>
    <col min="4098" max="4098" width="12.5703125" style="1" customWidth="1"/>
    <col min="4099" max="4099" width="9.140625" style="1"/>
    <col min="4100" max="4100" width="9.7109375" style="1" customWidth="1"/>
    <col min="4101" max="4101" width="39.5703125" style="1" customWidth="1"/>
    <col min="4102" max="4352" width="9.140625" style="1"/>
    <col min="4353" max="4353" width="13.85546875" style="1" customWidth="1"/>
    <col min="4354" max="4354" width="12.5703125" style="1" customWidth="1"/>
    <col min="4355" max="4355" width="9.140625" style="1"/>
    <col min="4356" max="4356" width="9.7109375" style="1" customWidth="1"/>
    <col min="4357" max="4357" width="39.5703125" style="1" customWidth="1"/>
    <col min="4358" max="4608" width="9.140625" style="1"/>
    <col min="4609" max="4609" width="13.85546875" style="1" customWidth="1"/>
    <col min="4610" max="4610" width="12.5703125" style="1" customWidth="1"/>
    <col min="4611" max="4611" width="9.140625" style="1"/>
    <col min="4612" max="4612" width="9.7109375" style="1" customWidth="1"/>
    <col min="4613" max="4613" width="39.5703125" style="1" customWidth="1"/>
    <col min="4614" max="4864" width="9.140625" style="1"/>
    <col min="4865" max="4865" width="13.85546875" style="1" customWidth="1"/>
    <col min="4866" max="4866" width="12.5703125" style="1" customWidth="1"/>
    <col min="4867" max="4867" width="9.140625" style="1"/>
    <col min="4868" max="4868" width="9.7109375" style="1" customWidth="1"/>
    <col min="4869" max="4869" width="39.5703125" style="1" customWidth="1"/>
    <col min="4870" max="5120" width="9.140625" style="1"/>
    <col min="5121" max="5121" width="13.85546875" style="1" customWidth="1"/>
    <col min="5122" max="5122" width="12.5703125" style="1" customWidth="1"/>
    <col min="5123" max="5123" width="9.140625" style="1"/>
    <col min="5124" max="5124" width="9.7109375" style="1" customWidth="1"/>
    <col min="5125" max="5125" width="39.5703125" style="1" customWidth="1"/>
    <col min="5126" max="5376" width="9.140625" style="1"/>
    <col min="5377" max="5377" width="13.85546875" style="1" customWidth="1"/>
    <col min="5378" max="5378" width="12.5703125" style="1" customWidth="1"/>
    <col min="5379" max="5379" width="9.140625" style="1"/>
    <col min="5380" max="5380" width="9.7109375" style="1" customWidth="1"/>
    <col min="5381" max="5381" width="39.5703125" style="1" customWidth="1"/>
    <col min="5382" max="5632" width="9.140625" style="1"/>
    <col min="5633" max="5633" width="13.85546875" style="1" customWidth="1"/>
    <col min="5634" max="5634" width="12.5703125" style="1" customWidth="1"/>
    <col min="5635" max="5635" width="9.140625" style="1"/>
    <col min="5636" max="5636" width="9.7109375" style="1" customWidth="1"/>
    <col min="5637" max="5637" width="39.5703125" style="1" customWidth="1"/>
    <col min="5638" max="5888" width="9.140625" style="1"/>
    <col min="5889" max="5889" width="13.85546875" style="1" customWidth="1"/>
    <col min="5890" max="5890" width="12.5703125" style="1" customWidth="1"/>
    <col min="5891" max="5891" width="9.140625" style="1"/>
    <col min="5892" max="5892" width="9.7109375" style="1" customWidth="1"/>
    <col min="5893" max="5893" width="39.5703125" style="1" customWidth="1"/>
    <col min="5894" max="6144" width="9.140625" style="1"/>
    <col min="6145" max="6145" width="13.85546875" style="1" customWidth="1"/>
    <col min="6146" max="6146" width="12.5703125" style="1" customWidth="1"/>
    <col min="6147" max="6147" width="9.140625" style="1"/>
    <col min="6148" max="6148" width="9.7109375" style="1" customWidth="1"/>
    <col min="6149" max="6149" width="39.5703125" style="1" customWidth="1"/>
    <col min="6150" max="6400" width="9.140625" style="1"/>
    <col min="6401" max="6401" width="13.85546875" style="1" customWidth="1"/>
    <col min="6402" max="6402" width="12.5703125" style="1" customWidth="1"/>
    <col min="6403" max="6403" width="9.140625" style="1"/>
    <col min="6404" max="6404" width="9.7109375" style="1" customWidth="1"/>
    <col min="6405" max="6405" width="39.5703125" style="1" customWidth="1"/>
    <col min="6406" max="6656" width="9.140625" style="1"/>
    <col min="6657" max="6657" width="13.85546875" style="1" customWidth="1"/>
    <col min="6658" max="6658" width="12.5703125" style="1" customWidth="1"/>
    <col min="6659" max="6659" width="9.140625" style="1"/>
    <col min="6660" max="6660" width="9.7109375" style="1" customWidth="1"/>
    <col min="6661" max="6661" width="39.5703125" style="1" customWidth="1"/>
    <col min="6662" max="6912" width="9.140625" style="1"/>
    <col min="6913" max="6913" width="13.85546875" style="1" customWidth="1"/>
    <col min="6914" max="6914" width="12.5703125" style="1" customWidth="1"/>
    <col min="6915" max="6915" width="9.140625" style="1"/>
    <col min="6916" max="6916" width="9.7109375" style="1" customWidth="1"/>
    <col min="6917" max="6917" width="39.5703125" style="1" customWidth="1"/>
    <col min="6918" max="7168" width="9.140625" style="1"/>
    <col min="7169" max="7169" width="13.85546875" style="1" customWidth="1"/>
    <col min="7170" max="7170" width="12.5703125" style="1" customWidth="1"/>
    <col min="7171" max="7171" width="9.140625" style="1"/>
    <col min="7172" max="7172" width="9.7109375" style="1" customWidth="1"/>
    <col min="7173" max="7173" width="39.5703125" style="1" customWidth="1"/>
    <col min="7174" max="7424" width="9.140625" style="1"/>
    <col min="7425" max="7425" width="13.85546875" style="1" customWidth="1"/>
    <col min="7426" max="7426" width="12.5703125" style="1" customWidth="1"/>
    <col min="7427" max="7427" width="9.140625" style="1"/>
    <col min="7428" max="7428" width="9.7109375" style="1" customWidth="1"/>
    <col min="7429" max="7429" width="39.5703125" style="1" customWidth="1"/>
    <col min="7430" max="7680" width="9.140625" style="1"/>
    <col min="7681" max="7681" width="13.85546875" style="1" customWidth="1"/>
    <col min="7682" max="7682" width="12.5703125" style="1" customWidth="1"/>
    <col min="7683" max="7683" width="9.140625" style="1"/>
    <col min="7684" max="7684" width="9.7109375" style="1" customWidth="1"/>
    <col min="7685" max="7685" width="39.5703125" style="1" customWidth="1"/>
    <col min="7686" max="7936" width="9.140625" style="1"/>
    <col min="7937" max="7937" width="13.85546875" style="1" customWidth="1"/>
    <col min="7938" max="7938" width="12.5703125" style="1" customWidth="1"/>
    <col min="7939" max="7939" width="9.140625" style="1"/>
    <col min="7940" max="7940" width="9.7109375" style="1" customWidth="1"/>
    <col min="7941" max="7941" width="39.5703125" style="1" customWidth="1"/>
    <col min="7942" max="8192" width="9.140625" style="1"/>
    <col min="8193" max="8193" width="13.85546875" style="1" customWidth="1"/>
    <col min="8194" max="8194" width="12.5703125" style="1" customWidth="1"/>
    <col min="8195" max="8195" width="9.140625" style="1"/>
    <col min="8196" max="8196" width="9.7109375" style="1" customWidth="1"/>
    <col min="8197" max="8197" width="39.5703125" style="1" customWidth="1"/>
    <col min="8198" max="8448" width="9.140625" style="1"/>
    <col min="8449" max="8449" width="13.85546875" style="1" customWidth="1"/>
    <col min="8450" max="8450" width="12.5703125" style="1" customWidth="1"/>
    <col min="8451" max="8451" width="9.140625" style="1"/>
    <col min="8452" max="8452" width="9.7109375" style="1" customWidth="1"/>
    <col min="8453" max="8453" width="39.5703125" style="1" customWidth="1"/>
    <col min="8454" max="8704" width="9.140625" style="1"/>
    <col min="8705" max="8705" width="13.85546875" style="1" customWidth="1"/>
    <col min="8706" max="8706" width="12.5703125" style="1" customWidth="1"/>
    <col min="8707" max="8707" width="9.140625" style="1"/>
    <col min="8708" max="8708" width="9.7109375" style="1" customWidth="1"/>
    <col min="8709" max="8709" width="39.5703125" style="1" customWidth="1"/>
    <col min="8710" max="8960" width="9.140625" style="1"/>
    <col min="8961" max="8961" width="13.85546875" style="1" customWidth="1"/>
    <col min="8962" max="8962" width="12.5703125" style="1" customWidth="1"/>
    <col min="8963" max="8963" width="9.140625" style="1"/>
    <col min="8964" max="8964" width="9.7109375" style="1" customWidth="1"/>
    <col min="8965" max="8965" width="39.5703125" style="1" customWidth="1"/>
    <col min="8966" max="9216" width="9.140625" style="1"/>
    <col min="9217" max="9217" width="13.85546875" style="1" customWidth="1"/>
    <col min="9218" max="9218" width="12.5703125" style="1" customWidth="1"/>
    <col min="9219" max="9219" width="9.140625" style="1"/>
    <col min="9220" max="9220" width="9.7109375" style="1" customWidth="1"/>
    <col min="9221" max="9221" width="39.5703125" style="1" customWidth="1"/>
    <col min="9222" max="9472" width="9.140625" style="1"/>
    <col min="9473" max="9473" width="13.85546875" style="1" customWidth="1"/>
    <col min="9474" max="9474" width="12.5703125" style="1" customWidth="1"/>
    <col min="9475" max="9475" width="9.140625" style="1"/>
    <col min="9476" max="9476" width="9.7109375" style="1" customWidth="1"/>
    <col min="9477" max="9477" width="39.5703125" style="1" customWidth="1"/>
    <col min="9478" max="9728" width="9.140625" style="1"/>
    <col min="9729" max="9729" width="13.85546875" style="1" customWidth="1"/>
    <col min="9730" max="9730" width="12.5703125" style="1" customWidth="1"/>
    <col min="9731" max="9731" width="9.140625" style="1"/>
    <col min="9732" max="9732" width="9.7109375" style="1" customWidth="1"/>
    <col min="9733" max="9733" width="39.5703125" style="1" customWidth="1"/>
    <col min="9734" max="9984" width="9.140625" style="1"/>
    <col min="9985" max="9985" width="13.85546875" style="1" customWidth="1"/>
    <col min="9986" max="9986" width="12.5703125" style="1" customWidth="1"/>
    <col min="9987" max="9987" width="9.140625" style="1"/>
    <col min="9988" max="9988" width="9.7109375" style="1" customWidth="1"/>
    <col min="9989" max="9989" width="39.5703125" style="1" customWidth="1"/>
    <col min="9990" max="10240" width="9.140625" style="1"/>
    <col min="10241" max="10241" width="13.85546875" style="1" customWidth="1"/>
    <col min="10242" max="10242" width="12.5703125" style="1" customWidth="1"/>
    <col min="10243" max="10243" width="9.140625" style="1"/>
    <col min="10244" max="10244" width="9.7109375" style="1" customWidth="1"/>
    <col min="10245" max="10245" width="39.5703125" style="1" customWidth="1"/>
    <col min="10246" max="10496" width="9.140625" style="1"/>
    <col min="10497" max="10497" width="13.85546875" style="1" customWidth="1"/>
    <col min="10498" max="10498" width="12.5703125" style="1" customWidth="1"/>
    <col min="10499" max="10499" width="9.140625" style="1"/>
    <col min="10500" max="10500" width="9.7109375" style="1" customWidth="1"/>
    <col min="10501" max="10501" width="39.5703125" style="1" customWidth="1"/>
    <col min="10502" max="10752" width="9.140625" style="1"/>
    <col min="10753" max="10753" width="13.85546875" style="1" customWidth="1"/>
    <col min="10754" max="10754" width="12.5703125" style="1" customWidth="1"/>
    <col min="10755" max="10755" width="9.140625" style="1"/>
    <col min="10756" max="10756" width="9.7109375" style="1" customWidth="1"/>
    <col min="10757" max="10757" width="39.5703125" style="1" customWidth="1"/>
    <col min="10758" max="11008" width="9.140625" style="1"/>
    <col min="11009" max="11009" width="13.85546875" style="1" customWidth="1"/>
    <col min="11010" max="11010" width="12.5703125" style="1" customWidth="1"/>
    <col min="11011" max="11011" width="9.140625" style="1"/>
    <col min="11012" max="11012" width="9.7109375" style="1" customWidth="1"/>
    <col min="11013" max="11013" width="39.5703125" style="1" customWidth="1"/>
    <col min="11014" max="11264" width="9.140625" style="1"/>
    <col min="11265" max="11265" width="13.85546875" style="1" customWidth="1"/>
    <col min="11266" max="11266" width="12.5703125" style="1" customWidth="1"/>
    <col min="11267" max="11267" width="9.140625" style="1"/>
    <col min="11268" max="11268" width="9.7109375" style="1" customWidth="1"/>
    <col min="11269" max="11269" width="39.5703125" style="1" customWidth="1"/>
    <col min="11270" max="11520" width="9.140625" style="1"/>
    <col min="11521" max="11521" width="13.85546875" style="1" customWidth="1"/>
    <col min="11522" max="11522" width="12.5703125" style="1" customWidth="1"/>
    <col min="11523" max="11523" width="9.140625" style="1"/>
    <col min="11524" max="11524" width="9.7109375" style="1" customWidth="1"/>
    <col min="11525" max="11525" width="39.5703125" style="1" customWidth="1"/>
    <col min="11526" max="11776" width="9.140625" style="1"/>
    <col min="11777" max="11777" width="13.85546875" style="1" customWidth="1"/>
    <col min="11778" max="11778" width="12.5703125" style="1" customWidth="1"/>
    <col min="11779" max="11779" width="9.140625" style="1"/>
    <col min="11780" max="11780" width="9.7109375" style="1" customWidth="1"/>
    <col min="11781" max="11781" width="39.5703125" style="1" customWidth="1"/>
    <col min="11782" max="12032" width="9.140625" style="1"/>
    <col min="12033" max="12033" width="13.85546875" style="1" customWidth="1"/>
    <col min="12034" max="12034" width="12.5703125" style="1" customWidth="1"/>
    <col min="12035" max="12035" width="9.140625" style="1"/>
    <col min="12036" max="12036" width="9.7109375" style="1" customWidth="1"/>
    <col min="12037" max="12037" width="39.5703125" style="1" customWidth="1"/>
    <col min="12038" max="12288" width="9.140625" style="1"/>
    <col min="12289" max="12289" width="13.85546875" style="1" customWidth="1"/>
    <col min="12290" max="12290" width="12.5703125" style="1" customWidth="1"/>
    <col min="12291" max="12291" width="9.140625" style="1"/>
    <col min="12292" max="12292" width="9.7109375" style="1" customWidth="1"/>
    <col min="12293" max="12293" width="39.5703125" style="1" customWidth="1"/>
    <col min="12294" max="12544" width="9.140625" style="1"/>
    <col min="12545" max="12545" width="13.85546875" style="1" customWidth="1"/>
    <col min="12546" max="12546" width="12.5703125" style="1" customWidth="1"/>
    <col min="12547" max="12547" width="9.140625" style="1"/>
    <col min="12548" max="12548" width="9.7109375" style="1" customWidth="1"/>
    <col min="12549" max="12549" width="39.5703125" style="1" customWidth="1"/>
    <col min="12550" max="12800" width="9.140625" style="1"/>
    <col min="12801" max="12801" width="13.85546875" style="1" customWidth="1"/>
    <col min="12802" max="12802" width="12.5703125" style="1" customWidth="1"/>
    <col min="12803" max="12803" width="9.140625" style="1"/>
    <col min="12804" max="12804" width="9.7109375" style="1" customWidth="1"/>
    <col min="12805" max="12805" width="39.5703125" style="1" customWidth="1"/>
    <col min="12806" max="13056" width="9.140625" style="1"/>
    <col min="13057" max="13057" width="13.85546875" style="1" customWidth="1"/>
    <col min="13058" max="13058" width="12.5703125" style="1" customWidth="1"/>
    <col min="13059" max="13059" width="9.140625" style="1"/>
    <col min="13060" max="13060" width="9.7109375" style="1" customWidth="1"/>
    <col min="13061" max="13061" width="39.5703125" style="1" customWidth="1"/>
    <col min="13062" max="13312" width="9.140625" style="1"/>
    <col min="13313" max="13313" width="13.85546875" style="1" customWidth="1"/>
    <col min="13314" max="13314" width="12.5703125" style="1" customWidth="1"/>
    <col min="13315" max="13315" width="9.140625" style="1"/>
    <col min="13316" max="13316" width="9.7109375" style="1" customWidth="1"/>
    <col min="13317" max="13317" width="39.5703125" style="1" customWidth="1"/>
    <col min="13318" max="13568" width="9.140625" style="1"/>
    <col min="13569" max="13569" width="13.85546875" style="1" customWidth="1"/>
    <col min="13570" max="13570" width="12.5703125" style="1" customWidth="1"/>
    <col min="13571" max="13571" width="9.140625" style="1"/>
    <col min="13572" max="13572" width="9.7109375" style="1" customWidth="1"/>
    <col min="13573" max="13573" width="39.5703125" style="1" customWidth="1"/>
    <col min="13574" max="13824" width="9.140625" style="1"/>
    <col min="13825" max="13825" width="13.85546875" style="1" customWidth="1"/>
    <col min="13826" max="13826" width="12.5703125" style="1" customWidth="1"/>
    <col min="13827" max="13827" width="9.140625" style="1"/>
    <col min="13828" max="13828" width="9.7109375" style="1" customWidth="1"/>
    <col min="13829" max="13829" width="39.5703125" style="1" customWidth="1"/>
    <col min="13830" max="14080" width="9.140625" style="1"/>
    <col min="14081" max="14081" width="13.85546875" style="1" customWidth="1"/>
    <col min="14082" max="14082" width="12.5703125" style="1" customWidth="1"/>
    <col min="14083" max="14083" width="9.140625" style="1"/>
    <col min="14084" max="14084" width="9.7109375" style="1" customWidth="1"/>
    <col min="14085" max="14085" width="39.5703125" style="1" customWidth="1"/>
    <col min="14086" max="14336" width="9.140625" style="1"/>
    <col min="14337" max="14337" width="13.85546875" style="1" customWidth="1"/>
    <col min="14338" max="14338" width="12.5703125" style="1" customWidth="1"/>
    <col min="14339" max="14339" width="9.140625" style="1"/>
    <col min="14340" max="14340" width="9.7109375" style="1" customWidth="1"/>
    <col min="14341" max="14341" width="39.5703125" style="1" customWidth="1"/>
    <col min="14342" max="14592" width="9.140625" style="1"/>
    <col min="14593" max="14593" width="13.85546875" style="1" customWidth="1"/>
    <col min="14594" max="14594" width="12.5703125" style="1" customWidth="1"/>
    <col min="14595" max="14595" width="9.140625" style="1"/>
    <col min="14596" max="14596" width="9.7109375" style="1" customWidth="1"/>
    <col min="14597" max="14597" width="39.5703125" style="1" customWidth="1"/>
    <col min="14598" max="14848" width="9.140625" style="1"/>
    <col min="14849" max="14849" width="13.85546875" style="1" customWidth="1"/>
    <col min="14850" max="14850" width="12.5703125" style="1" customWidth="1"/>
    <col min="14851" max="14851" width="9.140625" style="1"/>
    <col min="14852" max="14852" width="9.7109375" style="1" customWidth="1"/>
    <col min="14853" max="14853" width="39.5703125" style="1" customWidth="1"/>
    <col min="14854" max="15104" width="9.140625" style="1"/>
    <col min="15105" max="15105" width="13.85546875" style="1" customWidth="1"/>
    <col min="15106" max="15106" width="12.5703125" style="1" customWidth="1"/>
    <col min="15107" max="15107" width="9.140625" style="1"/>
    <col min="15108" max="15108" width="9.7109375" style="1" customWidth="1"/>
    <col min="15109" max="15109" width="39.5703125" style="1" customWidth="1"/>
    <col min="15110" max="15360" width="9.140625" style="1"/>
    <col min="15361" max="15361" width="13.85546875" style="1" customWidth="1"/>
    <col min="15362" max="15362" width="12.5703125" style="1" customWidth="1"/>
    <col min="15363" max="15363" width="9.140625" style="1"/>
    <col min="15364" max="15364" width="9.7109375" style="1" customWidth="1"/>
    <col min="15365" max="15365" width="39.5703125" style="1" customWidth="1"/>
    <col min="15366" max="15616" width="9.140625" style="1"/>
    <col min="15617" max="15617" width="13.85546875" style="1" customWidth="1"/>
    <col min="15618" max="15618" width="12.5703125" style="1" customWidth="1"/>
    <col min="15619" max="15619" width="9.140625" style="1"/>
    <col min="15620" max="15620" width="9.7109375" style="1" customWidth="1"/>
    <col min="15621" max="15621" width="39.5703125" style="1" customWidth="1"/>
    <col min="15622" max="15872" width="9.140625" style="1"/>
    <col min="15873" max="15873" width="13.85546875" style="1" customWidth="1"/>
    <col min="15874" max="15874" width="12.5703125" style="1" customWidth="1"/>
    <col min="15875" max="15875" width="9.140625" style="1"/>
    <col min="15876" max="15876" width="9.7109375" style="1" customWidth="1"/>
    <col min="15877" max="15877" width="39.5703125" style="1" customWidth="1"/>
    <col min="15878" max="16128" width="9.140625" style="1"/>
    <col min="16129" max="16129" width="13.85546875" style="1" customWidth="1"/>
    <col min="16130" max="16130" width="12.5703125" style="1" customWidth="1"/>
    <col min="16131" max="16131" width="9.140625" style="1"/>
    <col min="16132" max="16132" width="9.7109375" style="1" customWidth="1"/>
    <col min="16133" max="16133" width="39.5703125" style="1" customWidth="1"/>
    <col min="16134" max="16384" width="9.140625" style="1"/>
  </cols>
  <sheetData>
    <row r="1" spans="1:14" ht="17.25" thickBot="1"/>
    <row r="2" spans="1:14">
      <c r="A2" s="1249" t="s">
        <v>155</v>
      </c>
      <c r="B2" s="1250"/>
      <c r="C2" s="1250"/>
      <c r="D2" s="1250"/>
      <c r="E2" s="1251"/>
    </row>
    <row r="3" spans="1:14" ht="17.25" thickBot="1">
      <c r="A3" s="1252"/>
      <c r="B3" s="1253"/>
      <c r="C3" s="1253"/>
      <c r="D3" s="1253"/>
      <c r="E3" s="1254"/>
    </row>
    <row r="4" spans="1:14" ht="19.5" customHeight="1">
      <c r="A4" s="65"/>
      <c r="B4" s="65"/>
      <c r="C4" s="65"/>
      <c r="D4" s="65"/>
      <c r="E4" s="65"/>
    </row>
    <row r="5" spans="1:14">
      <c r="K5" s="1255"/>
      <c r="L5" s="1255"/>
      <c r="M5" s="1255"/>
      <c r="N5" s="1255"/>
    </row>
    <row r="6" spans="1:14">
      <c r="A6" s="66" t="s">
        <v>156</v>
      </c>
      <c r="B6" s="67" t="s">
        <v>157</v>
      </c>
      <c r="C6" s="67"/>
      <c r="D6" s="67"/>
      <c r="E6" s="68"/>
      <c r="K6" s="1255"/>
      <c r="L6" s="1255"/>
      <c r="M6" s="1255"/>
      <c r="N6" s="1255"/>
    </row>
    <row r="7" spans="1:14">
      <c r="A7" s="69"/>
      <c r="B7" s="70" t="s">
        <v>158</v>
      </c>
      <c r="C7" s="70"/>
      <c r="D7" s="70"/>
      <c r="E7" s="71"/>
      <c r="K7" s="1255"/>
      <c r="L7" s="1255"/>
      <c r="M7" s="1255"/>
      <c r="N7" s="1255"/>
    </row>
    <row r="8" spans="1:14">
      <c r="A8" s="72"/>
      <c r="B8" s="73" t="s">
        <v>159</v>
      </c>
      <c r="C8" s="73"/>
      <c r="D8" s="73"/>
      <c r="E8" s="74"/>
    </row>
    <row r="9" spans="1:14">
      <c r="B9" s="70"/>
      <c r="C9" s="70"/>
      <c r="D9" s="70"/>
      <c r="E9" s="70"/>
      <c r="K9" s="1256"/>
      <c r="L9" s="1256"/>
      <c r="M9" s="1256"/>
      <c r="N9" s="1256"/>
    </row>
    <row r="10" spans="1:14" ht="10.5" customHeight="1"/>
    <row r="11" spans="1:14" ht="35.25" customHeight="1">
      <c r="A11" s="75" t="s">
        <v>160</v>
      </c>
      <c r="B11" s="1246" t="s">
        <v>221</v>
      </c>
      <c r="C11" s="1246"/>
      <c r="D11" s="1246"/>
      <c r="E11" s="1247"/>
      <c r="K11" s="1248"/>
      <c r="L11" s="1248"/>
      <c r="M11" s="1248"/>
      <c r="N11" s="1248"/>
    </row>
    <row r="12" spans="1:14">
      <c r="A12" s="76"/>
      <c r="B12" s="77"/>
      <c r="C12" s="77"/>
      <c r="D12" s="77"/>
      <c r="E12" s="77"/>
    </row>
    <row r="13" spans="1:14">
      <c r="K13" s="1255"/>
      <c r="L13" s="1255"/>
      <c r="M13" s="1255"/>
      <c r="N13" s="1255"/>
    </row>
    <row r="14" spans="1:14">
      <c r="A14" s="78" t="s">
        <v>161</v>
      </c>
      <c r="B14" s="1257" t="s">
        <v>162</v>
      </c>
      <c r="C14" s="1257"/>
      <c r="D14" s="1257"/>
      <c r="E14" s="1258"/>
      <c r="K14" s="1255"/>
      <c r="L14" s="1255"/>
      <c r="M14" s="1255"/>
      <c r="N14" s="1255"/>
    </row>
    <row r="15" spans="1:14">
      <c r="B15" s="70"/>
      <c r="C15" s="70"/>
      <c r="D15" s="70"/>
      <c r="E15" s="70"/>
      <c r="K15" s="1255"/>
      <c r="L15" s="1255"/>
      <c r="M15" s="1255"/>
      <c r="N15" s="1255"/>
    </row>
    <row r="16" spans="1:14">
      <c r="B16" s="70"/>
      <c r="C16" s="70"/>
      <c r="D16" s="70"/>
      <c r="E16" s="70"/>
      <c r="K16" s="5"/>
      <c r="L16" s="5"/>
      <c r="M16" s="5"/>
      <c r="N16" s="5"/>
    </row>
    <row r="17" spans="1:14">
      <c r="A17" s="78" t="s">
        <v>163</v>
      </c>
      <c r="B17" s="1257" t="s">
        <v>164</v>
      </c>
      <c r="C17" s="1257"/>
      <c r="D17" s="1257"/>
      <c r="E17" s="1258"/>
      <c r="K17" s="1255"/>
      <c r="L17" s="1255"/>
      <c r="M17" s="1255"/>
      <c r="N17" s="1255"/>
    </row>
    <row r="18" spans="1:14" ht="18" customHeight="1">
      <c r="B18" s="70"/>
      <c r="C18" s="70"/>
      <c r="D18" s="70"/>
      <c r="E18" s="70"/>
      <c r="K18" s="5"/>
      <c r="L18" s="5"/>
      <c r="M18" s="5"/>
      <c r="N18" s="5"/>
    </row>
    <row r="19" spans="1:14">
      <c r="B19" s="79"/>
    </row>
    <row r="20" spans="1:14">
      <c r="A20" s="66" t="s">
        <v>165</v>
      </c>
      <c r="B20" s="80" t="s">
        <v>166</v>
      </c>
      <c r="C20" s="81"/>
      <c r="D20" s="81"/>
      <c r="E20" s="82"/>
    </row>
    <row r="21" spans="1:14">
      <c r="A21" s="69"/>
      <c r="B21" s="80" t="s">
        <v>167</v>
      </c>
      <c r="E21" s="83"/>
    </row>
    <row r="22" spans="1:14">
      <c r="A22" s="72"/>
      <c r="B22" s="84" t="s">
        <v>168</v>
      </c>
      <c r="C22" s="79"/>
      <c r="D22" s="79"/>
      <c r="E22" s="85"/>
    </row>
    <row r="23" spans="1:14">
      <c r="B23" s="2"/>
    </row>
    <row r="24" spans="1:14">
      <c r="B24" s="2"/>
    </row>
    <row r="25" spans="1:14" ht="33">
      <c r="A25" s="86" t="s">
        <v>169</v>
      </c>
      <c r="B25" s="87" t="s">
        <v>219</v>
      </c>
      <c r="C25" s="88"/>
      <c r="D25" s="88"/>
      <c r="E25" s="89"/>
    </row>
    <row r="26" spans="1:14">
      <c r="B26" s="2"/>
    </row>
    <row r="27" spans="1:14">
      <c r="B27" s="2"/>
    </row>
    <row r="28" spans="1:14">
      <c r="A28" s="78" t="s">
        <v>170</v>
      </c>
      <c r="B28" s="90" t="s">
        <v>220</v>
      </c>
      <c r="C28" s="91"/>
      <c r="D28" s="91"/>
      <c r="E28" s="92"/>
    </row>
    <row r="29" spans="1:14">
      <c r="B29" s="2"/>
    </row>
    <row r="31" spans="1:14">
      <c r="A31" s="78" t="s">
        <v>171</v>
      </c>
      <c r="B31" s="93" t="s">
        <v>172</v>
      </c>
      <c r="C31" s="94"/>
      <c r="D31" s="88"/>
      <c r="E31" s="89"/>
    </row>
    <row r="32" spans="1:14">
      <c r="B32" s="95"/>
      <c r="C32" s="70"/>
    </row>
    <row r="35" spans="2:2">
      <c r="B35" s="2" t="s">
        <v>173</v>
      </c>
    </row>
    <row r="36" spans="2:2">
      <c r="B36" s="96" t="s">
        <v>174</v>
      </c>
    </row>
    <row r="37" spans="2:2">
      <c r="B37" s="96" t="s">
        <v>175</v>
      </c>
    </row>
  </sheetData>
  <sheetProtection selectLockedCells="1" selectUnlockedCells="1"/>
  <mergeCells count="13">
    <mergeCell ref="K13:N13"/>
    <mergeCell ref="B14:E14"/>
    <mergeCell ref="K14:N14"/>
    <mergeCell ref="K15:N15"/>
    <mergeCell ref="B17:E17"/>
    <mergeCell ref="K17:N17"/>
    <mergeCell ref="B11:E11"/>
    <mergeCell ref="K11:N11"/>
    <mergeCell ref="A2:E3"/>
    <mergeCell ref="K5:N5"/>
    <mergeCell ref="K6:N6"/>
    <mergeCell ref="K7:N7"/>
    <mergeCell ref="K9:N9"/>
  </mergeCells>
  <pageMargins left="0.98425196850393704" right="0.59055118110236227" top="0.74803149606299213" bottom="0.74803149606299213" header="0.51181102362204722" footer="0.51181102362204722"/>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1546-CC31-4995-BBF0-C604633F5EDD}">
  <sheetPr codeName="List10"/>
  <dimension ref="A1:L59"/>
  <sheetViews>
    <sheetView view="pageBreakPreview" zoomScaleNormal="100" zoomScaleSheetLayoutView="100" workbookViewId="0">
      <selection activeCell="E12" sqref="E12"/>
    </sheetView>
  </sheetViews>
  <sheetFormatPr defaultRowHeight="16.5"/>
  <cols>
    <col min="1" max="1" width="7.140625" style="108" customWidth="1"/>
    <col min="2" max="2" width="39.42578125" style="1" customWidth="1"/>
    <col min="3" max="3" width="8.28515625" style="1" customWidth="1"/>
    <col min="4" max="4" width="10.85546875" style="1" customWidth="1"/>
    <col min="5" max="5" width="11.85546875" style="1" customWidth="1"/>
    <col min="6" max="6" width="12.5703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0.85546875" style="1" customWidth="1"/>
    <col min="261" max="261" width="11.85546875" style="1" customWidth="1"/>
    <col min="262" max="262" width="12.5703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0.85546875" style="1" customWidth="1"/>
    <col min="517" max="517" width="11.85546875" style="1" customWidth="1"/>
    <col min="518" max="518" width="12.5703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0.85546875" style="1" customWidth="1"/>
    <col min="773" max="773" width="11.85546875" style="1" customWidth="1"/>
    <col min="774" max="774" width="12.5703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0.85546875" style="1" customWidth="1"/>
    <col min="1029" max="1029" width="11.85546875" style="1" customWidth="1"/>
    <col min="1030" max="1030" width="12.5703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0.85546875" style="1" customWidth="1"/>
    <col min="1285" max="1285" width="11.85546875" style="1" customWidth="1"/>
    <col min="1286" max="1286" width="12.5703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0.85546875" style="1" customWidth="1"/>
    <col min="1541" max="1541" width="11.85546875" style="1" customWidth="1"/>
    <col min="1542" max="1542" width="12.5703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0.85546875" style="1" customWidth="1"/>
    <col min="1797" max="1797" width="11.85546875" style="1" customWidth="1"/>
    <col min="1798" max="1798" width="12.5703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0.85546875" style="1" customWidth="1"/>
    <col min="2053" max="2053" width="11.85546875" style="1" customWidth="1"/>
    <col min="2054" max="2054" width="12.5703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0.85546875" style="1" customWidth="1"/>
    <col min="2309" max="2309" width="11.85546875" style="1" customWidth="1"/>
    <col min="2310" max="2310" width="12.5703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0.85546875" style="1" customWidth="1"/>
    <col min="2565" max="2565" width="11.85546875" style="1" customWidth="1"/>
    <col min="2566" max="2566" width="12.5703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0.85546875" style="1" customWidth="1"/>
    <col min="2821" max="2821" width="11.85546875" style="1" customWidth="1"/>
    <col min="2822" max="2822" width="12.5703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0.85546875" style="1" customWidth="1"/>
    <col min="3077" max="3077" width="11.85546875" style="1" customWidth="1"/>
    <col min="3078" max="3078" width="12.5703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0.85546875" style="1" customWidth="1"/>
    <col min="3333" max="3333" width="11.85546875" style="1" customWidth="1"/>
    <col min="3334" max="3334" width="12.5703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0.85546875" style="1" customWidth="1"/>
    <col min="3589" max="3589" width="11.85546875" style="1" customWidth="1"/>
    <col min="3590" max="3590" width="12.5703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0.85546875" style="1" customWidth="1"/>
    <col min="3845" max="3845" width="11.85546875" style="1" customWidth="1"/>
    <col min="3846" max="3846" width="12.5703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0.85546875" style="1" customWidth="1"/>
    <col min="4101" max="4101" width="11.85546875" style="1" customWidth="1"/>
    <col min="4102" max="4102" width="12.5703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0.85546875" style="1" customWidth="1"/>
    <col min="4357" max="4357" width="11.85546875" style="1" customWidth="1"/>
    <col min="4358" max="4358" width="12.5703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0.85546875" style="1" customWidth="1"/>
    <col min="4613" max="4613" width="11.85546875" style="1" customWidth="1"/>
    <col min="4614" max="4614" width="12.5703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0.85546875" style="1" customWidth="1"/>
    <col min="4869" max="4869" width="11.85546875" style="1" customWidth="1"/>
    <col min="4870" max="4870" width="12.5703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0.85546875" style="1" customWidth="1"/>
    <col min="5125" max="5125" width="11.85546875" style="1" customWidth="1"/>
    <col min="5126" max="5126" width="12.5703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0.85546875" style="1" customWidth="1"/>
    <col min="5381" max="5381" width="11.85546875" style="1" customWidth="1"/>
    <col min="5382" max="5382" width="12.5703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0.85546875" style="1" customWidth="1"/>
    <col min="5637" max="5637" width="11.85546875" style="1" customWidth="1"/>
    <col min="5638" max="5638" width="12.5703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0.85546875" style="1" customWidth="1"/>
    <col min="5893" max="5893" width="11.85546875" style="1" customWidth="1"/>
    <col min="5894" max="5894" width="12.5703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0.85546875" style="1" customWidth="1"/>
    <col min="6149" max="6149" width="11.85546875" style="1" customWidth="1"/>
    <col min="6150" max="6150" width="12.5703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0.85546875" style="1" customWidth="1"/>
    <col min="6405" max="6405" width="11.85546875" style="1" customWidth="1"/>
    <col min="6406" max="6406" width="12.5703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0.85546875" style="1" customWidth="1"/>
    <col min="6661" max="6661" width="11.85546875" style="1" customWidth="1"/>
    <col min="6662" max="6662" width="12.5703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0.85546875" style="1" customWidth="1"/>
    <col min="6917" max="6917" width="11.85546875" style="1" customWidth="1"/>
    <col min="6918" max="6918" width="12.5703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0.85546875" style="1" customWidth="1"/>
    <col min="7173" max="7173" width="11.85546875" style="1" customWidth="1"/>
    <col min="7174" max="7174" width="12.5703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0.85546875" style="1" customWidth="1"/>
    <col min="7429" max="7429" width="11.85546875" style="1" customWidth="1"/>
    <col min="7430" max="7430" width="12.5703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0.85546875" style="1" customWidth="1"/>
    <col min="7685" max="7685" width="11.85546875" style="1" customWidth="1"/>
    <col min="7686" max="7686" width="12.5703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0.85546875" style="1" customWidth="1"/>
    <col min="7941" max="7941" width="11.85546875" style="1" customWidth="1"/>
    <col min="7942" max="7942" width="12.5703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0.85546875" style="1" customWidth="1"/>
    <col min="8197" max="8197" width="11.85546875" style="1" customWidth="1"/>
    <col min="8198" max="8198" width="12.5703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0.85546875" style="1" customWidth="1"/>
    <col min="8453" max="8453" width="11.85546875" style="1" customWidth="1"/>
    <col min="8454" max="8454" width="12.5703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0.85546875" style="1" customWidth="1"/>
    <col min="8709" max="8709" width="11.85546875" style="1" customWidth="1"/>
    <col min="8710" max="8710" width="12.5703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0.85546875" style="1" customWidth="1"/>
    <col min="8965" max="8965" width="11.85546875" style="1" customWidth="1"/>
    <col min="8966" max="8966" width="12.5703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0.85546875" style="1" customWidth="1"/>
    <col min="9221" max="9221" width="11.85546875" style="1" customWidth="1"/>
    <col min="9222" max="9222" width="12.5703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0.85546875" style="1" customWidth="1"/>
    <col min="9477" max="9477" width="11.85546875" style="1" customWidth="1"/>
    <col min="9478" max="9478" width="12.5703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0.85546875" style="1" customWidth="1"/>
    <col min="9733" max="9733" width="11.85546875" style="1" customWidth="1"/>
    <col min="9734" max="9734" width="12.5703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0.85546875" style="1" customWidth="1"/>
    <col min="9989" max="9989" width="11.85546875" style="1" customWidth="1"/>
    <col min="9990" max="9990" width="12.5703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0.85546875" style="1" customWidth="1"/>
    <col min="10245" max="10245" width="11.85546875" style="1" customWidth="1"/>
    <col min="10246" max="10246" width="12.5703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0.85546875" style="1" customWidth="1"/>
    <col min="10501" max="10501" width="11.85546875" style="1" customWidth="1"/>
    <col min="10502" max="10502" width="12.5703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0.85546875" style="1" customWidth="1"/>
    <col min="10757" max="10757" width="11.85546875" style="1" customWidth="1"/>
    <col min="10758" max="10758" width="12.5703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0.85546875" style="1" customWidth="1"/>
    <col min="11013" max="11013" width="11.85546875" style="1" customWidth="1"/>
    <col min="11014" max="11014" width="12.5703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0.85546875" style="1" customWidth="1"/>
    <col min="11269" max="11269" width="11.85546875" style="1" customWidth="1"/>
    <col min="11270" max="11270" width="12.5703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0.85546875" style="1" customWidth="1"/>
    <col min="11525" max="11525" width="11.85546875" style="1" customWidth="1"/>
    <col min="11526" max="11526" width="12.5703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0.85546875" style="1" customWidth="1"/>
    <col min="11781" max="11781" width="11.85546875" style="1" customWidth="1"/>
    <col min="11782" max="11782" width="12.5703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0.85546875" style="1" customWidth="1"/>
    <col min="12037" max="12037" width="11.85546875" style="1" customWidth="1"/>
    <col min="12038" max="12038" width="12.5703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0.85546875" style="1" customWidth="1"/>
    <col min="12293" max="12293" width="11.85546875" style="1" customWidth="1"/>
    <col min="12294" max="12294" width="12.5703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0.85546875" style="1" customWidth="1"/>
    <col min="12549" max="12549" width="11.85546875" style="1" customWidth="1"/>
    <col min="12550" max="12550" width="12.5703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0.85546875" style="1" customWidth="1"/>
    <col min="12805" max="12805" width="11.85546875" style="1" customWidth="1"/>
    <col min="12806" max="12806" width="12.5703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0.85546875" style="1" customWidth="1"/>
    <col min="13061" max="13061" width="11.85546875" style="1" customWidth="1"/>
    <col min="13062" max="13062" width="12.5703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0.85546875" style="1" customWidth="1"/>
    <col min="13317" max="13317" width="11.85546875" style="1" customWidth="1"/>
    <col min="13318" max="13318" width="12.5703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0.85546875" style="1" customWidth="1"/>
    <col min="13573" max="13573" width="11.85546875" style="1" customWidth="1"/>
    <col min="13574" max="13574" width="12.5703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0.85546875" style="1" customWidth="1"/>
    <col min="13829" max="13829" width="11.85546875" style="1" customWidth="1"/>
    <col min="13830" max="13830" width="12.5703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0.85546875" style="1" customWidth="1"/>
    <col min="14085" max="14085" width="11.85546875" style="1" customWidth="1"/>
    <col min="14086" max="14086" width="12.5703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0.85546875" style="1" customWidth="1"/>
    <col min="14341" max="14341" width="11.85546875" style="1" customWidth="1"/>
    <col min="14342" max="14342" width="12.5703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0.85546875" style="1" customWidth="1"/>
    <col min="14597" max="14597" width="11.85546875" style="1" customWidth="1"/>
    <col min="14598" max="14598" width="12.5703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0.85546875" style="1" customWidth="1"/>
    <col min="14853" max="14853" width="11.85546875" style="1" customWidth="1"/>
    <col min="14854" max="14854" width="12.5703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0.85546875" style="1" customWidth="1"/>
    <col min="15109" max="15109" width="11.85546875" style="1" customWidth="1"/>
    <col min="15110" max="15110" width="12.5703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0.85546875" style="1" customWidth="1"/>
    <col min="15365" max="15365" width="11.85546875" style="1" customWidth="1"/>
    <col min="15366" max="15366" width="12.5703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0.85546875" style="1" customWidth="1"/>
    <col min="15621" max="15621" width="11.85546875" style="1" customWidth="1"/>
    <col min="15622" max="15622" width="12.5703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0.85546875" style="1" customWidth="1"/>
    <col min="15877" max="15877" width="11.85546875" style="1" customWidth="1"/>
    <col min="15878" max="15878" width="12.5703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0.85546875" style="1" customWidth="1"/>
    <col min="16133" max="16133" width="11.85546875" style="1" customWidth="1"/>
    <col min="16134" max="16134" width="12.5703125" style="1" customWidth="1"/>
    <col min="16135" max="16139" width="9.140625" style="1"/>
    <col min="16140" max="16140" width="7.140625" style="1" customWidth="1"/>
    <col min="16141" max="16384" width="9.140625" style="1"/>
  </cols>
  <sheetData>
    <row r="1" spans="1:12">
      <c r="A1" s="839" t="s">
        <v>1390</v>
      </c>
      <c r="B1" s="2" t="s">
        <v>1244</v>
      </c>
      <c r="H1" s="127"/>
      <c r="I1" s="653" t="s">
        <v>127</v>
      </c>
      <c r="J1" s="653" t="s">
        <v>128</v>
      </c>
      <c r="K1" s="449" t="s">
        <v>1132</v>
      </c>
      <c r="L1" s="277"/>
    </row>
    <row r="2" spans="1:12">
      <c r="A2" s="839"/>
      <c r="B2" s="2"/>
      <c r="H2" s="450" t="s">
        <v>1110</v>
      </c>
      <c r="I2" s="451"/>
      <c r="J2" s="451"/>
      <c r="K2" s="449" t="s">
        <v>1133</v>
      </c>
      <c r="L2" s="277">
        <f>SUM(I2:I13)</f>
        <v>0</v>
      </c>
    </row>
    <row r="3" spans="1:12" s="864" customFormat="1">
      <c r="A3" s="1058" t="s">
        <v>1245</v>
      </c>
      <c r="B3" s="880"/>
      <c r="C3" s="881"/>
      <c r="D3" s="882"/>
      <c r="E3" s="881"/>
      <c r="F3" s="883"/>
      <c r="G3" s="675"/>
      <c r="H3" s="35" t="s">
        <v>1111</v>
      </c>
      <c r="I3" s="451">
        <f>SUM(F21+F23+F32+F34)</f>
        <v>0</v>
      </c>
      <c r="J3" s="451">
        <f>SUM(F18+F29)</f>
        <v>0</v>
      </c>
      <c r="K3" s="449" t="s">
        <v>1134</v>
      </c>
      <c r="L3" s="277">
        <f>F36</f>
        <v>0</v>
      </c>
    </row>
    <row r="4" spans="1:12" s="1059" customFormat="1">
      <c r="A4" s="1302" t="s">
        <v>1246</v>
      </c>
      <c r="B4" s="1320"/>
      <c r="C4" s="1320"/>
      <c r="D4" s="1320"/>
      <c r="E4" s="1320"/>
      <c r="F4" s="1321"/>
      <c r="G4" s="675"/>
      <c r="H4" s="452" t="s">
        <v>153</v>
      </c>
      <c r="I4" s="451"/>
      <c r="J4" s="451"/>
      <c r="K4" s="277"/>
      <c r="L4" s="277"/>
    </row>
    <row r="5" spans="1:12" s="1059" customFormat="1">
      <c r="A5" s="1305" t="s">
        <v>1247</v>
      </c>
      <c r="B5" s="1322"/>
      <c r="C5" s="1322"/>
      <c r="D5" s="1322"/>
      <c r="E5" s="1322"/>
      <c r="F5" s="1323"/>
      <c r="G5" s="675"/>
      <c r="H5" s="453" t="s">
        <v>1130</v>
      </c>
      <c r="I5" s="451"/>
      <c r="J5" s="451"/>
      <c r="K5" s="277"/>
      <c r="L5" s="277"/>
    </row>
    <row r="6" spans="1:12" s="1059" customFormat="1">
      <c r="A6" s="1305" t="s">
        <v>1248</v>
      </c>
      <c r="B6" s="1322"/>
      <c r="C6" s="1322"/>
      <c r="D6" s="1322"/>
      <c r="E6" s="1322"/>
      <c r="F6" s="1323"/>
      <c r="G6" s="675"/>
      <c r="H6" s="36" t="s">
        <v>10</v>
      </c>
      <c r="I6" s="451"/>
      <c r="J6" s="451"/>
      <c r="K6" s="277"/>
      <c r="L6" s="277"/>
    </row>
    <row r="7" spans="1:12" s="1059" customFormat="1">
      <c r="A7" s="1305" t="s">
        <v>1249</v>
      </c>
      <c r="B7" s="1322"/>
      <c r="C7" s="1322"/>
      <c r="D7" s="1322"/>
      <c r="E7" s="1322"/>
      <c r="F7" s="1323"/>
      <c r="G7" s="675"/>
      <c r="H7" s="37" t="s">
        <v>135</v>
      </c>
      <c r="I7" s="451"/>
      <c r="J7" s="451"/>
      <c r="K7" s="277"/>
      <c r="L7" s="277"/>
    </row>
    <row r="8" spans="1:12" s="1059" customFormat="1">
      <c r="A8" s="1305" t="s">
        <v>1250</v>
      </c>
      <c r="B8" s="1322"/>
      <c r="C8" s="1322"/>
      <c r="D8" s="1322"/>
      <c r="E8" s="1322"/>
      <c r="F8" s="1323"/>
      <c r="G8" s="675"/>
      <c r="H8" s="38" t="s">
        <v>134</v>
      </c>
      <c r="I8" s="451">
        <f>F16</f>
        <v>0</v>
      </c>
      <c r="J8" s="451"/>
      <c r="K8" s="277"/>
      <c r="L8" s="277"/>
    </row>
    <row r="9" spans="1:12" s="1059" customFormat="1">
      <c r="A9" s="1296" t="s">
        <v>1251</v>
      </c>
      <c r="B9" s="1318"/>
      <c r="C9" s="1318"/>
      <c r="D9" s="1318"/>
      <c r="E9" s="1318"/>
      <c r="F9" s="1319"/>
      <c r="G9" s="675"/>
      <c r="H9" s="39" t="s">
        <v>11</v>
      </c>
      <c r="I9" s="451"/>
      <c r="J9" s="451"/>
      <c r="K9" s="277"/>
      <c r="L9" s="277"/>
    </row>
    <row r="10" spans="1:12" s="864" customFormat="1">
      <c r="A10" s="896"/>
      <c r="B10" s="896"/>
      <c r="C10" s="897"/>
      <c r="D10" s="898"/>
      <c r="E10" s="897"/>
      <c r="F10" s="897"/>
      <c r="G10" s="675"/>
      <c r="H10" s="377" t="s">
        <v>1131</v>
      </c>
      <c r="I10" s="463">
        <f>F27</f>
        <v>0</v>
      </c>
      <c r="J10" s="451"/>
      <c r="K10" s="277"/>
      <c r="L10" s="277"/>
    </row>
    <row r="11" spans="1:12">
      <c r="A11" s="839"/>
      <c r="B11" s="2"/>
      <c r="H11" s="62" t="s">
        <v>154</v>
      </c>
      <c r="I11" s="454"/>
      <c r="J11" s="454"/>
      <c r="K11" s="277"/>
      <c r="L11" s="277"/>
    </row>
    <row r="12" spans="1:12" s="2" customFormat="1" ht="17.25" thickBot="1">
      <c r="A12" s="841"/>
      <c r="B12" s="842" t="s">
        <v>1112</v>
      </c>
      <c r="C12" s="870" t="s">
        <v>6</v>
      </c>
      <c r="D12" s="870" t="s">
        <v>1</v>
      </c>
      <c r="E12" s="1192" t="s">
        <v>1113</v>
      </c>
      <c r="F12" s="870" t="s">
        <v>2</v>
      </c>
      <c r="G12" s="675"/>
      <c r="H12" s="63" t="s">
        <v>8</v>
      </c>
      <c r="I12" s="451"/>
      <c r="J12" s="451"/>
      <c r="K12" s="277"/>
      <c r="L12" s="277"/>
    </row>
    <row r="13" spans="1:12" s="848" customFormat="1" ht="17.25" thickTop="1">
      <c r="A13" s="899"/>
      <c r="G13" s="675"/>
      <c r="H13" s="456" t="s">
        <v>9</v>
      </c>
      <c r="I13" s="451">
        <f>SUM(J2:J12)</f>
        <v>0</v>
      </c>
      <c r="J13" s="457"/>
      <c r="K13" s="277"/>
      <c r="L13" s="277"/>
    </row>
    <row r="14" spans="1:12" s="848" customFormat="1">
      <c r="A14" s="899"/>
      <c r="B14" s="963" t="s">
        <v>1377</v>
      </c>
      <c r="G14" s="675"/>
      <c r="H14" s="675"/>
      <c r="I14" s="127"/>
      <c r="J14" s="127"/>
      <c r="K14" s="366"/>
      <c r="L14" s="127"/>
    </row>
    <row r="15" spans="1:12" s="848" customFormat="1">
      <c r="A15" s="899"/>
      <c r="G15" s="675"/>
      <c r="H15" s="675"/>
      <c r="I15" s="127"/>
      <c r="J15" s="127"/>
      <c r="K15" s="366"/>
      <c r="L15" s="127"/>
    </row>
    <row r="16" spans="1:12" s="848" customFormat="1">
      <c r="A16" s="990" t="s">
        <v>723</v>
      </c>
      <c r="B16" s="991" t="s">
        <v>1252</v>
      </c>
      <c r="C16" s="992" t="s">
        <v>3</v>
      </c>
      <c r="D16" s="993">
        <v>6</v>
      </c>
      <c r="E16" s="1195"/>
      <c r="F16" s="994">
        <f>E16*D16</f>
        <v>0</v>
      </c>
      <c r="G16" s="675"/>
      <c r="H16" s="675"/>
      <c r="I16" s="127"/>
      <c r="J16" s="127"/>
      <c r="K16" s="366"/>
      <c r="L16" s="127"/>
    </row>
    <row r="17" spans="1:12" s="848" customFormat="1">
      <c r="A17" s="849"/>
      <c r="B17" s="106"/>
      <c r="C17" s="850"/>
      <c r="D17" s="851"/>
      <c r="E17" s="852"/>
      <c r="F17" s="852"/>
      <c r="G17" s="675"/>
      <c r="H17" s="675"/>
      <c r="I17" s="127"/>
      <c r="J17" s="127"/>
      <c r="K17" s="366"/>
      <c r="L17" s="127"/>
    </row>
    <row r="18" spans="1:12" s="848" customFormat="1" ht="25.5">
      <c r="A18" s="1024" t="s">
        <v>1370</v>
      </c>
      <c r="B18" s="1025" t="s">
        <v>1421</v>
      </c>
      <c r="C18" s="1026" t="s">
        <v>3</v>
      </c>
      <c r="D18" s="1027">
        <v>609</v>
      </c>
      <c r="E18" s="1194"/>
      <c r="F18" s="1028">
        <f>E18*D18</f>
        <v>0</v>
      </c>
      <c r="G18" s="675"/>
      <c r="H18" s="675"/>
      <c r="I18" s="127"/>
      <c r="J18" s="127"/>
      <c r="K18" s="366"/>
      <c r="L18" s="127"/>
    </row>
    <row r="19" spans="1:12" s="848" customFormat="1">
      <c r="A19" s="1024"/>
      <c r="B19" s="1025" t="s">
        <v>1422</v>
      </c>
      <c r="C19" s="1026"/>
      <c r="D19" s="1027"/>
      <c r="E19" s="1028"/>
      <c r="F19" s="1028"/>
      <c r="G19" s="675"/>
      <c r="H19" s="675"/>
      <c r="I19" s="127"/>
      <c r="J19" s="127"/>
      <c r="K19" s="366"/>
      <c r="L19" s="127"/>
    </row>
    <row r="20" spans="1:12" s="848" customFormat="1">
      <c r="A20" s="849"/>
      <c r="B20" s="106"/>
      <c r="C20" s="850"/>
      <c r="D20" s="851"/>
      <c r="E20" s="852"/>
      <c r="F20" s="852"/>
      <c r="G20" s="675"/>
      <c r="H20" s="675"/>
      <c r="I20" s="127"/>
      <c r="J20" s="127"/>
      <c r="K20" s="366"/>
      <c r="L20" s="127"/>
    </row>
    <row r="21" spans="1:12" s="848" customFormat="1" ht="25.5">
      <c r="A21" s="975" t="s">
        <v>1371</v>
      </c>
      <c r="B21" s="976" t="s">
        <v>1423</v>
      </c>
      <c r="C21" s="977" t="s">
        <v>3</v>
      </c>
      <c r="D21" s="978">
        <v>609</v>
      </c>
      <c r="E21" s="1190"/>
      <c r="F21" s="979">
        <f>E21*D21</f>
        <v>0</v>
      </c>
      <c r="G21" s="675"/>
      <c r="H21" s="675"/>
      <c r="I21" s="127"/>
      <c r="J21" s="127"/>
      <c r="K21" s="366"/>
      <c r="L21" s="127"/>
    </row>
    <row r="22" spans="1:12" s="848" customFormat="1">
      <c r="A22" s="849"/>
      <c r="B22" s="106"/>
      <c r="C22" s="850"/>
      <c r="D22" s="851"/>
      <c r="E22" s="852"/>
      <c r="F22" s="852"/>
      <c r="G22" s="675"/>
      <c r="H22" s="675"/>
      <c r="I22" s="127"/>
      <c r="J22" s="127"/>
      <c r="K22" s="366"/>
      <c r="L22" s="127"/>
    </row>
    <row r="23" spans="1:12" s="848" customFormat="1" ht="25.5">
      <c r="A23" s="975" t="s">
        <v>1372</v>
      </c>
      <c r="B23" s="976" t="s">
        <v>1424</v>
      </c>
      <c r="C23" s="977" t="s">
        <v>3</v>
      </c>
      <c r="D23" s="978">
        <v>609</v>
      </c>
      <c r="E23" s="1190"/>
      <c r="F23" s="979">
        <f>E23*D23</f>
        <v>0</v>
      </c>
      <c r="G23" s="675"/>
      <c r="H23" s="675"/>
      <c r="I23" s="127"/>
      <c r="J23" s="127"/>
      <c r="K23" s="366"/>
      <c r="L23" s="127"/>
    </row>
    <row r="24" spans="1:12" s="848" customFormat="1">
      <c r="A24" s="849"/>
      <c r="B24" s="106"/>
      <c r="C24" s="850"/>
      <c r="D24" s="851"/>
      <c r="E24" s="852"/>
      <c r="F24" s="852"/>
      <c r="G24" s="675"/>
      <c r="H24" s="675"/>
      <c r="I24" s="127"/>
      <c r="J24" s="127"/>
      <c r="K24" s="366"/>
      <c r="L24" s="127"/>
    </row>
    <row r="25" spans="1:12" s="848" customFormat="1">
      <c r="A25" s="849"/>
      <c r="B25" s="963" t="s">
        <v>1378</v>
      </c>
      <c r="C25" s="850"/>
      <c r="D25" s="851"/>
      <c r="E25" s="852"/>
      <c r="F25" s="852"/>
      <c r="G25" s="675"/>
      <c r="H25" s="675"/>
      <c r="I25" s="127"/>
      <c r="J25" s="127"/>
      <c r="K25" s="366"/>
      <c r="L25" s="127"/>
    </row>
    <row r="26" spans="1:12" s="848" customFormat="1">
      <c r="A26" s="849"/>
      <c r="B26" s="106"/>
      <c r="C26" s="850"/>
      <c r="D26" s="851"/>
      <c r="E26" s="852"/>
      <c r="F26" s="852"/>
      <c r="G26" s="675"/>
      <c r="H26" s="675"/>
      <c r="I26" s="127"/>
      <c r="J26" s="127"/>
      <c r="K26" s="366"/>
      <c r="L26" s="127"/>
    </row>
    <row r="27" spans="1:12" s="848" customFormat="1">
      <c r="A27" s="1060" t="s">
        <v>1373</v>
      </c>
      <c r="B27" s="1061" t="s">
        <v>1252</v>
      </c>
      <c r="C27" s="1062" t="s">
        <v>3</v>
      </c>
      <c r="D27" s="1063">
        <v>45</v>
      </c>
      <c r="E27" s="1196"/>
      <c r="F27" s="1064">
        <f>E27*D27</f>
        <v>0</v>
      </c>
      <c r="G27" s="675"/>
      <c r="H27" s="675"/>
      <c r="I27" s="127"/>
      <c r="J27" s="127"/>
      <c r="K27" s="366"/>
      <c r="L27" s="127"/>
    </row>
    <row r="28" spans="1:12" s="848" customFormat="1">
      <c r="A28" s="849"/>
      <c r="B28" s="106"/>
      <c r="C28" s="850"/>
      <c r="D28" s="851"/>
      <c r="E28" s="852"/>
      <c r="F28" s="852"/>
      <c r="G28" s="675"/>
      <c r="H28" s="675"/>
      <c r="I28" s="127"/>
      <c r="J28" s="127"/>
      <c r="K28" s="366"/>
      <c r="L28" s="127"/>
    </row>
    <row r="29" spans="1:12" s="848" customFormat="1" ht="25.5">
      <c r="A29" s="1024" t="s">
        <v>1374</v>
      </c>
      <c r="B29" s="1025" t="s">
        <v>1421</v>
      </c>
      <c r="C29" s="1026" t="s">
        <v>3</v>
      </c>
      <c r="D29" s="1027">
        <v>300</v>
      </c>
      <c r="E29" s="1194"/>
      <c r="F29" s="1028">
        <f>E29*D29</f>
        <v>0</v>
      </c>
      <c r="G29" s="675"/>
      <c r="H29" s="675"/>
      <c r="I29" s="127"/>
      <c r="J29" s="127"/>
      <c r="K29" s="366"/>
      <c r="L29" s="127"/>
    </row>
    <row r="30" spans="1:12" s="848" customFormat="1">
      <c r="A30" s="1024"/>
      <c r="B30" s="1025" t="s">
        <v>1422</v>
      </c>
      <c r="C30" s="1026"/>
      <c r="D30" s="1027"/>
      <c r="E30" s="1028"/>
      <c r="F30" s="1028"/>
      <c r="G30" s="675"/>
      <c r="H30" s="675"/>
      <c r="I30" s="127"/>
      <c r="J30" s="127"/>
      <c r="K30" s="366"/>
      <c r="L30" s="127"/>
    </row>
    <row r="31" spans="1:12" s="848" customFormat="1">
      <c r="A31" s="849"/>
      <c r="B31" s="106"/>
      <c r="C31" s="850"/>
      <c r="D31" s="851"/>
      <c r="E31" s="852"/>
      <c r="F31" s="852"/>
      <c r="G31" s="675"/>
      <c r="H31" s="675"/>
      <c r="I31" s="127"/>
      <c r="J31" s="127"/>
      <c r="K31" s="366"/>
      <c r="L31" s="127"/>
    </row>
    <row r="32" spans="1:12" s="848" customFormat="1" ht="25.5">
      <c r="A32" s="975" t="s">
        <v>1375</v>
      </c>
      <c r="B32" s="976" t="s">
        <v>1423</v>
      </c>
      <c r="C32" s="977" t="s">
        <v>3</v>
      </c>
      <c r="D32" s="978">
        <v>300</v>
      </c>
      <c r="E32" s="1190"/>
      <c r="F32" s="979">
        <f>E32*D32</f>
        <v>0</v>
      </c>
      <c r="G32" s="675"/>
      <c r="H32" s="675"/>
      <c r="I32" s="127"/>
      <c r="J32" s="127"/>
      <c r="K32" s="366"/>
      <c r="L32" s="127"/>
    </row>
    <row r="33" spans="1:12" s="848" customFormat="1">
      <c r="A33" s="849"/>
      <c r="B33" s="106"/>
      <c r="C33" s="850"/>
      <c r="D33" s="851"/>
      <c r="E33" s="852"/>
      <c r="F33" s="852"/>
      <c r="G33" s="675"/>
      <c r="H33" s="675"/>
      <c r="I33" s="127"/>
      <c r="J33" s="127"/>
      <c r="K33" s="366"/>
      <c r="L33" s="127"/>
    </row>
    <row r="34" spans="1:12" s="848" customFormat="1" ht="25.5">
      <c r="A34" s="975" t="s">
        <v>1376</v>
      </c>
      <c r="B34" s="976" t="s">
        <v>1424</v>
      </c>
      <c r="C34" s="977" t="s">
        <v>3</v>
      </c>
      <c r="D34" s="978">
        <v>300</v>
      </c>
      <c r="E34" s="1190"/>
      <c r="F34" s="979">
        <f>E34*D34</f>
        <v>0</v>
      </c>
      <c r="G34" s="675"/>
      <c r="H34" s="675"/>
      <c r="I34" s="127"/>
      <c r="J34" s="127"/>
      <c r="K34" s="366"/>
      <c r="L34" s="127"/>
    </row>
    <row r="35" spans="1:12" s="848" customFormat="1" ht="17.25" thickBot="1">
      <c r="A35" s="102"/>
      <c r="B35" s="106"/>
      <c r="C35" s="850"/>
      <c r="D35" s="851"/>
      <c r="E35" s="900"/>
      <c r="F35" s="900"/>
      <c r="G35" s="675"/>
      <c r="H35" s="675"/>
      <c r="I35" s="127"/>
      <c r="J35" s="127"/>
      <c r="K35" s="366"/>
      <c r="L35" s="127"/>
    </row>
    <row r="36" spans="1:12" s="2" customFormat="1" ht="17.25" thickBot="1">
      <c r="A36" s="859"/>
      <c r="B36" s="860" t="s">
        <v>1253</v>
      </c>
      <c r="C36" s="875"/>
      <c r="D36" s="876"/>
      <c r="E36" s="877"/>
      <c r="F36" s="877">
        <f>SUM(F13:F35)</f>
        <v>0</v>
      </c>
      <c r="G36" s="675"/>
      <c r="H36" s="675"/>
      <c r="I36" s="127"/>
      <c r="J36" s="127"/>
      <c r="K36" s="366"/>
      <c r="L36" s="127"/>
    </row>
    <row r="37" spans="1:12" s="848" customFormat="1" ht="17.25" thickTop="1">
      <c r="A37" s="899"/>
      <c r="G37" s="675"/>
      <c r="H37" s="675"/>
      <c r="I37" s="127"/>
      <c r="J37" s="127"/>
      <c r="K37" s="366"/>
      <c r="L37" s="127"/>
    </row>
    <row r="38" spans="1:12" s="848" customFormat="1">
      <c r="A38" s="899"/>
      <c r="G38" s="675"/>
      <c r="H38" s="675"/>
      <c r="I38" s="127"/>
      <c r="J38" s="127"/>
      <c r="K38" s="366"/>
      <c r="L38" s="127"/>
    </row>
    <row r="39" spans="1:12" s="848" customFormat="1">
      <c r="A39" s="899"/>
      <c r="G39" s="675"/>
      <c r="H39" s="675"/>
      <c r="I39" s="127"/>
      <c r="J39" s="127"/>
      <c r="K39" s="366"/>
      <c r="L39" s="127"/>
    </row>
    <row r="40" spans="1:12" s="848" customFormat="1">
      <c r="A40" s="899"/>
      <c r="G40" s="675"/>
      <c r="H40" s="675"/>
      <c r="I40" s="127"/>
      <c r="J40" s="127"/>
      <c r="K40" s="366"/>
      <c r="L40" s="127"/>
    </row>
    <row r="41" spans="1:12" s="848" customFormat="1">
      <c r="A41" s="899"/>
      <c r="G41" s="675"/>
      <c r="H41" s="675"/>
      <c r="I41" s="127"/>
      <c r="J41" s="127"/>
      <c r="K41" s="366"/>
      <c r="L41" s="127"/>
    </row>
    <row r="42" spans="1:12" s="848" customFormat="1">
      <c r="A42" s="899"/>
      <c r="G42" s="675"/>
      <c r="H42" s="675"/>
      <c r="I42" s="127"/>
      <c r="J42" s="127"/>
      <c r="K42" s="366"/>
      <c r="L42" s="127"/>
    </row>
    <row r="43" spans="1:12">
      <c r="I43" s="127"/>
      <c r="J43" s="127"/>
      <c r="K43" s="366"/>
      <c r="L43" s="127"/>
    </row>
    <row r="44" spans="1:12">
      <c r="I44" s="127"/>
      <c r="J44" s="127"/>
      <c r="K44" s="366"/>
      <c r="L44" s="127"/>
    </row>
    <row r="45" spans="1:12">
      <c r="I45" s="127"/>
      <c r="J45" s="127"/>
      <c r="K45" s="366"/>
      <c r="L45" s="127"/>
    </row>
    <row r="46" spans="1:12">
      <c r="I46" s="127"/>
      <c r="J46" s="127"/>
      <c r="K46" s="366"/>
      <c r="L46" s="127"/>
    </row>
    <row r="47" spans="1:12">
      <c r="I47" s="127"/>
      <c r="J47" s="127"/>
      <c r="K47" s="366"/>
      <c r="L47" s="127"/>
    </row>
    <row r="48" spans="1:12">
      <c r="I48" s="127"/>
      <c r="J48" s="127"/>
      <c r="K48" s="366"/>
      <c r="L48" s="127"/>
    </row>
    <row r="49" spans="7:12">
      <c r="I49" s="127"/>
      <c r="J49" s="127"/>
      <c r="K49" s="366"/>
      <c r="L49" s="127"/>
    </row>
    <row r="50" spans="7:12">
      <c r="I50" s="127"/>
      <c r="J50" s="127"/>
      <c r="K50" s="366"/>
      <c r="L50" s="127"/>
    </row>
    <row r="51" spans="7:12">
      <c r="G51" s="677"/>
      <c r="H51" s="681"/>
      <c r="I51" s="679"/>
      <c r="J51" s="679"/>
      <c r="K51" s="127"/>
      <c r="L51" s="127"/>
    </row>
    <row r="52" spans="7:12">
      <c r="G52" s="677"/>
      <c r="H52" s="679"/>
      <c r="J52" s="680"/>
      <c r="K52" s="367"/>
      <c r="L52" s="367"/>
    </row>
    <row r="53" spans="7:12">
      <c r="G53" s="677"/>
      <c r="H53" s="682"/>
      <c r="K53" s="127"/>
      <c r="L53" s="127"/>
    </row>
    <row r="54" spans="7:12">
      <c r="G54" s="681"/>
      <c r="K54" s="683"/>
    </row>
    <row r="55" spans="7:12">
      <c r="G55" s="681"/>
      <c r="K55" s="683"/>
    </row>
    <row r="56" spans="7:12">
      <c r="G56" s="679"/>
      <c r="K56" s="684"/>
    </row>
    <row r="57" spans="7:12">
      <c r="G57" s="679"/>
      <c r="K57" s="685"/>
    </row>
    <row r="58" spans="7:12">
      <c r="G58" s="678"/>
      <c r="K58" s="368"/>
      <c r="L58" s="368"/>
    </row>
    <row r="59" spans="7:12">
      <c r="G59" s="368"/>
      <c r="K59" s="368"/>
      <c r="L59" s="368"/>
    </row>
  </sheetData>
  <sheetProtection algorithmName="SHA-512" hashValue="ru2gqb2XbBPJw1wxg6DmfMo8c51lHrTlg/amkyiGpNB1xoquwEd1b1Akym8c7wUqhYUD5gbnuh3D8CSX7ktQzQ==" saltValue="jgb0oDdLUP73WFytQZ/Uhg==" spinCount="100000" sheet="1" objects="1" scenarios="1" selectLockedCells="1"/>
  <mergeCells count="6">
    <mergeCell ref="A9:F9"/>
    <mergeCell ref="A4:F4"/>
    <mergeCell ref="A5:F5"/>
    <mergeCell ref="A6:F6"/>
    <mergeCell ref="A7:F7"/>
    <mergeCell ref="A8:F8"/>
  </mergeCells>
  <conditionalFormatting sqref="E7:E300">
    <cfRule type="expression" dxfId="13"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2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5308-C248-4DC6-AFAF-2B9A1A9557AB}">
  <sheetPr codeName="List11"/>
  <dimension ref="A1:L72"/>
  <sheetViews>
    <sheetView view="pageBreakPreview" topLeftCell="A3" zoomScaleNormal="100" zoomScaleSheetLayoutView="100" workbookViewId="0">
      <selection activeCell="E17" sqref="E17"/>
    </sheetView>
  </sheetViews>
  <sheetFormatPr defaultRowHeight="16.5"/>
  <cols>
    <col min="1" max="1" width="7.140625" style="108" customWidth="1"/>
    <col min="2" max="2" width="39.42578125" style="886" customWidth="1"/>
    <col min="3" max="3" width="8.28515625" style="1" customWidth="1"/>
    <col min="4" max="4" width="11" style="1" customWidth="1"/>
    <col min="5" max="5" width="11.85546875" style="1" customWidth="1"/>
    <col min="6" max="6" width="12.5703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1" style="1" customWidth="1"/>
    <col min="261" max="261" width="11.85546875" style="1" customWidth="1"/>
    <col min="262" max="262" width="12.5703125" style="1" customWidth="1"/>
    <col min="263" max="266" width="9.140625" style="1"/>
    <col min="267" max="267" width="7.140625" style="1" customWidth="1"/>
    <col min="268" max="512" width="9.140625" style="1"/>
    <col min="513" max="513" width="7.140625" style="1" customWidth="1"/>
    <col min="514" max="514" width="39.42578125" style="1" customWidth="1"/>
    <col min="515" max="515" width="8.28515625" style="1" customWidth="1"/>
    <col min="516" max="516" width="11" style="1" customWidth="1"/>
    <col min="517" max="517" width="11.85546875" style="1" customWidth="1"/>
    <col min="518" max="518" width="12.5703125" style="1" customWidth="1"/>
    <col min="519" max="522" width="9.140625" style="1"/>
    <col min="523" max="523" width="7.140625" style="1" customWidth="1"/>
    <col min="524" max="768" width="9.140625" style="1"/>
    <col min="769" max="769" width="7.140625" style="1" customWidth="1"/>
    <col min="770" max="770" width="39.42578125" style="1" customWidth="1"/>
    <col min="771" max="771" width="8.28515625" style="1" customWidth="1"/>
    <col min="772" max="772" width="11" style="1" customWidth="1"/>
    <col min="773" max="773" width="11.85546875" style="1" customWidth="1"/>
    <col min="774" max="774" width="12.5703125" style="1" customWidth="1"/>
    <col min="775" max="778" width="9.140625" style="1"/>
    <col min="779" max="779" width="7.140625" style="1" customWidth="1"/>
    <col min="780" max="1024" width="9.140625" style="1"/>
    <col min="1025" max="1025" width="7.140625" style="1" customWidth="1"/>
    <col min="1026" max="1026" width="39.42578125" style="1" customWidth="1"/>
    <col min="1027" max="1027" width="8.28515625" style="1" customWidth="1"/>
    <col min="1028" max="1028" width="11" style="1" customWidth="1"/>
    <col min="1029" max="1029" width="11.85546875" style="1" customWidth="1"/>
    <col min="1030" max="1030" width="12.5703125" style="1" customWidth="1"/>
    <col min="1031" max="1034" width="9.140625" style="1"/>
    <col min="1035" max="1035" width="7.140625" style="1" customWidth="1"/>
    <col min="1036" max="1280" width="9.140625" style="1"/>
    <col min="1281" max="1281" width="7.140625" style="1" customWidth="1"/>
    <col min="1282" max="1282" width="39.42578125" style="1" customWidth="1"/>
    <col min="1283" max="1283" width="8.28515625" style="1" customWidth="1"/>
    <col min="1284" max="1284" width="11" style="1" customWidth="1"/>
    <col min="1285" max="1285" width="11.85546875" style="1" customWidth="1"/>
    <col min="1286" max="1286" width="12.5703125" style="1" customWidth="1"/>
    <col min="1287" max="1290" width="9.140625" style="1"/>
    <col min="1291" max="1291" width="7.140625" style="1" customWidth="1"/>
    <col min="1292" max="1536" width="9.140625" style="1"/>
    <col min="1537" max="1537" width="7.140625" style="1" customWidth="1"/>
    <col min="1538" max="1538" width="39.42578125" style="1" customWidth="1"/>
    <col min="1539" max="1539" width="8.28515625" style="1" customWidth="1"/>
    <col min="1540" max="1540" width="11" style="1" customWidth="1"/>
    <col min="1541" max="1541" width="11.85546875" style="1" customWidth="1"/>
    <col min="1542" max="1542" width="12.5703125" style="1" customWidth="1"/>
    <col min="1543" max="1546" width="9.140625" style="1"/>
    <col min="1547" max="1547" width="7.140625" style="1" customWidth="1"/>
    <col min="1548" max="1792" width="9.140625" style="1"/>
    <col min="1793" max="1793" width="7.140625" style="1" customWidth="1"/>
    <col min="1794" max="1794" width="39.42578125" style="1" customWidth="1"/>
    <col min="1795" max="1795" width="8.28515625" style="1" customWidth="1"/>
    <col min="1796" max="1796" width="11" style="1" customWidth="1"/>
    <col min="1797" max="1797" width="11.85546875" style="1" customWidth="1"/>
    <col min="1798" max="1798" width="12.5703125" style="1" customWidth="1"/>
    <col min="1799" max="1802" width="9.140625" style="1"/>
    <col min="1803" max="1803" width="7.140625" style="1" customWidth="1"/>
    <col min="1804" max="2048" width="9.140625" style="1"/>
    <col min="2049" max="2049" width="7.140625" style="1" customWidth="1"/>
    <col min="2050" max="2050" width="39.42578125" style="1" customWidth="1"/>
    <col min="2051" max="2051" width="8.28515625" style="1" customWidth="1"/>
    <col min="2052" max="2052" width="11" style="1" customWidth="1"/>
    <col min="2053" max="2053" width="11.85546875" style="1" customWidth="1"/>
    <col min="2054" max="2054" width="12.5703125" style="1" customWidth="1"/>
    <col min="2055" max="2058" width="9.140625" style="1"/>
    <col min="2059" max="2059" width="7.140625" style="1" customWidth="1"/>
    <col min="2060" max="2304" width="9.140625" style="1"/>
    <col min="2305" max="2305" width="7.140625" style="1" customWidth="1"/>
    <col min="2306" max="2306" width="39.42578125" style="1" customWidth="1"/>
    <col min="2307" max="2307" width="8.28515625" style="1" customWidth="1"/>
    <col min="2308" max="2308" width="11" style="1" customWidth="1"/>
    <col min="2309" max="2309" width="11.85546875" style="1" customWidth="1"/>
    <col min="2310" max="2310" width="12.5703125" style="1" customWidth="1"/>
    <col min="2311" max="2314" width="9.140625" style="1"/>
    <col min="2315" max="2315" width="7.140625" style="1" customWidth="1"/>
    <col min="2316" max="2560" width="9.140625" style="1"/>
    <col min="2561" max="2561" width="7.140625" style="1" customWidth="1"/>
    <col min="2562" max="2562" width="39.42578125" style="1" customWidth="1"/>
    <col min="2563" max="2563" width="8.28515625" style="1" customWidth="1"/>
    <col min="2564" max="2564" width="11" style="1" customWidth="1"/>
    <col min="2565" max="2565" width="11.85546875" style="1" customWidth="1"/>
    <col min="2566" max="2566" width="12.5703125" style="1" customWidth="1"/>
    <col min="2567" max="2570" width="9.140625" style="1"/>
    <col min="2571" max="2571" width="7.140625" style="1" customWidth="1"/>
    <col min="2572" max="2816" width="9.140625" style="1"/>
    <col min="2817" max="2817" width="7.140625" style="1" customWidth="1"/>
    <col min="2818" max="2818" width="39.42578125" style="1" customWidth="1"/>
    <col min="2819" max="2819" width="8.28515625" style="1" customWidth="1"/>
    <col min="2820" max="2820" width="11" style="1" customWidth="1"/>
    <col min="2821" max="2821" width="11.85546875" style="1" customWidth="1"/>
    <col min="2822" max="2822" width="12.5703125" style="1" customWidth="1"/>
    <col min="2823" max="2826" width="9.140625" style="1"/>
    <col min="2827" max="2827" width="7.140625" style="1" customWidth="1"/>
    <col min="2828" max="3072" width="9.140625" style="1"/>
    <col min="3073" max="3073" width="7.140625" style="1" customWidth="1"/>
    <col min="3074" max="3074" width="39.42578125" style="1" customWidth="1"/>
    <col min="3075" max="3075" width="8.28515625" style="1" customWidth="1"/>
    <col min="3076" max="3076" width="11" style="1" customWidth="1"/>
    <col min="3077" max="3077" width="11.85546875" style="1" customWidth="1"/>
    <col min="3078" max="3078" width="12.5703125" style="1" customWidth="1"/>
    <col min="3079" max="3082" width="9.140625" style="1"/>
    <col min="3083" max="3083" width="7.140625" style="1" customWidth="1"/>
    <col min="3084" max="3328" width="9.140625" style="1"/>
    <col min="3329" max="3329" width="7.140625" style="1" customWidth="1"/>
    <col min="3330" max="3330" width="39.42578125" style="1" customWidth="1"/>
    <col min="3331" max="3331" width="8.28515625" style="1" customWidth="1"/>
    <col min="3332" max="3332" width="11" style="1" customWidth="1"/>
    <col min="3333" max="3333" width="11.85546875" style="1" customWidth="1"/>
    <col min="3334" max="3334" width="12.5703125" style="1" customWidth="1"/>
    <col min="3335" max="3338" width="9.140625" style="1"/>
    <col min="3339" max="3339" width="7.140625" style="1" customWidth="1"/>
    <col min="3340" max="3584" width="9.140625" style="1"/>
    <col min="3585" max="3585" width="7.140625" style="1" customWidth="1"/>
    <col min="3586" max="3586" width="39.42578125" style="1" customWidth="1"/>
    <col min="3587" max="3587" width="8.28515625" style="1" customWidth="1"/>
    <col min="3588" max="3588" width="11" style="1" customWidth="1"/>
    <col min="3589" max="3589" width="11.85546875" style="1" customWidth="1"/>
    <col min="3590" max="3590" width="12.5703125" style="1" customWidth="1"/>
    <col min="3591" max="3594" width="9.140625" style="1"/>
    <col min="3595" max="3595" width="7.140625" style="1" customWidth="1"/>
    <col min="3596" max="3840" width="9.140625" style="1"/>
    <col min="3841" max="3841" width="7.140625" style="1" customWidth="1"/>
    <col min="3842" max="3842" width="39.42578125" style="1" customWidth="1"/>
    <col min="3843" max="3843" width="8.28515625" style="1" customWidth="1"/>
    <col min="3844" max="3844" width="11" style="1" customWidth="1"/>
    <col min="3845" max="3845" width="11.85546875" style="1" customWidth="1"/>
    <col min="3846" max="3846" width="12.5703125" style="1" customWidth="1"/>
    <col min="3847" max="3850" width="9.140625" style="1"/>
    <col min="3851" max="3851" width="7.140625" style="1" customWidth="1"/>
    <col min="3852" max="4096" width="9.140625" style="1"/>
    <col min="4097" max="4097" width="7.140625" style="1" customWidth="1"/>
    <col min="4098" max="4098" width="39.42578125" style="1" customWidth="1"/>
    <col min="4099" max="4099" width="8.28515625" style="1" customWidth="1"/>
    <col min="4100" max="4100" width="11" style="1" customWidth="1"/>
    <col min="4101" max="4101" width="11.85546875" style="1" customWidth="1"/>
    <col min="4102" max="4102" width="12.5703125" style="1" customWidth="1"/>
    <col min="4103" max="4106" width="9.140625" style="1"/>
    <col min="4107" max="4107" width="7.140625" style="1" customWidth="1"/>
    <col min="4108" max="4352" width="9.140625" style="1"/>
    <col min="4353" max="4353" width="7.140625" style="1" customWidth="1"/>
    <col min="4354" max="4354" width="39.42578125" style="1" customWidth="1"/>
    <col min="4355" max="4355" width="8.28515625" style="1" customWidth="1"/>
    <col min="4356" max="4356" width="11" style="1" customWidth="1"/>
    <col min="4357" max="4357" width="11.85546875" style="1" customWidth="1"/>
    <col min="4358" max="4358" width="12.5703125" style="1" customWidth="1"/>
    <col min="4359" max="4362" width="9.140625" style="1"/>
    <col min="4363" max="4363" width="7.140625" style="1" customWidth="1"/>
    <col min="4364" max="4608" width="9.140625" style="1"/>
    <col min="4609" max="4609" width="7.140625" style="1" customWidth="1"/>
    <col min="4610" max="4610" width="39.42578125" style="1" customWidth="1"/>
    <col min="4611" max="4611" width="8.28515625" style="1" customWidth="1"/>
    <col min="4612" max="4612" width="11" style="1" customWidth="1"/>
    <col min="4613" max="4613" width="11.85546875" style="1" customWidth="1"/>
    <col min="4614" max="4614" width="12.5703125" style="1" customWidth="1"/>
    <col min="4615" max="4618" width="9.140625" style="1"/>
    <col min="4619" max="4619" width="7.140625" style="1" customWidth="1"/>
    <col min="4620" max="4864" width="9.140625" style="1"/>
    <col min="4865" max="4865" width="7.140625" style="1" customWidth="1"/>
    <col min="4866" max="4866" width="39.42578125" style="1" customWidth="1"/>
    <col min="4867" max="4867" width="8.28515625" style="1" customWidth="1"/>
    <col min="4868" max="4868" width="11" style="1" customWidth="1"/>
    <col min="4869" max="4869" width="11.85546875" style="1" customWidth="1"/>
    <col min="4870" max="4870" width="12.5703125" style="1" customWidth="1"/>
    <col min="4871" max="4874" width="9.140625" style="1"/>
    <col min="4875" max="4875" width="7.140625" style="1" customWidth="1"/>
    <col min="4876" max="5120" width="9.140625" style="1"/>
    <col min="5121" max="5121" width="7.140625" style="1" customWidth="1"/>
    <col min="5122" max="5122" width="39.42578125" style="1" customWidth="1"/>
    <col min="5123" max="5123" width="8.28515625" style="1" customWidth="1"/>
    <col min="5124" max="5124" width="11" style="1" customWidth="1"/>
    <col min="5125" max="5125" width="11.85546875" style="1" customWidth="1"/>
    <col min="5126" max="5126" width="12.5703125" style="1" customWidth="1"/>
    <col min="5127" max="5130" width="9.140625" style="1"/>
    <col min="5131" max="5131" width="7.140625" style="1" customWidth="1"/>
    <col min="5132" max="5376" width="9.140625" style="1"/>
    <col min="5377" max="5377" width="7.140625" style="1" customWidth="1"/>
    <col min="5378" max="5378" width="39.42578125" style="1" customWidth="1"/>
    <col min="5379" max="5379" width="8.28515625" style="1" customWidth="1"/>
    <col min="5380" max="5380" width="11" style="1" customWidth="1"/>
    <col min="5381" max="5381" width="11.85546875" style="1" customWidth="1"/>
    <col min="5382" max="5382" width="12.5703125" style="1" customWidth="1"/>
    <col min="5383" max="5386" width="9.140625" style="1"/>
    <col min="5387" max="5387" width="7.140625" style="1" customWidth="1"/>
    <col min="5388" max="5632" width="9.140625" style="1"/>
    <col min="5633" max="5633" width="7.140625" style="1" customWidth="1"/>
    <col min="5634" max="5634" width="39.42578125" style="1" customWidth="1"/>
    <col min="5635" max="5635" width="8.28515625" style="1" customWidth="1"/>
    <col min="5636" max="5636" width="11" style="1" customWidth="1"/>
    <col min="5637" max="5637" width="11.85546875" style="1" customWidth="1"/>
    <col min="5638" max="5638" width="12.5703125" style="1" customWidth="1"/>
    <col min="5639" max="5642" width="9.140625" style="1"/>
    <col min="5643" max="5643" width="7.140625" style="1" customWidth="1"/>
    <col min="5644" max="5888" width="9.140625" style="1"/>
    <col min="5889" max="5889" width="7.140625" style="1" customWidth="1"/>
    <col min="5890" max="5890" width="39.42578125" style="1" customWidth="1"/>
    <col min="5891" max="5891" width="8.28515625" style="1" customWidth="1"/>
    <col min="5892" max="5892" width="11" style="1" customWidth="1"/>
    <col min="5893" max="5893" width="11.85546875" style="1" customWidth="1"/>
    <col min="5894" max="5894" width="12.5703125" style="1" customWidth="1"/>
    <col min="5895" max="5898" width="9.140625" style="1"/>
    <col min="5899" max="5899" width="7.140625" style="1" customWidth="1"/>
    <col min="5900" max="6144" width="9.140625" style="1"/>
    <col min="6145" max="6145" width="7.140625" style="1" customWidth="1"/>
    <col min="6146" max="6146" width="39.42578125" style="1" customWidth="1"/>
    <col min="6147" max="6147" width="8.28515625" style="1" customWidth="1"/>
    <col min="6148" max="6148" width="11" style="1" customWidth="1"/>
    <col min="6149" max="6149" width="11.85546875" style="1" customWidth="1"/>
    <col min="6150" max="6150" width="12.5703125" style="1" customWidth="1"/>
    <col min="6151" max="6154" width="9.140625" style="1"/>
    <col min="6155" max="6155" width="7.140625" style="1" customWidth="1"/>
    <col min="6156" max="6400" width="9.140625" style="1"/>
    <col min="6401" max="6401" width="7.140625" style="1" customWidth="1"/>
    <col min="6402" max="6402" width="39.42578125" style="1" customWidth="1"/>
    <col min="6403" max="6403" width="8.28515625" style="1" customWidth="1"/>
    <col min="6404" max="6404" width="11" style="1" customWidth="1"/>
    <col min="6405" max="6405" width="11.85546875" style="1" customWidth="1"/>
    <col min="6406" max="6406" width="12.5703125" style="1" customWidth="1"/>
    <col min="6407" max="6410" width="9.140625" style="1"/>
    <col min="6411" max="6411" width="7.140625" style="1" customWidth="1"/>
    <col min="6412" max="6656" width="9.140625" style="1"/>
    <col min="6657" max="6657" width="7.140625" style="1" customWidth="1"/>
    <col min="6658" max="6658" width="39.42578125" style="1" customWidth="1"/>
    <col min="6659" max="6659" width="8.28515625" style="1" customWidth="1"/>
    <col min="6660" max="6660" width="11" style="1" customWidth="1"/>
    <col min="6661" max="6661" width="11.85546875" style="1" customWidth="1"/>
    <col min="6662" max="6662" width="12.5703125" style="1" customWidth="1"/>
    <col min="6663" max="6666" width="9.140625" style="1"/>
    <col min="6667" max="6667" width="7.140625" style="1" customWidth="1"/>
    <col min="6668" max="6912" width="9.140625" style="1"/>
    <col min="6913" max="6913" width="7.140625" style="1" customWidth="1"/>
    <col min="6914" max="6914" width="39.42578125" style="1" customWidth="1"/>
    <col min="6915" max="6915" width="8.28515625" style="1" customWidth="1"/>
    <col min="6916" max="6916" width="11" style="1" customWidth="1"/>
    <col min="6917" max="6917" width="11.85546875" style="1" customWidth="1"/>
    <col min="6918" max="6918" width="12.5703125" style="1" customWidth="1"/>
    <col min="6919" max="6922" width="9.140625" style="1"/>
    <col min="6923" max="6923" width="7.140625" style="1" customWidth="1"/>
    <col min="6924" max="7168" width="9.140625" style="1"/>
    <col min="7169" max="7169" width="7.140625" style="1" customWidth="1"/>
    <col min="7170" max="7170" width="39.42578125" style="1" customWidth="1"/>
    <col min="7171" max="7171" width="8.28515625" style="1" customWidth="1"/>
    <col min="7172" max="7172" width="11" style="1" customWidth="1"/>
    <col min="7173" max="7173" width="11.85546875" style="1" customWidth="1"/>
    <col min="7174" max="7174" width="12.5703125" style="1" customWidth="1"/>
    <col min="7175" max="7178" width="9.140625" style="1"/>
    <col min="7179" max="7179" width="7.140625" style="1" customWidth="1"/>
    <col min="7180" max="7424" width="9.140625" style="1"/>
    <col min="7425" max="7425" width="7.140625" style="1" customWidth="1"/>
    <col min="7426" max="7426" width="39.42578125" style="1" customWidth="1"/>
    <col min="7427" max="7427" width="8.28515625" style="1" customWidth="1"/>
    <col min="7428" max="7428" width="11" style="1" customWidth="1"/>
    <col min="7429" max="7429" width="11.85546875" style="1" customWidth="1"/>
    <col min="7430" max="7430" width="12.5703125" style="1" customWidth="1"/>
    <col min="7431" max="7434" width="9.140625" style="1"/>
    <col min="7435" max="7435" width="7.140625" style="1" customWidth="1"/>
    <col min="7436" max="7680" width="9.140625" style="1"/>
    <col min="7681" max="7681" width="7.140625" style="1" customWidth="1"/>
    <col min="7682" max="7682" width="39.42578125" style="1" customWidth="1"/>
    <col min="7683" max="7683" width="8.28515625" style="1" customWidth="1"/>
    <col min="7684" max="7684" width="11" style="1" customWidth="1"/>
    <col min="7685" max="7685" width="11.85546875" style="1" customWidth="1"/>
    <col min="7686" max="7686" width="12.5703125" style="1" customWidth="1"/>
    <col min="7687" max="7690" width="9.140625" style="1"/>
    <col min="7691" max="7691" width="7.140625" style="1" customWidth="1"/>
    <col min="7692" max="7936" width="9.140625" style="1"/>
    <col min="7937" max="7937" width="7.140625" style="1" customWidth="1"/>
    <col min="7938" max="7938" width="39.42578125" style="1" customWidth="1"/>
    <col min="7939" max="7939" width="8.28515625" style="1" customWidth="1"/>
    <col min="7940" max="7940" width="11" style="1" customWidth="1"/>
    <col min="7941" max="7941" width="11.85546875" style="1" customWidth="1"/>
    <col min="7942" max="7942" width="12.5703125" style="1" customWidth="1"/>
    <col min="7943" max="7946" width="9.140625" style="1"/>
    <col min="7947" max="7947" width="7.140625" style="1" customWidth="1"/>
    <col min="7948" max="8192" width="9.140625" style="1"/>
    <col min="8193" max="8193" width="7.140625" style="1" customWidth="1"/>
    <col min="8194" max="8194" width="39.42578125" style="1" customWidth="1"/>
    <col min="8195" max="8195" width="8.28515625" style="1" customWidth="1"/>
    <col min="8196" max="8196" width="11" style="1" customWidth="1"/>
    <col min="8197" max="8197" width="11.85546875" style="1" customWidth="1"/>
    <col min="8198" max="8198" width="12.5703125" style="1" customWidth="1"/>
    <col min="8199" max="8202" width="9.140625" style="1"/>
    <col min="8203" max="8203" width="7.140625" style="1" customWidth="1"/>
    <col min="8204" max="8448" width="9.140625" style="1"/>
    <col min="8449" max="8449" width="7.140625" style="1" customWidth="1"/>
    <col min="8450" max="8450" width="39.42578125" style="1" customWidth="1"/>
    <col min="8451" max="8451" width="8.28515625" style="1" customWidth="1"/>
    <col min="8452" max="8452" width="11" style="1" customWidth="1"/>
    <col min="8453" max="8453" width="11.85546875" style="1" customWidth="1"/>
    <col min="8454" max="8454" width="12.5703125" style="1" customWidth="1"/>
    <col min="8455" max="8458" width="9.140625" style="1"/>
    <col min="8459" max="8459" width="7.140625" style="1" customWidth="1"/>
    <col min="8460" max="8704" width="9.140625" style="1"/>
    <col min="8705" max="8705" width="7.140625" style="1" customWidth="1"/>
    <col min="8706" max="8706" width="39.42578125" style="1" customWidth="1"/>
    <col min="8707" max="8707" width="8.28515625" style="1" customWidth="1"/>
    <col min="8708" max="8708" width="11" style="1" customWidth="1"/>
    <col min="8709" max="8709" width="11.85546875" style="1" customWidth="1"/>
    <col min="8710" max="8710" width="12.5703125" style="1" customWidth="1"/>
    <col min="8711" max="8714" width="9.140625" style="1"/>
    <col min="8715" max="8715" width="7.140625" style="1" customWidth="1"/>
    <col min="8716" max="8960" width="9.140625" style="1"/>
    <col min="8961" max="8961" width="7.140625" style="1" customWidth="1"/>
    <col min="8962" max="8962" width="39.42578125" style="1" customWidth="1"/>
    <col min="8963" max="8963" width="8.28515625" style="1" customWidth="1"/>
    <col min="8964" max="8964" width="11" style="1" customWidth="1"/>
    <col min="8965" max="8965" width="11.85546875" style="1" customWidth="1"/>
    <col min="8966" max="8966" width="12.5703125" style="1" customWidth="1"/>
    <col min="8967" max="8970" width="9.140625" style="1"/>
    <col min="8971" max="8971" width="7.140625" style="1" customWidth="1"/>
    <col min="8972" max="9216" width="9.140625" style="1"/>
    <col min="9217" max="9217" width="7.140625" style="1" customWidth="1"/>
    <col min="9218" max="9218" width="39.42578125" style="1" customWidth="1"/>
    <col min="9219" max="9219" width="8.28515625" style="1" customWidth="1"/>
    <col min="9220" max="9220" width="11" style="1" customWidth="1"/>
    <col min="9221" max="9221" width="11.85546875" style="1" customWidth="1"/>
    <col min="9222" max="9222" width="12.5703125" style="1" customWidth="1"/>
    <col min="9223" max="9226" width="9.140625" style="1"/>
    <col min="9227" max="9227" width="7.140625" style="1" customWidth="1"/>
    <col min="9228" max="9472" width="9.140625" style="1"/>
    <col min="9473" max="9473" width="7.140625" style="1" customWidth="1"/>
    <col min="9474" max="9474" width="39.42578125" style="1" customWidth="1"/>
    <col min="9475" max="9475" width="8.28515625" style="1" customWidth="1"/>
    <col min="9476" max="9476" width="11" style="1" customWidth="1"/>
    <col min="9477" max="9477" width="11.85546875" style="1" customWidth="1"/>
    <col min="9478" max="9478" width="12.5703125" style="1" customWidth="1"/>
    <col min="9479" max="9482" width="9.140625" style="1"/>
    <col min="9483" max="9483" width="7.140625" style="1" customWidth="1"/>
    <col min="9484" max="9728" width="9.140625" style="1"/>
    <col min="9729" max="9729" width="7.140625" style="1" customWidth="1"/>
    <col min="9730" max="9730" width="39.42578125" style="1" customWidth="1"/>
    <col min="9731" max="9731" width="8.28515625" style="1" customWidth="1"/>
    <col min="9732" max="9732" width="11" style="1" customWidth="1"/>
    <col min="9733" max="9733" width="11.85546875" style="1" customWidth="1"/>
    <col min="9734" max="9734" width="12.5703125" style="1" customWidth="1"/>
    <col min="9735" max="9738" width="9.140625" style="1"/>
    <col min="9739" max="9739" width="7.140625" style="1" customWidth="1"/>
    <col min="9740" max="9984" width="9.140625" style="1"/>
    <col min="9985" max="9985" width="7.140625" style="1" customWidth="1"/>
    <col min="9986" max="9986" width="39.42578125" style="1" customWidth="1"/>
    <col min="9987" max="9987" width="8.28515625" style="1" customWidth="1"/>
    <col min="9988" max="9988" width="11" style="1" customWidth="1"/>
    <col min="9989" max="9989" width="11.85546875" style="1" customWidth="1"/>
    <col min="9990" max="9990" width="12.5703125" style="1" customWidth="1"/>
    <col min="9991" max="9994" width="9.140625" style="1"/>
    <col min="9995" max="9995" width="7.140625" style="1" customWidth="1"/>
    <col min="9996" max="10240" width="9.140625" style="1"/>
    <col min="10241" max="10241" width="7.140625" style="1" customWidth="1"/>
    <col min="10242" max="10242" width="39.42578125" style="1" customWidth="1"/>
    <col min="10243" max="10243" width="8.28515625" style="1" customWidth="1"/>
    <col min="10244" max="10244" width="11" style="1" customWidth="1"/>
    <col min="10245" max="10245" width="11.85546875" style="1" customWidth="1"/>
    <col min="10246" max="10246" width="12.5703125" style="1" customWidth="1"/>
    <col min="10247" max="10250" width="9.140625" style="1"/>
    <col min="10251" max="10251" width="7.140625" style="1" customWidth="1"/>
    <col min="10252" max="10496" width="9.140625" style="1"/>
    <col min="10497" max="10497" width="7.140625" style="1" customWidth="1"/>
    <col min="10498" max="10498" width="39.42578125" style="1" customWidth="1"/>
    <col min="10499" max="10499" width="8.28515625" style="1" customWidth="1"/>
    <col min="10500" max="10500" width="11" style="1" customWidth="1"/>
    <col min="10501" max="10501" width="11.85546875" style="1" customWidth="1"/>
    <col min="10502" max="10502" width="12.5703125" style="1" customWidth="1"/>
    <col min="10503" max="10506" width="9.140625" style="1"/>
    <col min="10507" max="10507" width="7.140625" style="1" customWidth="1"/>
    <col min="10508" max="10752" width="9.140625" style="1"/>
    <col min="10753" max="10753" width="7.140625" style="1" customWidth="1"/>
    <col min="10754" max="10754" width="39.42578125" style="1" customWidth="1"/>
    <col min="10755" max="10755" width="8.28515625" style="1" customWidth="1"/>
    <col min="10756" max="10756" width="11" style="1" customWidth="1"/>
    <col min="10757" max="10757" width="11.85546875" style="1" customWidth="1"/>
    <col min="10758" max="10758" width="12.5703125" style="1" customWidth="1"/>
    <col min="10759" max="10762" width="9.140625" style="1"/>
    <col min="10763" max="10763" width="7.140625" style="1" customWidth="1"/>
    <col min="10764" max="11008" width="9.140625" style="1"/>
    <col min="11009" max="11009" width="7.140625" style="1" customWidth="1"/>
    <col min="11010" max="11010" width="39.42578125" style="1" customWidth="1"/>
    <col min="11011" max="11011" width="8.28515625" style="1" customWidth="1"/>
    <col min="11012" max="11012" width="11" style="1" customWidth="1"/>
    <col min="11013" max="11013" width="11.85546875" style="1" customWidth="1"/>
    <col min="11014" max="11014" width="12.5703125" style="1" customWidth="1"/>
    <col min="11015" max="11018" width="9.140625" style="1"/>
    <col min="11019" max="11019" width="7.140625" style="1" customWidth="1"/>
    <col min="11020" max="11264" width="9.140625" style="1"/>
    <col min="11265" max="11265" width="7.140625" style="1" customWidth="1"/>
    <col min="11266" max="11266" width="39.42578125" style="1" customWidth="1"/>
    <col min="11267" max="11267" width="8.28515625" style="1" customWidth="1"/>
    <col min="11268" max="11268" width="11" style="1" customWidth="1"/>
    <col min="11269" max="11269" width="11.85546875" style="1" customWidth="1"/>
    <col min="11270" max="11270" width="12.5703125" style="1" customWidth="1"/>
    <col min="11271" max="11274" width="9.140625" style="1"/>
    <col min="11275" max="11275" width="7.140625" style="1" customWidth="1"/>
    <col min="11276" max="11520" width="9.140625" style="1"/>
    <col min="11521" max="11521" width="7.140625" style="1" customWidth="1"/>
    <col min="11522" max="11522" width="39.42578125" style="1" customWidth="1"/>
    <col min="11523" max="11523" width="8.28515625" style="1" customWidth="1"/>
    <col min="11524" max="11524" width="11" style="1" customWidth="1"/>
    <col min="11525" max="11525" width="11.85546875" style="1" customWidth="1"/>
    <col min="11526" max="11526" width="12.5703125" style="1" customWidth="1"/>
    <col min="11527" max="11530" width="9.140625" style="1"/>
    <col min="11531" max="11531" width="7.140625" style="1" customWidth="1"/>
    <col min="11532" max="11776" width="9.140625" style="1"/>
    <col min="11777" max="11777" width="7.140625" style="1" customWidth="1"/>
    <col min="11778" max="11778" width="39.42578125" style="1" customWidth="1"/>
    <col min="11779" max="11779" width="8.28515625" style="1" customWidth="1"/>
    <col min="11780" max="11780" width="11" style="1" customWidth="1"/>
    <col min="11781" max="11781" width="11.85546875" style="1" customWidth="1"/>
    <col min="11782" max="11782" width="12.5703125" style="1" customWidth="1"/>
    <col min="11783" max="11786" width="9.140625" style="1"/>
    <col min="11787" max="11787" width="7.140625" style="1" customWidth="1"/>
    <col min="11788" max="12032" width="9.140625" style="1"/>
    <col min="12033" max="12033" width="7.140625" style="1" customWidth="1"/>
    <col min="12034" max="12034" width="39.42578125" style="1" customWidth="1"/>
    <col min="12035" max="12035" width="8.28515625" style="1" customWidth="1"/>
    <col min="12036" max="12036" width="11" style="1" customWidth="1"/>
    <col min="12037" max="12037" width="11.85546875" style="1" customWidth="1"/>
    <col min="12038" max="12038" width="12.5703125" style="1" customWidth="1"/>
    <col min="12039" max="12042" width="9.140625" style="1"/>
    <col min="12043" max="12043" width="7.140625" style="1" customWidth="1"/>
    <col min="12044" max="12288" width="9.140625" style="1"/>
    <col min="12289" max="12289" width="7.140625" style="1" customWidth="1"/>
    <col min="12290" max="12290" width="39.42578125" style="1" customWidth="1"/>
    <col min="12291" max="12291" width="8.28515625" style="1" customWidth="1"/>
    <col min="12292" max="12292" width="11" style="1" customWidth="1"/>
    <col min="12293" max="12293" width="11.85546875" style="1" customWidth="1"/>
    <col min="12294" max="12294" width="12.5703125" style="1" customWidth="1"/>
    <col min="12295" max="12298" width="9.140625" style="1"/>
    <col min="12299" max="12299" width="7.140625" style="1" customWidth="1"/>
    <col min="12300" max="12544" width="9.140625" style="1"/>
    <col min="12545" max="12545" width="7.140625" style="1" customWidth="1"/>
    <col min="12546" max="12546" width="39.42578125" style="1" customWidth="1"/>
    <col min="12547" max="12547" width="8.28515625" style="1" customWidth="1"/>
    <col min="12548" max="12548" width="11" style="1" customWidth="1"/>
    <col min="12549" max="12549" width="11.85546875" style="1" customWidth="1"/>
    <col min="12550" max="12550" width="12.5703125" style="1" customWidth="1"/>
    <col min="12551" max="12554" width="9.140625" style="1"/>
    <col min="12555" max="12555" width="7.140625" style="1" customWidth="1"/>
    <col min="12556" max="12800" width="9.140625" style="1"/>
    <col min="12801" max="12801" width="7.140625" style="1" customWidth="1"/>
    <col min="12802" max="12802" width="39.42578125" style="1" customWidth="1"/>
    <col min="12803" max="12803" width="8.28515625" style="1" customWidth="1"/>
    <col min="12804" max="12804" width="11" style="1" customWidth="1"/>
    <col min="12805" max="12805" width="11.85546875" style="1" customWidth="1"/>
    <col min="12806" max="12806" width="12.5703125" style="1" customWidth="1"/>
    <col min="12807" max="12810" width="9.140625" style="1"/>
    <col min="12811" max="12811" width="7.140625" style="1" customWidth="1"/>
    <col min="12812" max="13056" width="9.140625" style="1"/>
    <col min="13057" max="13057" width="7.140625" style="1" customWidth="1"/>
    <col min="13058" max="13058" width="39.42578125" style="1" customWidth="1"/>
    <col min="13059" max="13059" width="8.28515625" style="1" customWidth="1"/>
    <col min="13060" max="13060" width="11" style="1" customWidth="1"/>
    <col min="13061" max="13061" width="11.85546875" style="1" customWidth="1"/>
    <col min="13062" max="13062" width="12.5703125" style="1" customWidth="1"/>
    <col min="13063" max="13066" width="9.140625" style="1"/>
    <col min="13067" max="13067" width="7.140625" style="1" customWidth="1"/>
    <col min="13068" max="13312" width="9.140625" style="1"/>
    <col min="13313" max="13313" width="7.140625" style="1" customWidth="1"/>
    <col min="13314" max="13314" width="39.42578125" style="1" customWidth="1"/>
    <col min="13315" max="13315" width="8.28515625" style="1" customWidth="1"/>
    <col min="13316" max="13316" width="11" style="1" customWidth="1"/>
    <col min="13317" max="13317" width="11.85546875" style="1" customWidth="1"/>
    <col min="13318" max="13318" width="12.5703125" style="1" customWidth="1"/>
    <col min="13319" max="13322" width="9.140625" style="1"/>
    <col min="13323" max="13323" width="7.140625" style="1" customWidth="1"/>
    <col min="13324" max="13568" width="9.140625" style="1"/>
    <col min="13569" max="13569" width="7.140625" style="1" customWidth="1"/>
    <col min="13570" max="13570" width="39.42578125" style="1" customWidth="1"/>
    <col min="13571" max="13571" width="8.28515625" style="1" customWidth="1"/>
    <col min="13572" max="13572" width="11" style="1" customWidth="1"/>
    <col min="13573" max="13573" width="11.85546875" style="1" customWidth="1"/>
    <col min="13574" max="13574" width="12.5703125" style="1" customWidth="1"/>
    <col min="13575" max="13578" width="9.140625" style="1"/>
    <col min="13579" max="13579" width="7.140625" style="1" customWidth="1"/>
    <col min="13580" max="13824" width="9.140625" style="1"/>
    <col min="13825" max="13825" width="7.140625" style="1" customWidth="1"/>
    <col min="13826" max="13826" width="39.42578125" style="1" customWidth="1"/>
    <col min="13827" max="13827" width="8.28515625" style="1" customWidth="1"/>
    <col min="13828" max="13828" width="11" style="1" customWidth="1"/>
    <col min="13829" max="13829" width="11.85546875" style="1" customWidth="1"/>
    <col min="13830" max="13830" width="12.5703125" style="1" customWidth="1"/>
    <col min="13831" max="13834" width="9.140625" style="1"/>
    <col min="13835" max="13835" width="7.140625" style="1" customWidth="1"/>
    <col min="13836" max="14080" width="9.140625" style="1"/>
    <col min="14081" max="14081" width="7.140625" style="1" customWidth="1"/>
    <col min="14082" max="14082" width="39.42578125" style="1" customWidth="1"/>
    <col min="14083" max="14083" width="8.28515625" style="1" customWidth="1"/>
    <col min="14084" max="14084" width="11" style="1" customWidth="1"/>
    <col min="14085" max="14085" width="11.85546875" style="1" customWidth="1"/>
    <col min="14086" max="14086" width="12.5703125" style="1" customWidth="1"/>
    <col min="14087" max="14090" width="9.140625" style="1"/>
    <col min="14091" max="14091" width="7.140625" style="1" customWidth="1"/>
    <col min="14092" max="14336" width="9.140625" style="1"/>
    <col min="14337" max="14337" width="7.140625" style="1" customWidth="1"/>
    <col min="14338" max="14338" width="39.42578125" style="1" customWidth="1"/>
    <col min="14339" max="14339" width="8.28515625" style="1" customWidth="1"/>
    <col min="14340" max="14340" width="11" style="1" customWidth="1"/>
    <col min="14341" max="14341" width="11.85546875" style="1" customWidth="1"/>
    <col min="14342" max="14342" width="12.5703125" style="1" customWidth="1"/>
    <col min="14343" max="14346" width="9.140625" style="1"/>
    <col min="14347" max="14347" width="7.140625" style="1" customWidth="1"/>
    <col min="14348" max="14592" width="9.140625" style="1"/>
    <col min="14593" max="14593" width="7.140625" style="1" customWidth="1"/>
    <col min="14594" max="14594" width="39.42578125" style="1" customWidth="1"/>
    <col min="14595" max="14595" width="8.28515625" style="1" customWidth="1"/>
    <col min="14596" max="14596" width="11" style="1" customWidth="1"/>
    <col min="14597" max="14597" width="11.85546875" style="1" customWidth="1"/>
    <col min="14598" max="14598" width="12.5703125" style="1" customWidth="1"/>
    <col min="14599" max="14602" width="9.140625" style="1"/>
    <col min="14603" max="14603" width="7.140625" style="1" customWidth="1"/>
    <col min="14604" max="14848" width="9.140625" style="1"/>
    <col min="14849" max="14849" width="7.140625" style="1" customWidth="1"/>
    <col min="14850" max="14850" width="39.42578125" style="1" customWidth="1"/>
    <col min="14851" max="14851" width="8.28515625" style="1" customWidth="1"/>
    <col min="14852" max="14852" width="11" style="1" customWidth="1"/>
    <col min="14853" max="14853" width="11.85546875" style="1" customWidth="1"/>
    <col min="14854" max="14854" width="12.5703125" style="1" customWidth="1"/>
    <col min="14855" max="14858" width="9.140625" style="1"/>
    <col min="14859" max="14859" width="7.140625" style="1" customWidth="1"/>
    <col min="14860" max="15104" width="9.140625" style="1"/>
    <col min="15105" max="15105" width="7.140625" style="1" customWidth="1"/>
    <col min="15106" max="15106" width="39.42578125" style="1" customWidth="1"/>
    <col min="15107" max="15107" width="8.28515625" style="1" customWidth="1"/>
    <col min="15108" max="15108" width="11" style="1" customWidth="1"/>
    <col min="15109" max="15109" width="11.85546875" style="1" customWidth="1"/>
    <col min="15110" max="15110" width="12.5703125" style="1" customWidth="1"/>
    <col min="15111" max="15114" width="9.140625" style="1"/>
    <col min="15115" max="15115" width="7.140625" style="1" customWidth="1"/>
    <col min="15116" max="15360" width="9.140625" style="1"/>
    <col min="15361" max="15361" width="7.140625" style="1" customWidth="1"/>
    <col min="15362" max="15362" width="39.42578125" style="1" customWidth="1"/>
    <col min="15363" max="15363" width="8.28515625" style="1" customWidth="1"/>
    <col min="15364" max="15364" width="11" style="1" customWidth="1"/>
    <col min="15365" max="15365" width="11.85546875" style="1" customWidth="1"/>
    <col min="15366" max="15366" width="12.5703125" style="1" customWidth="1"/>
    <col min="15367" max="15370" width="9.140625" style="1"/>
    <col min="15371" max="15371" width="7.140625" style="1" customWidth="1"/>
    <col min="15372" max="15616" width="9.140625" style="1"/>
    <col min="15617" max="15617" width="7.140625" style="1" customWidth="1"/>
    <col min="15618" max="15618" width="39.42578125" style="1" customWidth="1"/>
    <col min="15619" max="15619" width="8.28515625" style="1" customWidth="1"/>
    <col min="15620" max="15620" width="11" style="1" customWidth="1"/>
    <col min="15621" max="15621" width="11.85546875" style="1" customWidth="1"/>
    <col min="15622" max="15622" width="12.5703125" style="1" customWidth="1"/>
    <col min="15623" max="15626" width="9.140625" style="1"/>
    <col min="15627" max="15627" width="7.140625" style="1" customWidth="1"/>
    <col min="15628" max="15872" width="9.140625" style="1"/>
    <col min="15873" max="15873" width="7.140625" style="1" customWidth="1"/>
    <col min="15874" max="15874" width="39.42578125" style="1" customWidth="1"/>
    <col min="15875" max="15875" width="8.28515625" style="1" customWidth="1"/>
    <col min="15876" max="15876" width="11" style="1" customWidth="1"/>
    <col min="15877" max="15877" width="11.85546875" style="1" customWidth="1"/>
    <col min="15878" max="15878" width="12.5703125" style="1" customWidth="1"/>
    <col min="15879" max="15882" width="9.140625" style="1"/>
    <col min="15883" max="15883" width="7.140625" style="1" customWidth="1"/>
    <col min="15884" max="16128" width="9.140625" style="1"/>
    <col min="16129" max="16129" width="7.140625" style="1" customWidth="1"/>
    <col min="16130" max="16130" width="39.42578125" style="1" customWidth="1"/>
    <col min="16131" max="16131" width="8.28515625" style="1" customWidth="1"/>
    <col min="16132" max="16132" width="11" style="1" customWidth="1"/>
    <col min="16133" max="16133" width="11.85546875" style="1" customWidth="1"/>
    <col min="16134" max="16134" width="12.5703125" style="1" customWidth="1"/>
    <col min="16135" max="16138" width="9.140625" style="1"/>
    <col min="16139" max="16139" width="7.140625" style="1" customWidth="1"/>
    <col min="16140" max="16384" width="9.140625" style="1"/>
  </cols>
  <sheetData>
    <row r="1" spans="1:12">
      <c r="A1" s="839" t="s">
        <v>1392</v>
      </c>
      <c r="B1" s="878" t="s">
        <v>1146</v>
      </c>
      <c r="H1" s="127"/>
      <c r="I1" s="653" t="s">
        <v>127</v>
      </c>
      <c r="J1" s="653" t="s">
        <v>128</v>
      </c>
      <c r="K1" s="449" t="s">
        <v>1132</v>
      </c>
      <c r="L1" s="277"/>
    </row>
    <row r="2" spans="1:12">
      <c r="A2" s="839"/>
      <c r="B2" s="878"/>
      <c r="H2" s="450" t="s">
        <v>1110</v>
      </c>
      <c r="I2" s="451">
        <f>F21+F23+F27+F29+F31+F33+F35+F44+F46+F50+F52+F54+F56+F58</f>
        <v>0</v>
      </c>
      <c r="J2" s="451"/>
      <c r="K2" s="449" t="s">
        <v>1133</v>
      </c>
      <c r="L2" s="277">
        <f>SUM(I2:I13)</f>
        <v>0</v>
      </c>
    </row>
    <row r="3" spans="1:12" s="864" customFormat="1">
      <c r="A3" s="879" t="s">
        <v>1254</v>
      </c>
      <c r="B3" s="880"/>
      <c r="C3" s="881"/>
      <c r="D3" s="882"/>
      <c r="E3" s="881"/>
      <c r="F3" s="883"/>
      <c r="G3" s="675"/>
      <c r="H3" s="35" t="s">
        <v>1111</v>
      </c>
      <c r="I3" s="451"/>
      <c r="J3" s="451"/>
      <c r="K3" s="449" t="s">
        <v>1134</v>
      </c>
      <c r="L3" s="277">
        <f>F70</f>
        <v>0</v>
      </c>
    </row>
    <row r="4" spans="1:12">
      <c r="A4" s="901" t="s">
        <v>1255</v>
      </c>
      <c r="B4" s="902"/>
      <c r="C4" s="903"/>
      <c r="D4" s="904"/>
      <c r="E4" s="903"/>
      <c r="F4" s="905"/>
      <c r="H4" s="452" t="s">
        <v>153</v>
      </c>
      <c r="I4" s="451">
        <f>F37+F40+F60+F62+F67+F68</f>
        <v>0</v>
      </c>
      <c r="J4" s="451"/>
      <c r="K4" s="277"/>
      <c r="L4" s="277"/>
    </row>
    <row r="5" spans="1:12">
      <c r="A5" s="906" t="s">
        <v>1256</v>
      </c>
      <c r="B5" s="907"/>
      <c r="C5" s="908"/>
      <c r="D5" s="909"/>
      <c r="E5" s="908"/>
      <c r="F5" s="910"/>
      <c r="H5" s="453" t="s">
        <v>1130</v>
      </c>
      <c r="I5" s="451"/>
      <c r="J5" s="451"/>
      <c r="K5" s="277"/>
      <c r="L5" s="277"/>
    </row>
    <row r="6" spans="1:12">
      <c r="A6" s="906" t="s">
        <v>1257</v>
      </c>
      <c r="B6" s="907"/>
      <c r="C6" s="908"/>
      <c r="D6" s="909"/>
      <c r="E6" s="908"/>
      <c r="F6" s="910"/>
      <c r="H6" s="36" t="s">
        <v>10</v>
      </c>
      <c r="I6" s="451"/>
      <c r="J6" s="451"/>
      <c r="K6" s="277"/>
      <c r="L6" s="277"/>
    </row>
    <row r="7" spans="1:12">
      <c r="A7" s="906" t="s">
        <v>1258</v>
      </c>
      <c r="B7" s="907"/>
      <c r="C7" s="908"/>
      <c r="D7" s="909"/>
      <c r="E7" s="908"/>
      <c r="F7" s="910"/>
      <c r="H7" s="37" t="s">
        <v>135</v>
      </c>
      <c r="I7" s="451"/>
      <c r="J7" s="451"/>
      <c r="K7" s="277"/>
      <c r="L7" s="277"/>
    </row>
    <row r="8" spans="1:12">
      <c r="A8" s="906" t="s">
        <v>1259</v>
      </c>
      <c r="B8" s="907"/>
      <c r="C8" s="908"/>
      <c r="D8" s="909"/>
      <c r="E8" s="908"/>
      <c r="F8" s="910"/>
      <c r="H8" s="38" t="s">
        <v>134</v>
      </c>
      <c r="I8" s="451"/>
      <c r="J8" s="451"/>
      <c r="K8" s="277"/>
      <c r="L8" s="277"/>
    </row>
    <row r="9" spans="1:12">
      <c r="A9" s="906" t="s">
        <v>1260</v>
      </c>
      <c r="B9" s="907"/>
      <c r="C9" s="908"/>
      <c r="D9" s="909"/>
      <c r="E9" s="908"/>
      <c r="F9" s="910"/>
      <c r="H9" s="39" t="s">
        <v>11</v>
      </c>
      <c r="I9" s="451"/>
      <c r="J9" s="451"/>
      <c r="K9" s="277"/>
      <c r="L9" s="277"/>
    </row>
    <row r="10" spans="1:12">
      <c r="A10" s="906" t="s">
        <v>1261</v>
      </c>
      <c r="B10" s="907"/>
      <c r="C10" s="908"/>
      <c r="D10" s="909"/>
      <c r="E10" s="908"/>
      <c r="F10" s="910"/>
      <c r="H10" s="377" t="s">
        <v>1131</v>
      </c>
      <c r="I10" s="463"/>
      <c r="J10" s="451"/>
      <c r="K10" s="277"/>
      <c r="L10" s="277"/>
    </row>
    <row r="11" spans="1:12">
      <c r="A11" s="906" t="s">
        <v>1262</v>
      </c>
      <c r="B11" s="907"/>
      <c r="C11" s="908"/>
      <c r="D11" s="909"/>
      <c r="E11" s="908"/>
      <c r="F11" s="910"/>
      <c r="H11" s="62" t="s">
        <v>154</v>
      </c>
      <c r="I11" s="454"/>
      <c r="J11" s="454"/>
      <c r="K11" s="277"/>
      <c r="L11" s="277"/>
    </row>
    <row r="12" spans="1:12">
      <c r="A12" s="901" t="s">
        <v>1263</v>
      </c>
      <c r="B12" s="902"/>
      <c r="C12" s="903"/>
      <c r="D12" s="904"/>
      <c r="E12" s="903"/>
      <c r="F12" s="905"/>
      <c r="H12" s="63" t="s">
        <v>8</v>
      </c>
      <c r="I12" s="451"/>
      <c r="J12" s="451"/>
      <c r="K12" s="277"/>
      <c r="L12" s="277"/>
    </row>
    <row r="13" spans="1:12">
      <c r="A13" s="906" t="s">
        <v>1264</v>
      </c>
      <c r="B13" s="907"/>
      <c r="C13" s="908"/>
      <c r="D13" s="909"/>
      <c r="E13" s="908"/>
      <c r="F13" s="910"/>
      <c r="H13" s="456" t="s">
        <v>9</v>
      </c>
      <c r="I13" s="451">
        <f>SUM(J2:J12)</f>
        <v>0</v>
      </c>
      <c r="J13" s="457"/>
      <c r="K13" s="277"/>
      <c r="L13" s="277"/>
    </row>
    <row r="14" spans="1:12">
      <c r="A14" s="911" t="s">
        <v>1265</v>
      </c>
      <c r="B14" s="912"/>
      <c r="C14" s="913"/>
      <c r="D14" s="914"/>
      <c r="E14" s="913"/>
      <c r="F14" s="915"/>
      <c r="I14" s="127"/>
      <c r="J14" s="127"/>
      <c r="K14" s="366"/>
      <c r="L14" s="127"/>
    </row>
    <row r="15" spans="1:12">
      <c r="A15" s="907"/>
      <c r="B15" s="916"/>
      <c r="C15" s="917"/>
      <c r="D15" s="918"/>
      <c r="E15" s="917"/>
      <c r="F15" s="917"/>
      <c r="I15" s="127"/>
      <c r="J15" s="127"/>
      <c r="K15" s="366"/>
      <c r="L15" s="127"/>
    </row>
    <row r="16" spans="1:12">
      <c r="I16" s="127"/>
      <c r="J16" s="127"/>
      <c r="K16" s="366"/>
      <c r="L16" s="127"/>
    </row>
    <row r="17" spans="1:12" s="2" customFormat="1" ht="17.25" thickBot="1">
      <c r="A17" s="841"/>
      <c r="B17" s="885" t="s">
        <v>1112</v>
      </c>
      <c r="C17" s="870" t="s">
        <v>6</v>
      </c>
      <c r="D17" s="870" t="s">
        <v>1</v>
      </c>
      <c r="E17" s="1192" t="s">
        <v>1113</v>
      </c>
      <c r="F17" s="870" t="s">
        <v>2</v>
      </c>
      <c r="G17" s="675"/>
      <c r="H17" s="675"/>
      <c r="I17" s="127"/>
      <c r="J17" s="127"/>
      <c r="K17" s="366"/>
      <c r="L17" s="127"/>
    </row>
    <row r="18" spans="1:12" s="895" customFormat="1" ht="17.25" thickTop="1">
      <c r="A18" s="919"/>
      <c r="B18" s="920"/>
      <c r="C18" s="921"/>
      <c r="D18" s="921"/>
      <c r="E18" s="921"/>
      <c r="F18" s="921"/>
      <c r="G18" s="675"/>
      <c r="H18" s="675"/>
      <c r="I18" s="127"/>
      <c r="J18" s="127"/>
      <c r="K18" s="366"/>
      <c r="L18" s="127"/>
    </row>
    <row r="19" spans="1:12" s="895" customFormat="1">
      <c r="A19" s="919"/>
      <c r="B19" s="963" t="s">
        <v>1377</v>
      </c>
      <c r="C19" s="921"/>
      <c r="D19" s="921"/>
      <c r="E19" s="921"/>
      <c r="F19" s="921"/>
      <c r="G19" s="675"/>
      <c r="H19" s="675"/>
      <c r="I19" s="127"/>
      <c r="J19" s="127"/>
      <c r="K19" s="366"/>
      <c r="L19" s="127"/>
    </row>
    <row r="20" spans="1:12" s="895" customFormat="1">
      <c r="A20" s="919"/>
      <c r="B20" s="920"/>
      <c r="C20" s="921"/>
      <c r="D20" s="921"/>
      <c r="E20" s="921"/>
      <c r="F20" s="921"/>
      <c r="G20" s="675"/>
      <c r="H20" s="675"/>
      <c r="I20" s="127"/>
      <c r="J20" s="127"/>
      <c r="K20" s="366"/>
      <c r="L20" s="127"/>
    </row>
    <row r="21" spans="1:12" s="895" customFormat="1" ht="102">
      <c r="A21" s="965" t="s">
        <v>723</v>
      </c>
      <c r="B21" s="966" t="s">
        <v>1266</v>
      </c>
      <c r="C21" s="967" t="s">
        <v>3</v>
      </c>
      <c r="D21" s="968">
        <v>95</v>
      </c>
      <c r="E21" s="1188"/>
      <c r="F21" s="1000">
        <f>E21*D21</f>
        <v>0</v>
      </c>
      <c r="G21" s="675"/>
      <c r="H21" s="675"/>
      <c r="I21" s="127"/>
      <c r="J21" s="127"/>
      <c r="K21" s="366"/>
      <c r="L21" s="127"/>
    </row>
    <row r="22" spans="1:12" s="920" customFormat="1">
      <c r="A22" s="922"/>
      <c r="C22" s="923"/>
      <c r="D22" s="923"/>
      <c r="E22" s="923"/>
      <c r="F22" s="923"/>
      <c r="G22" s="675"/>
      <c r="H22" s="675"/>
      <c r="I22" s="127"/>
      <c r="J22" s="127"/>
      <c r="K22" s="366"/>
      <c r="L22" s="127"/>
    </row>
    <row r="23" spans="1:12" s="895" customFormat="1" ht="63.75">
      <c r="A23" s="965" t="s">
        <v>1370</v>
      </c>
      <c r="B23" s="966" t="s">
        <v>1267</v>
      </c>
      <c r="C23" s="967" t="s">
        <v>3</v>
      </c>
      <c r="D23" s="968">
        <v>95</v>
      </c>
      <c r="E23" s="1188"/>
      <c r="F23" s="969">
        <f>E23*D23</f>
        <v>0</v>
      </c>
      <c r="G23" s="675"/>
      <c r="H23" s="675"/>
      <c r="I23" s="127"/>
      <c r="J23" s="127"/>
      <c r="K23" s="366"/>
      <c r="L23" s="127"/>
    </row>
    <row r="24" spans="1:12" s="895" customFormat="1" ht="40.5">
      <c r="A24" s="997" t="s">
        <v>1268</v>
      </c>
      <c r="B24" s="998" t="s">
        <v>1269</v>
      </c>
      <c r="C24" s="999"/>
      <c r="D24" s="999"/>
      <c r="E24" s="999"/>
      <c r="F24" s="999"/>
      <c r="G24" s="675"/>
      <c r="H24" s="675"/>
      <c r="I24" s="127"/>
      <c r="J24" s="127"/>
      <c r="K24" s="366"/>
      <c r="L24" s="127"/>
    </row>
    <row r="25" spans="1:12" s="895" customFormat="1" ht="135">
      <c r="A25" s="997" t="s">
        <v>1268</v>
      </c>
      <c r="B25" s="998" t="s">
        <v>1270</v>
      </c>
      <c r="C25" s="999"/>
      <c r="D25" s="999"/>
      <c r="E25" s="999"/>
      <c r="F25" s="999"/>
      <c r="G25" s="675"/>
      <c r="H25" s="675"/>
      <c r="I25" s="127"/>
      <c r="J25" s="127"/>
      <c r="K25" s="366"/>
      <c r="L25" s="127"/>
    </row>
    <row r="26" spans="1:12" s="848" customFormat="1">
      <c r="A26" s="849"/>
      <c r="B26" s="106"/>
      <c r="C26" s="850"/>
      <c r="D26" s="851"/>
      <c r="E26" s="852"/>
      <c r="F26" s="852"/>
      <c r="G26" s="675"/>
      <c r="H26" s="675"/>
      <c r="I26" s="127"/>
      <c r="J26" s="127"/>
      <c r="K26" s="366"/>
      <c r="L26" s="127"/>
    </row>
    <row r="27" spans="1:12" s="887" customFormat="1" ht="89.25">
      <c r="A27" s="965" t="s">
        <v>1371</v>
      </c>
      <c r="B27" s="966" t="s">
        <v>1271</v>
      </c>
      <c r="C27" s="967" t="s">
        <v>3</v>
      </c>
      <c r="D27" s="967">
        <v>95</v>
      </c>
      <c r="E27" s="1188"/>
      <c r="F27" s="969">
        <f>E27*D27</f>
        <v>0</v>
      </c>
      <c r="G27" s="675"/>
      <c r="H27" s="675"/>
      <c r="I27" s="127"/>
      <c r="J27" s="127"/>
      <c r="K27" s="366"/>
      <c r="L27" s="127"/>
    </row>
    <row r="28" spans="1:12" s="887" customFormat="1">
      <c r="A28" s="849"/>
      <c r="B28" s="106"/>
      <c r="C28" s="850"/>
      <c r="D28" s="851"/>
      <c r="E28" s="852"/>
      <c r="F28" s="852"/>
      <c r="G28" s="675"/>
      <c r="H28" s="675"/>
      <c r="I28" s="127"/>
      <c r="J28" s="127"/>
      <c r="K28" s="366"/>
      <c r="L28" s="127"/>
    </row>
    <row r="29" spans="1:12" s="887" customFormat="1" ht="63.75">
      <c r="A29" s="965" t="s">
        <v>1372</v>
      </c>
      <c r="B29" s="966" t="s">
        <v>1272</v>
      </c>
      <c r="C29" s="967" t="s">
        <v>1273</v>
      </c>
      <c r="D29" s="968">
        <v>95</v>
      </c>
      <c r="E29" s="1188"/>
      <c r="F29" s="969">
        <f>E29*D29</f>
        <v>0</v>
      </c>
      <c r="G29" s="675"/>
      <c r="H29" s="675"/>
      <c r="I29" s="127"/>
      <c r="J29" s="127"/>
      <c r="K29" s="366"/>
      <c r="L29" s="127"/>
    </row>
    <row r="30" spans="1:12" s="887" customFormat="1">
      <c r="A30" s="849"/>
      <c r="B30" s="106"/>
      <c r="C30" s="850"/>
      <c r="D30" s="851"/>
      <c r="E30" s="852"/>
      <c r="F30" s="852"/>
      <c r="G30" s="675"/>
      <c r="H30" s="675"/>
      <c r="I30" s="127"/>
      <c r="J30" s="127"/>
      <c r="K30" s="366"/>
      <c r="L30" s="127"/>
    </row>
    <row r="31" spans="1:12" s="848" customFormat="1" ht="76.5">
      <c r="A31" s="965" t="s">
        <v>1373</v>
      </c>
      <c r="B31" s="966" t="s">
        <v>1274</v>
      </c>
      <c r="C31" s="967" t="s">
        <v>1273</v>
      </c>
      <c r="D31" s="967">
        <v>95</v>
      </c>
      <c r="E31" s="1188"/>
      <c r="F31" s="969">
        <f>E31*D31</f>
        <v>0</v>
      </c>
      <c r="G31" s="675"/>
      <c r="H31" s="675"/>
      <c r="I31" s="127"/>
      <c r="J31" s="127"/>
      <c r="K31" s="366"/>
      <c r="L31" s="127"/>
    </row>
    <row r="32" spans="1:12" s="848" customFormat="1">
      <c r="A32" s="849"/>
      <c r="B32" s="106"/>
      <c r="C32" s="850"/>
      <c r="D32" s="851"/>
      <c r="E32" s="852"/>
      <c r="F32" s="852"/>
      <c r="G32" s="675"/>
      <c r="H32" s="675"/>
      <c r="I32" s="127"/>
      <c r="J32" s="127"/>
      <c r="K32" s="366"/>
      <c r="L32" s="127"/>
    </row>
    <row r="33" spans="1:12" s="848" customFormat="1" ht="140.25">
      <c r="A33" s="965" t="s">
        <v>1374</v>
      </c>
      <c r="B33" s="966" t="s">
        <v>1275</v>
      </c>
      <c r="C33" s="967" t="s">
        <v>5</v>
      </c>
      <c r="D33" s="967">
        <v>1</v>
      </c>
      <c r="E33" s="1188"/>
      <c r="F33" s="969">
        <f>E33*D33</f>
        <v>0</v>
      </c>
      <c r="G33" s="675"/>
      <c r="H33" s="675"/>
      <c r="I33" s="127"/>
      <c r="J33" s="127"/>
      <c r="K33" s="366"/>
      <c r="L33" s="127"/>
    </row>
    <row r="34" spans="1:12" s="848" customFormat="1">
      <c r="A34" s="849"/>
      <c r="B34" s="106"/>
      <c r="C34" s="850"/>
      <c r="D34" s="851"/>
      <c r="E34" s="852"/>
      <c r="F34" s="852"/>
      <c r="G34" s="675"/>
      <c r="H34" s="675"/>
      <c r="I34" s="127"/>
      <c r="J34" s="127"/>
      <c r="K34" s="366"/>
      <c r="L34" s="127"/>
    </row>
    <row r="35" spans="1:12" s="848" customFormat="1" ht="114.75">
      <c r="A35" s="965" t="s">
        <v>1375</v>
      </c>
      <c r="B35" s="966" t="s">
        <v>1276</v>
      </c>
      <c r="C35" s="967" t="s">
        <v>4</v>
      </c>
      <c r="D35" s="967">
        <v>8</v>
      </c>
      <c r="E35" s="1188"/>
      <c r="F35" s="969">
        <f>E35*D35</f>
        <v>0</v>
      </c>
      <c r="G35" s="675"/>
      <c r="H35" s="675"/>
      <c r="I35" s="127"/>
      <c r="J35" s="127"/>
      <c r="K35" s="366"/>
      <c r="L35" s="127"/>
    </row>
    <row r="36" spans="1:12" s="887" customFormat="1">
      <c r="A36" s="849"/>
      <c r="B36" s="106"/>
      <c r="C36" s="850"/>
      <c r="D36" s="851"/>
      <c r="E36" s="852"/>
      <c r="F36" s="852"/>
      <c r="G36" s="675"/>
      <c r="H36" s="675"/>
      <c r="I36" s="127"/>
      <c r="J36" s="127"/>
      <c r="K36" s="366"/>
      <c r="L36" s="127"/>
    </row>
    <row r="37" spans="1:12" s="848" customFormat="1" ht="102">
      <c r="A37" s="970" t="s">
        <v>1376</v>
      </c>
      <c r="B37" s="971" t="s">
        <v>1277</v>
      </c>
      <c r="C37" s="972" t="s">
        <v>3</v>
      </c>
      <c r="D37" s="973">
        <v>85</v>
      </c>
      <c r="E37" s="1189"/>
      <c r="F37" s="974">
        <f>E37*D37</f>
        <v>0</v>
      </c>
      <c r="G37" s="677"/>
      <c r="H37" s="681"/>
      <c r="I37" s="679"/>
      <c r="J37" s="679"/>
      <c r="K37" s="127"/>
      <c r="L37" s="127"/>
    </row>
    <row r="38" spans="1:12" s="848" customFormat="1">
      <c r="A38" s="849"/>
      <c r="B38" s="106"/>
      <c r="C38" s="850"/>
      <c r="D38" s="851"/>
      <c r="E38" s="852"/>
      <c r="F38" s="852"/>
      <c r="G38" s="677"/>
      <c r="H38" s="679"/>
      <c r="I38" s="676"/>
      <c r="J38" s="680"/>
      <c r="K38" s="367"/>
      <c r="L38" s="367"/>
    </row>
    <row r="39" spans="1:12" s="887" customFormat="1">
      <c r="A39" s="849"/>
      <c r="B39" s="106"/>
      <c r="C39" s="850"/>
      <c r="D39" s="851"/>
      <c r="E39" s="852"/>
      <c r="F39" s="852"/>
      <c r="G39" s="677"/>
      <c r="H39" s="682"/>
      <c r="I39" s="676"/>
      <c r="J39" s="676"/>
      <c r="K39" s="127"/>
      <c r="L39" s="127"/>
    </row>
    <row r="40" spans="1:12" s="887" customFormat="1" ht="63.75">
      <c r="A40" s="970" t="s">
        <v>1379</v>
      </c>
      <c r="B40" s="971" t="s">
        <v>1278</v>
      </c>
      <c r="C40" s="972" t="s">
        <v>3</v>
      </c>
      <c r="D40" s="973">
        <v>612</v>
      </c>
      <c r="E40" s="1197"/>
      <c r="F40" s="995">
        <f>E40*D40</f>
        <v>0</v>
      </c>
      <c r="G40" s="681"/>
      <c r="H40" s="675"/>
      <c r="I40" s="676"/>
      <c r="J40" s="676"/>
      <c r="K40" s="683"/>
      <c r="L40" s="676"/>
    </row>
    <row r="41" spans="1:12" s="848" customFormat="1" ht="15">
      <c r="A41" s="849"/>
      <c r="B41" s="106"/>
      <c r="C41" s="850"/>
      <c r="D41" s="851"/>
      <c r="E41" s="852"/>
      <c r="F41" s="852"/>
      <c r="G41" s="681"/>
      <c r="H41" s="675"/>
      <c r="I41" s="676"/>
      <c r="J41" s="676"/>
      <c r="K41" s="683"/>
      <c r="L41" s="676"/>
    </row>
    <row r="42" spans="1:12" s="848" customFormat="1" ht="14.25">
      <c r="A42" s="849"/>
      <c r="B42" s="963" t="s">
        <v>1378</v>
      </c>
      <c r="C42" s="850"/>
      <c r="D42" s="851"/>
      <c r="E42" s="852"/>
      <c r="F42" s="852"/>
      <c r="G42" s="679"/>
      <c r="H42" s="675"/>
      <c r="I42" s="676"/>
      <c r="J42" s="676"/>
      <c r="K42" s="684"/>
      <c r="L42" s="676"/>
    </row>
    <row r="43" spans="1:12" s="848" customFormat="1" ht="14.25">
      <c r="A43" s="849"/>
      <c r="B43" s="106"/>
      <c r="C43" s="850"/>
      <c r="D43" s="851"/>
      <c r="E43" s="852"/>
      <c r="F43" s="852"/>
      <c r="G43" s="679"/>
      <c r="H43" s="675"/>
      <c r="I43" s="676"/>
      <c r="J43" s="676"/>
      <c r="K43" s="685"/>
      <c r="L43" s="676"/>
    </row>
    <row r="44" spans="1:12" s="848" customFormat="1" ht="102">
      <c r="A44" s="965" t="s">
        <v>1380</v>
      </c>
      <c r="B44" s="966" t="s">
        <v>1266</v>
      </c>
      <c r="C44" s="967" t="s">
        <v>3</v>
      </c>
      <c r="D44" s="968">
        <v>55</v>
      </c>
      <c r="E44" s="1188"/>
      <c r="F44" s="1000">
        <f>E44*D44</f>
        <v>0</v>
      </c>
      <c r="G44" s="678"/>
      <c r="H44" s="675"/>
      <c r="I44" s="676"/>
      <c r="J44" s="676"/>
      <c r="K44" s="368"/>
      <c r="L44" s="368"/>
    </row>
    <row r="45" spans="1:12" s="848" customFormat="1">
      <c r="A45" s="922"/>
      <c r="B45" s="920"/>
      <c r="C45" s="923"/>
      <c r="D45" s="923"/>
      <c r="E45" s="923"/>
      <c r="F45" s="923"/>
      <c r="G45" s="368"/>
      <c r="H45" s="675"/>
      <c r="I45" s="676"/>
      <c r="J45" s="676"/>
      <c r="K45" s="368"/>
      <c r="L45" s="368"/>
    </row>
    <row r="46" spans="1:12" s="848" customFormat="1" ht="63.75">
      <c r="A46" s="965" t="s">
        <v>1122</v>
      </c>
      <c r="B46" s="966" t="s">
        <v>1267</v>
      </c>
      <c r="C46" s="967" t="s">
        <v>3</v>
      </c>
      <c r="D46" s="968">
        <v>55</v>
      </c>
      <c r="E46" s="1188"/>
      <c r="F46" s="969">
        <f>E46*D46</f>
        <v>0</v>
      </c>
      <c r="G46" s="675"/>
      <c r="H46" s="675"/>
      <c r="I46" s="676"/>
      <c r="J46" s="676"/>
      <c r="K46" s="676"/>
      <c r="L46" s="676"/>
    </row>
    <row r="47" spans="1:12" s="848" customFormat="1" ht="40.5">
      <c r="A47" s="997" t="s">
        <v>1268</v>
      </c>
      <c r="B47" s="998" t="s">
        <v>1269</v>
      </c>
      <c r="C47" s="999"/>
      <c r="D47" s="999"/>
      <c r="E47" s="999"/>
      <c r="F47" s="999"/>
      <c r="G47" s="675"/>
      <c r="H47" s="675"/>
      <c r="I47" s="676"/>
      <c r="J47" s="676"/>
      <c r="K47" s="676"/>
      <c r="L47" s="676"/>
    </row>
    <row r="48" spans="1:12" s="848" customFormat="1" ht="135">
      <c r="A48" s="997" t="s">
        <v>1268</v>
      </c>
      <c r="B48" s="998" t="s">
        <v>1270</v>
      </c>
      <c r="C48" s="999"/>
      <c r="D48" s="999"/>
      <c r="E48" s="999"/>
      <c r="F48" s="999"/>
      <c r="G48" s="675"/>
      <c r="H48" s="675"/>
      <c r="I48" s="676"/>
      <c r="J48" s="676"/>
      <c r="K48" s="676"/>
      <c r="L48" s="676"/>
    </row>
    <row r="49" spans="1:12" s="848" customFormat="1" ht="14.25">
      <c r="A49" s="849"/>
      <c r="B49" s="106"/>
      <c r="C49" s="850"/>
      <c r="D49" s="851"/>
      <c r="E49" s="852"/>
      <c r="F49" s="852"/>
      <c r="G49" s="675"/>
      <c r="H49" s="675"/>
      <c r="I49" s="676"/>
      <c r="J49" s="676"/>
      <c r="K49" s="676"/>
      <c r="L49" s="676"/>
    </row>
    <row r="50" spans="1:12" s="848" customFormat="1" ht="89.25">
      <c r="A50" s="965" t="s">
        <v>721</v>
      </c>
      <c r="B50" s="966" t="s">
        <v>1391</v>
      </c>
      <c r="C50" s="967" t="s">
        <v>3</v>
      </c>
      <c r="D50" s="967">
        <v>55</v>
      </c>
      <c r="E50" s="1188"/>
      <c r="F50" s="969">
        <f>E50*D50</f>
        <v>0</v>
      </c>
      <c r="G50" s="675"/>
      <c r="H50" s="675"/>
      <c r="I50" s="676"/>
      <c r="J50" s="676"/>
      <c r="K50" s="676"/>
      <c r="L50" s="676"/>
    </row>
    <row r="51" spans="1:12" s="848" customFormat="1" ht="14.25">
      <c r="A51" s="849"/>
      <c r="B51" s="106"/>
      <c r="C51" s="850"/>
      <c r="D51" s="851"/>
      <c r="E51" s="852"/>
      <c r="F51" s="852"/>
      <c r="G51" s="675"/>
      <c r="H51" s="675"/>
      <c r="I51" s="676"/>
      <c r="J51" s="676"/>
      <c r="K51" s="676"/>
      <c r="L51" s="676"/>
    </row>
    <row r="52" spans="1:12" s="848" customFormat="1" ht="63.75">
      <c r="A52" s="965" t="s">
        <v>1381</v>
      </c>
      <c r="B52" s="966" t="s">
        <v>1272</v>
      </c>
      <c r="C52" s="967" t="s">
        <v>1273</v>
      </c>
      <c r="D52" s="968">
        <v>55</v>
      </c>
      <c r="E52" s="1188"/>
      <c r="F52" s="969">
        <f>E52*D52</f>
        <v>0</v>
      </c>
      <c r="G52" s="675"/>
      <c r="H52" s="675"/>
      <c r="I52" s="676"/>
      <c r="J52" s="676"/>
      <c r="K52" s="676"/>
      <c r="L52" s="676"/>
    </row>
    <row r="53" spans="1:12" s="848" customFormat="1" ht="14.25">
      <c r="A53" s="849"/>
      <c r="B53" s="106"/>
      <c r="C53" s="850"/>
      <c r="D53" s="851"/>
      <c r="E53" s="852"/>
      <c r="F53" s="852"/>
      <c r="G53" s="675"/>
      <c r="H53" s="675"/>
      <c r="I53" s="676"/>
      <c r="J53" s="676"/>
      <c r="K53" s="676"/>
      <c r="L53" s="676"/>
    </row>
    <row r="54" spans="1:12" s="848" customFormat="1" ht="76.5">
      <c r="A54" s="965" t="s">
        <v>1382</v>
      </c>
      <c r="B54" s="966" t="s">
        <v>1274</v>
      </c>
      <c r="C54" s="967" t="s">
        <v>1273</v>
      </c>
      <c r="D54" s="967">
        <v>55</v>
      </c>
      <c r="E54" s="1188"/>
      <c r="F54" s="969">
        <f>E54*D54</f>
        <v>0</v>
      </c>
      <c r="G54" s="675"/>
      <c r="H54" s="675"/>
      <c r="I54" s="676"/>
      <c r="J54" s="676"/>
      <c r="K54" s="676"/>
      <c r="L54" s="676"/>
    </row>
    <row r="55" spans="1:12" s="848" customFormat="1" ht="14.25">
      <c r="A55" s="849"/>
      <c r="B55" s="106"/>
      <c r="C55" s="850"/>
      <c r="D55" s="851"/>
      <c r="E55" s="852"/>
      <c r="F55" s="852"/>
      <c r="G55" s="675"/>
      <c r="H55" s="675"/>
      <c r="I55" s="676"/>
      <c r="J55" s="676"/>
      <c r="K55" s="676"/>
      <c r="L55" s="676"/>
    </row>
    <row r="56" spans="1:12" s="848" customFormat="1" ht="140.25">
      <c r="A56" s="965" t="s">
        <v>1384</v>
      </c>
      <c r="B56" s="966" t="s">
        <v>1275</v>
      </c>
      <c r="C56" s="967" t="s">
        <v>5</v>
      </c>
      <c r="D56" s="967">
        <v>1</v>
      </c>
      <c r="E56" s="1188"/>
      <c r="F56" s="969">
        <f>E56*D56</f>
        <v>0</v>
      </c>
      <c r="G56" s="675"/>
      <c r="H56" s="675"/>
      <c r="I56" s="676"/>
      <c r="J56" s="676"/>
      <c r="K56" s="676"/>
      <c r="L56" s="676"/>
    </row>
    <row r="57" spans="1:12" s="848" customFormat="1" ht="14.25">
      <c r="A57" s="849"/>
      <c r="B57" s="106"/>
      <c r="C57" s="850"/>
      <c r="D57" s="851"/>
      <c r="E57" s="852"/>
      <c r="F57" s="852"/>
      <c r="G57" s="675"/>
      <c r="H57" s="675"/>
      <c r="I57" s="676"/>
      <c r="J57" s="676"/>
      <c r="K57" s="676"/>
      <c r="L57" s="676"/>
    </row>
    <row r="58" spans="1:12" s="848" customFormat="1" ht="114.75">
      <c r="A58" s="965" t="s">
        <v>1385</v>
      </c>
      <c r="B58" s="966" t="s">
        <v>1276</v>
      </c>
      <c r="C58" s="967" t="s">
        <v>4</v>
      </c>
      <c r="D58" s="967">
        <v>6</v>
      </c>
      <c r="E58" s="1188"/>
      <c r="F58" s="969">
        <f>E58*D58</f>
        <v>0</v>
      </c>
      <c r="G58" s="675"/>
      <c r="H58" s="675"/>
      <c r="I58" s="676"/>
      <c r="J58" s="676"/>
      <c r="K58" s="676"/>
      <c r="L58" s="676"/>
    </row>
    <row r="59" spans="1:12" s="848" customFormat="1" ht="14.25">
      <c r="A59" s="849"/>
      <c r="B59" s="106"/>
      <c r="C59" s="850"/>
      <c r="D59" s="851"/>
      <c r="E59" s="852"/>
      <c r="F59" s="852"/>
      <c r="G59" s="675"/>
      <c r="H59" s="675"/>
      <c r="I59" s="676"/>
      <c r="J59" s="676"/>
      <c r="K59" s="676"/>
      <c r="L59" s="676"/>
    </row>
    <row r="60" spans="1:12" s="848" customFormat="1" ht="102">
      <c r="A60" s="970" t="s">
        <v>1386</v>
      </c>
      <c r="B60" s="971" t="s">
        <v>1277</v>
      </c>
      <c r="C60" s="972" t="s">
        <v>3</v>
      </c>
      <c r="D60" s="973">
        <v>44</v>
      </c>
      <c r="E60" s="1189"/>
      <c r="F60" s="974">
        <f>E60*D60</f>
        <v>0</v>
      </c>
      <c r="G60" s="675"/>
      <c r="H60" s="675"/>
      <c r="I60" s="676"/>
      <c r="J60" s="676"/>
      <c r="K60" s="676"/>
      <c r="L60" s="676"/>
    </row>
    <row r="61" spans="1:12" s="848" customFormat="1" ht="14.25">
      <c r="A61" s="849"/>
      <c r="B61" s="106"/>
      <c r="C61" s="850"/>
      <c r="D61" s="851"/>
      <c r="E61" s="852"/>
      <c r="F61" s="852"/>
      <c r="G61" s="675"/>
      <c r="H61" s="675"/>
      <c r="I61" s="676"/>
      <c r="J61" s="676"/>
      <c r="K61" s="676"/>
      <c r="L61" s="676"/>
    </row>
    <row r="62" spans="1:12" s="848" customFormat="1" ht="63.75">
      <c r="A62" s="970" t="s">
        <v>1387</v>
      </c>
      <c r="B62" s="971" t="s">
        <v>1278</v>
      </c>
      <c r="C62" s="972" t="s">
        <v>3</v>
      </c>
      <c r="D62" s="973">
        <v>192</v>
      </c>
      <c r="E62" s="1197"/>
      <c r="F62" s="995">
        <f>E62*D62</f>
        <v>0</v>
      </c>
      <c r="G62" s="675"/>
      <c r="H62" s="675"/>
      <c r="I62" s="676"/>
      <c r="J62" s="676"/>
      <c r="K62" s="676"/>
      <c r="L62" s="676"/>
    </row>
    <row r="63" spans="1:12" s="848" customFormat="1" ht="14.25">
      <c r="A63" s="849"/>
      <c r="B63" s="106"/>
      <c r="C63" s="850"/>
      <c r="D63" s="851"/>
      <c r="E63" s="852"/>
      <c r="F63" s="852"/>
      <c r="G63" s="675"/>
      <c r="H63" s="675"/>
      <c r="I63" s="676"/>
      <c r="J63" s="676"/>
      <c r="K63" s="676"/>
      <c r="L63" s="676"/>
    </row>
    <row r="64" spans="1:12" s="848" customFormat="1" ht="14.25">
      <c r="A64" s="849"/>
      <c r="B64" s="964" t="s">
        <v>63</v>
      </c>
      <c r="C64" s="850"/>
      <c r="D64" s="851"/>
      <c r="E64" s="852"/>
      <c r="F64" s="852"/>
      <c r="G64" s="675"/>
      <c r="H64" s="675"/>
      <c r="I64" s="676"/>
      <c r="J64" s="676"/>
      <c r="K64" s="676"/>
      <c r="L64" s="676"/>
    </row>
    <row r="65" spans="1:12" s="887" customFormat="1" ht="14.25">
      <c r="A65" s="849"/>
      <c r="B65" s="106"/>
      <c r="C65" s="850"/>
      <c r="D65" s="851"/>
      <c r="E65" s="852"/>
      <c r="F65" s="852"/>
      <c r="G65" s="675"/>
      <c r="H65" s="675"/>
      <c r="I65" s="676"/>
      <c r="J65" s="676"/>
      <c r="K65" s="676"/>
      <c r="L65" s="676"/>
    </row>
    <row r="66" spans="1:12" s="887" customFormat="1" ht="25.5">
      <c r="A66" s="970" t="s">
        <v>762</v>
      </c>
      <c r="B66" s="971" t="s">
        <v>1431</v>
      </c>
      <c r="C66" s="972"/>
      <c r="D66" s="973"/>
      <c r="E66" s="974"/>
      <c r="F66" s="974"/>
      <c r="G66" s="675"/>
      <c r="H66" s="675"/>
      <c r="I66" s="676"/>
      <c r="J66" s="676"/>
      <c r="K66" s="676"/>
      <c r="L66" s="676"/>
    </row>
    <row r="67" spans="1:12" s="887" customFormat="1" ht="14.25">
      <c r="A67" s="996" t="s">
        <v>1124</v>
      </c>
      <c r="B67" s="971" t="s">
        <v>1203</v>
      </c>
      <c r="C67" s="972" t="s">
        <v>1126</v>
      </c>
      <c r="D67" s="973">
        <v>20</v>
      </c>
      <c r="E67" s="1189"/>
      <c r="F67" s="974">
        <f>E67*D67</f>
        <v>0</v>
      </c>
      <c r="G67" s="675"/>
      <c r="H67" s="675"/>
      <c r="I67" s="676"/>
      <c r="J67" s="676"/>
      <c r="K67" s="676"/>
      <c r="L67" s="676"/>
    </row>
    <row r="68" spans="1:12" s="887" customFormat="1" ht="14.25">
      <c r="A68" s="996" t="s">
        <v>1127</v>
      </c>
      <c r="B68" s="971" t="s">
        <v>1128</v>
      </c>
      <c r="C68" s="972" t="s">
        <v>1126</v>
      </c>
      <c r="D68" s="973">
        <v>20</v>
      </c>
      <c r="E68" s="1189"/>
      <c r="F68" s="974">
        <f>E68*D68</f>
        <v>0</v>
      </c>
      <c r="G68" s="675"/>
      <c r="H68" s="675"/>
      <c r="I68" s="676"/>
      <c r="J68" s="676"/>
      <c r="K68" s="676"/>
      <c r="L68" s="676"/>
    </row>
    <row r="69" spans="1:12" s="887" customFormat="1" ht="15" thickBot="1">
      <c r="A69" s="102"/>
      <c r="G69" s="675"/>
      <c r="H69" s="675"/>
      <c r="I69" s="676"/>
      <c r="J69" s="676"/>
      <c r="K69" s="676"/>
      <c r="L69" s="676"/>
    </row>
    <row r="70" spans="1:12" s="2" customFormat="1" ht="17.25" thickBot="1">
      <c r="A70" s="859"/>
      <c r="B70" s="889" t="s">
        <v>1279</v>
      </c>
      <c r="C70" s="875"/>
      <c r="D70" s="876"/>
      <c r="E70" s="877"/>
      <c r="F70" s="877">
        <f>SUM(F18:F69)</f>
        <v>0</v>
      </c>
      <c r="G70" s="675"/>
      <c r="H70" s="675"/>
      <c r="I70" s="676"/>
      <c r="J70" s="676"/>
      <c r="K70" s="676"/>
      <c r="L70" s="676"/>
    </row>
    <row r="71" spans="1:12" s="848" customFormat="1" ht="15" thickTop="1">
      <c r="A71" s="899"/>
      <c r="B71" s="887"/>
      <c r="G71" s="675"/>
      <c r="H71" s="675"/>
      <c r="I71" s="676"/>
      <c r="J71" s="676"/>
      <c r="K71" s="676"/>
      <c r="L71" s="676"/>
    </row>
    <row r="72" spans="1:12" s="848" customFormat="1" ht="14.25">
      <c r="A72" s="899"/>
      <c r="B72" s="887"/>
      <c r="G72" s="675"/>
      <c r="H72" s="675"/>
      <c r="I72" s="676"/>
      <c r="J72" s="676"/>
      <c r="K72" s="676"/>
      <c r="L72" s="676"/>
    </row>
  </sheetData>
  <sheetProtection algorithmName="SHA-512" hashValue="o3vV8e1kyec5llJoFnnYQmeoWH7fBrRryM0zU86Yu78FXOYpKTvCxRJlDG3GN/yHqVSwKCWXeNrM20xbHJgd9g==" saltValue="4/ZlmENYmsy4z5/oEZnG9g==" spinCount="100000" sheet="1" objects="1" scenarios="1" selectLockedCells="1"/>
  <conditionalFormatting sqref="E1:E1048576">
    <cfRule type="expression" dxfId="12" priority="1">
      <formula>$D1</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2" manualBreakCount="2">
    <brk id="25" max="9" man="1"/>
    <brk id="41" max="9" man="1"/>
  </rowBreaks>
  <colBreaks count="1" manualBreakCount="1">
    <brk id="6" max="6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FBF75-6D7D-4723-B494-C8CC7BDDB0D6}">
  <sheetPr codeName="List13"/>
  <dimension ref="A1:L118"/>
  <sheetViews>
    <sheetView view="pageBreakPreview" zoomScaleNormal="100" zoomScaleSheetLayoutView="100" workbookViewId="0">
      <selection activeCell="E10" sqref="E10"/>
    </sheetView>
  </sheetViews>
  <sheetFormatPr defaultRowHeight="16.5"/>
  <cols>
    <col min="1" max="1" width="7.140625" style="108" customWidth="1"/>
    <col min="2" max="2" width="39.42578125" style="108" customWidth="1"/>
    <col min="3" max="3" width="8.42578125" style="1" customWidth="1"/>
    <col min="4" max="4" width="10.85546875" style="1" customWidth="1"/>
    <col min="5" max="5" width="11.7109375" style="1" customWidth="1"/>
    <col min="6" max="6" width="12.5703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42578125" style="1" customWidth="1"/>
    <col min="260" max="260" width="10.85546875" style="1" customWidth="1"/>
    <col min="261" max="261" width="11.7109375" style="1" customWidth="1"/>
    <col min="262" max="262" width="12.5703125" style="1" customWidth="1"/>
    <col min="263" max="263" width="9.140625" style="1"/>
    <col min="264" max="264" width="10.5703125" style="1" bestFit="1" customWidth="1"/>
    <col min="265" max="267" width="9.140625" style="1"/>
    <col min="268" max="268" width="7.140625" style="1" customWidth="1"/>
    <col min="269" max="512" width="9.140625" style="1"/>
    <col min="513" max="513" width="7.140625" style="1" customWidth="1"/>
    <col min="514" max="514" width="39.42578125" style="1" customWidth="1"/>
    <col min="515" max="515" width="8.42578125" style="1" customWidth="1"/>
    <col min="516" max="516" width="10.85546875" style="1" customWidth="1"/>
    <col min="517" max="517" width="11.7109375" style="1" customWidth="1"/>
    <col min="518" max="518" width="12.5703125" style="1" customWidth="1"/>
    <col min="519" max="519" width="9.140625" style="1"/>
    <col min="520" max="520" width="10.5703125" style="1" bestFit="1" customWidth="1"/>
    <col min="521" max="523" width="9.140625" style="1"/>
    <col min="524" max="524" width="7.140625" style="1" customWidth="1"/>
    <col min="525" max="768" width="9.140625" style="1"/>
    <col min="769" max="769" width="7.140625" style="1" customWidth="1"/>
    <col min="770" max="770" width="39.42578125" style="1" customWidth="1"/>
    <col min="771" max="771" width="8.42578125" style="1" customWidth="1"/>
    <col min="772" max="772" width="10.85546875" style="1" customWidth="1"/>
    <col min="773" max="773" width="11.7109375" style="1" customWidth="1"/>
    <col min="774" max="774" width="12.5703125" style="1" customWidth="1"/>
    <col min="775" max="775" width="9.140625" style="1"/>
    <col min="776" max="776" width="10.5703125" style="1" bestFit="1" customWidth="1"/>
    <col min="777" max="779" width="9.140625" style="1"/>
    <col min="780" max="780" width="7.140625" style="1" customWidth="1"/>
    <col min="781" max="1024" width="9.140625" style="1"/>
    <col min="1025" max="1025" width="7.140625" style="1" customWidth="1"/>
    <col min="1026" max="1026" width="39.42578125" style="1" customWidth="1"/>
    <col min="1027" max="1027" width="8.42578125" style="1" customWidth="1"/>
    <col min="1028" max="1028" width="10.85546875" style="1" customWidth="1"/>
    <col min="1029" max="1029" width="11.7109375" style="1" customWidth="1"/>
    <col min="1030" max="1030" width="12.5703125" style="1" customWidth="1"/>
    <col min="1031" max="1031" width="9.140625" style="1"/>
    <col min="1032" max="1032" width="10.5703125" style="1" bestFit="1" customWidth="1"/>
    <col min="1033" max="1035" width="9.140625" style="1"/>
    <col min="1036" max="1036" width="7.140625" style="1" customWidth="1"/>
    <col min="1037" max="1280" width="9.140625" style="1"/>
    <col min="1281" max="1281" width="7.140625" style="1" customWidth="1"/>
    <col min="1282" max="1282" width="39.42578125" style="1" customWidth="1"/>
    <col min="1283" max="1283" width="8.42578125" style="1" customWidth="1"/>
    <col min="1284" max="1284" width="10.85546875" style="1" customWidth="1"/>
    <col min="1285" max="1285" width="11.7109375" style="1" customWidth="1"/>
    <col min="1286" max="1286" width="12.5703125" style="1" customWidth="1"/>
    <col min="1287" max="1287" width="9.140625" style="1"/>
    <col min="1288" max="1288" width="10.5703125" style="1" bestFit="1" customWidth="1"/>
    <col min="1289" max="1291" width="9.140625" style="1"/>
    <col min="1292" max="1292" width="7.140625" style="1" customWidth="1"/>
    <col min="1293" max="1536" width="9.140625" style="1"/>
    <col min="1537" max="1537" width="7.140625" style="1" customWidth="1"/>
    <col min="1538" max="1538" width="39.42578125" style="1" customWidth="1"/>
    <col min="1539" max="1539" width="8.42578125" style="1" customWidth="1"/>
    <col min="1540" max="1540" width="10.85546875" style="1" customWidth="1"/>
    <col min="1541" max="1541" width="11.7109375" style="1" customWidth="1"/>
    <col min="1542" max="1542" width="12.5703125" style="1" customWidth="1"/>
    <col min="1543" max="1543" width="9.140625" style="1"/>
    <col min="1544" max="1544" width="10.5703125" style="1" bestFit="1" customWidth="1"/>
    <col min="1545" max="1547" width="9.140625" style="1"/>
    <col min="1548" max="1548" width="7.140625" style="1" customWidth="1"/>
    <col min="1549" max="1792" width="9.140625" style="1"/>
    <col min="1793" max="1793" width="7.140625" style="1" customWidth="1"/>
    <col min="1794" max="1794" width="39.42578125" style="1" customWidth="1"/>
    <col min="1795" max="1795" width="8.42578125" style="1" customWidth="1"/>
    <col min="1796" max="1796" width="10.85546875" style="1" customWidth="1"/>
    <col min="1797" max="1797" width="11.7109375" style="1" customWidth="1"/>
    <col min="1798" max="1798" width="12.5703125" style="1" customWidth="1"/>
    <col min="1799" max="1799" width="9.140625" style="1"/>
    <col min="1800" max="1800" width="10.5703125" style="1" bestFit="1" customWidth="1"/>
    <col min="1801" max="1803" width="9.140625" style="1"/>
    <col min="1804" max="1804" width="7.140625" style="1" customWidth="1"/>
    <col min="1805" max="2048" width="9.140625" style="1"/>
    <col min="2049" max="2049" width="7.140625" style="1" customWidth="1"/>
    <col min="2050" max="2050" width="39.42578125" style="1" customWidth="1"/>
    <col min="2051" max="2051" width="8.42578125" style="1" customWidth="1"/>
    <col min="2052" max="2052" width="10.85546875" style="1" customWidth="1"/>
    <col min="2053" max="2053" width="11.7109375" style="1" customWidth="1"/>
    <col min="2054" max="2054" width="12.5703125" style="1" customWidth="1"/>
    <col min="2055" max="2055" width="9.140625" style="1"/>
    <col min="2056" max="2056" width="10.5703125" style="1" bestFit="1" customWidth="1"/>
    <col min="2057" max="2059" width="9.140625" style="1"/>
    <col min="2060" max="2060" width="7.140625" style="1" customWidth="1"/>
    <col min="2061" max="2304" width="9.140625" style="1"/>
    <col min="2305" max="2305" width="7.140625" style="1" customWidth="1"/>
    <col min="2306" max="2306" width="39.42578125" style="1" customWidth="1"/>
    <col min="2307" max="2307" width="8.42578125" style="1" customWidth="1"/>
    <col min="2308" max="2308" width="10.85546875" style="1" customWidth="1"/>
    <col min="2309" max="2309" width="11.7109375" style="1" customWidth="1"/>
    <col min="2310" max="2310" width="12.5703125" style="1" customWidth="1"/>
    <col min="2311" max="2311" width="9.140625" style="1"/>
    <col min="2312" max="2312" width="10.5703125" style="1" bestFit="1" customWidth="1"/>
    <col min="2313" max="2315" width="9.140625" style="1"/>
    <col min="2316" max="2316" width="7.140625" style="1" customWidth="1"/>
    <col min="2317" max="2560" width="9.140625" style="1"/>
    <col min="2561" max="2561" width="7.140625" style="1" customWidth="1"/>
    <col min="2562" max="2562" width="39.42578125" style="1" customWidth="1"/>
    <col min="2563" max="2563" width="8.42578125" style="1" customWidth="1"/>
    <col min="2564" max="2564" width="10.85546875" style="1" customWidth="1"/>
    <col min="2565" max="2565" width="11.7109375" style="1" customWidth="1"/>
    <col min="2566" max="2566" width="12.5703125" style="1" customWidth="1"/>
    <col min="2567" max="2567" width="9.140625" style="1"/>
    <col min="2568" max="2568" width="10.5703125" style="1" bestFit="1" customWidth="1"/>
    <col min="2569" max="2571" width="9.140625" style="1"/>
    <col min="2572" max="2572" width="7.140625" style="1" customWidth="1"/>
    <col min="2573" max="2816" width="9.140625" style="1"/>
    <col min="2817" max="2817" width="7.140625" style="1" customWidth="1"/>
    <col min="2818" max="2818" width="39.42578125" style="1" customWidth="1"/>
    <col min="2819" max="2819" width="8.42578125" style="1" customWidth="1"/>
    <col min="2820" max="2820" width="10.85546875" style="1" customWidth="1"/>
    <col min="2821" max="2821" width="11.7109375" style="1" customWidth="1"/>
    <col min="2822" max="2822" width="12.5703125" style="1" customWidth="1"/>
    <col min="2823" max="2823" width="9.140625" style="1"/>
    <col min="2824" max="2824" width="10.5703125" style="1" bestFit="1" customWidth="1"/>
    <col min="2825" max="2827" width="9.140625" style="1"/>
    <col min="2828" max="2828" width="7.140625" style="1" customWidth="1"/>
    <col min="2829" max="3072" width="9.140625" style="1"/>
    <col min="3073" max="3073" width="7.140625" style="1" customWidth="1"/>
    <col min="3074" max="3074" width="39.42578125" style="1" customWidth="1"/>
    <col min="3075" max="3075" width="8.42578125" style="1" customWidth="1"/>
    <col min="3076" max="3076" width="10.85546875" style="1" customWidth="1"/>
    <col min="3077" max="3077" width="11.7109375" style="1" customWidth="1"/>
    <col min="3078" max="3078" width="12.5703125" style="1" customWidth="1"/>
    <col min="3079" max="3079" width="9.140625" style="1"/>
    <col min="3080" max="3080" width="10.5703125" style="1" bestFit="1" customWidth="1"/>
    <col min="3081" max="3083" width="9.140625" style="1"/>
    <col min="3084" max="3084" width="7.140625" style="1" customWidth="1"/>
    <col min="3085" max="3328" width="9.140625" style="1"/>
    <col min="3329" max="3329" width="7.140625" style="1" customWidth="1"/>
    <col min="3330" max="3330" width="39.42578125" style="1" customWidth="1"/>
    <col min="3331" max="3331" width="8.42578125" style="1" customWidth="1"/>
    <col min="3332" max="3332" width="10.85546875" style="1" customWidth="1"/>
    <col min="3333" max="3333" width="11.7109375" style="1" customWidth="1"/>
    <col min="3334" max="3334" width="12.5703125" style="1" customWidth="1"/>
    <col min="3335" max="3335" width="9.140625" style="1"/>
    <col min="3336" max="3336" width="10.5703125" style="1" bestFit="1" customWidth="1"/>
    <col min="3337" max="3339" width="9.140625" style="1"/>
    <col min="3340" max="3340" width="7.140625" style="1" customWidth="1"/>
    <col min="3341" max="3584" width="9.140625" style="1"/>
    <col min="3585" max="3585" width="7.140625" style="1" customWidth="1"/>
    <col min="3586" max="3586" width="39.42578125" style="1" customWidth="1"/>
    <col min="3587" max="3587" width="8.42578125" style="1" customWidth="1"/>
    <col min="3588" max="3588" width="10.85546875" style="1" customWidth="1"/>
    <col min="3589" max="3589" width="11.7109375" style="1" customWidth="1"/>
    <col min="3590" max="3590" width="12.5703125" style="1" customWidth="1"/>
    <col min="3591" max="3591" width="9.140625" style="1"/>
    <col min="3592" max="3592" width="10.5703125" style="1" bestFit="1" customWidth="1"/>
    <col min="3593" max="3595" width="9.140625" style="1"/>
    <col min="3596" max="3596" width="7.140625" style="1" customWidth="1"/>
    <col min="3597" max="3840" width="9.140625" style="1"/>
    <col min="3841" max="3841" width="7.140625" style="1" customWidth="1"/>
    <col min="3842" max="3842" width="39.42578125" style="1" customWidth="1"/>
    <col min="3843" max="3843" width="8.42578125" style="1" customWidth="1"/>
    <col min="3844" max="3844" width="10.85546875" style="1" customWidth="1"/>
    <col min="3845" max="3845" width="11.7109375" style="1" customWidth="1"/>
    <col min="3846" max="3846" width="12.5703125" style="1" customWidth="1"/>
    <col min="3847" max="3847" width="9.140625" style="1"/>
    <col min="3848" max="3848" width="10.5703125" style="1" bestFit="1" customWidth="1"/>
    <col min="3849" max="3851" width="9.140625" style="1"/>
    <col min="3852" max="3852" width="7.140625" style="1" customWidth="1"/>
    <col min="3853" max="4096" width="9.140625" style="1"/>
    <col min="4097" max="4097" width="7.140625" style="1" customWidth="1"/>
    <col min="4098" max="4098" width="39.42578125" style="1" customWidth="1"/>
    <col min="4099" max="4099" width="8.42578125" style="1" customWidth="1"/>
    <col min="4100" max="4100" width="10.85546875" style="1" customWidth="1"/>
    <col min="4101" max="4101" width="11.7109375" style="1" customWidth="1"/>
    <col min="4102" max="4102" width="12.5703125" style="1" customWidth="1"/>
    <col min="4103" max="4103" width="9.140625" style="1"/>
    <col min="4104" max="4104" width="10.5703125" style="1" bestFit="1" customWidth="1"/>
    <col min="4105" max="4107" width="9.140625" style="1"/>
    <col min="4108" max="4108" width="7.140625" style="1" customWidth="1"/>
    <col min="4109" max="4352" width="9.140625" style="1"/>
    <col min="4353" max="4353" width="7.140625" style="1" customWidth="1"/>
    <col min="4354" max="4354" width="39.42578125" style="1" customWidth="1"/>
    <col min="4355" max="4355" width="8.42578125" style="1" customWidth="1"/>
    <col min="4356" max="4356" width="10.85546875" style="1" customWidth="1"/>
    <col min="4357" max="4357" width="11.7109375" style="1" customWidth="1"/>
    <col min="4358" max="4358" width="12.5703125" style="1" customWidth="1"/>
    <col min="4359" max="4359" width="9.140625" style="1"/>
    <col min="4360" max="4360" width="10.5703125" style="1" bestFit="1" customWidth="1"/>
    <col min="4361" max="4363" width="9.140625" style="1"/>
    <col min="4364" max="4364" width="7.140625" style="1" customWidth="1"/>
    <col min="4365" max="4608" width="9.140625" style="1"/>
    <col min="4609" max="4609" width="7.140625" style="1" customWidth="1"/>
    <col min="4610" max="4610" width="39.42578125" style="1" customWidth="1"/>
    <col min="4611" max="4611" width="8.42578125" style="1" customWidth="1"/>
    <col min="4612" max="4612" width="10.85546875" style="1" customWidth="1"/>
    <col min="4613" max="4613" width="11.7109375" style="1" customWidth="1"/>
    <col min="4614" max="4614" width="12.5703125" style="1" customWidth="1"/>
    <col min="4615" max="4615" width="9.140625" style="1"/>
    <col min="4616" max="4616" width="10.5703125" style="1" bestFit="1" customWidth="1"/>
    <col min="4617" max="4619" width="9.140625" style="1"/>
    <col min="4620" max="4620" width="7.140625" style="1" customWidth="1"/>
    <col min="4621" max="4864" width="9.140625" style="1"/>
    <col min="4865" max="4865" width="7.140625" style="1" customWidth="1"/>
    <col min="4866" max="4866" width="39.42578125" style="1" customWidth="1"/>
    <col min="4867" max="4867" width="8.42578125" style="1" customWidth="1"/>
    <col min="4868" max="4868" width="10.85546875" style="1" customWidth="1"/>
    <col min="4869" max="4869" width="11.7109375" style="1" customWidth="1"/>
    <col min="4870" max="4870" width="12.5703125" style="1" customWidth="1"/>
    <col min="4871" max="4871" width="9.140625" style="1"/>
    <col min="4872" max="4872" width="10.5703125" style="1" bestFit="1" customWidth="1"/>
    <col min="4873" max="4875" width="9.140625" style="1"/>
    <col min="4876" max="4876" width="7.140625" style="1" customWidth="1"/>
    <col min="4877" max="5120" width="9.140625" style="1"/>
    <col min="5121" max="5121" width="7.140625" style="1" customWidth="1"/>
    <col min="5122" max="5122" width="39.42578125" style="1" customWidth="1"/>
    <col min="5123" max="5123" width="8.42578125" style="1" customWidth="1"/>
    <col min="5124" max="5124" width="10.85546875" style="1" customWidth="1"/>
    <col min="5125" max="5125" width="11.7109375" style="1" customWidth="1"/>
    <col min="5126" max="5126" width="12.5703125" style="1" customWidth="1"/>
    <col min="5127" max="5127" width="9.140625" style="1"/>
    <col min="5128" max="5128" width="10.5703125" style="1" bestFit="1" customWidth="1"/>
    <col min="5129" max="5131" width="9.140625" style="1"/>
    <col min="5132" max="5132" width="7.140625" style="1" customWidth="1"/>
    <col min="5133" max="5376" width="9.140625" style="1"/>
    <col min="5377" max="5377" width="7.140625" style="1" customWidth="1"/>
    <col min="5378" max="5378" width="39.42578125" style="1" customWidth="1"/>
    <col min="5379" max="5379" width="8.42578125" style="1" customWidth="1"/>
    <col min="5380" max="5380" width="10.85546875" style="1" customWidth="1"/>
    <col min="5381" max="5381" width="11.7109375" style="1" customWidth="1"/>
    <col min="5382" max="5382" width="12.5703125" style="1" customWidth="1"/>
    <col min="5383" max="5383" width="9.140625" style="1"/>
    <col min="5384" max="5384" width="10.5703125" style="1" bestFit="1" customWidth="1"/>
    <col min="5385" max="5387" width="9.140625" style="1"/>
    <col min="5388" max="5388" width="7.140625" style="1" customWidth="1"/>
    <col min="5389" max="5632" width="9.140625" style="1"/>
    <col min="5633" max="5633" width="7.140625" style="1" customWidth="1"/>
    <col min="5634" max="5634" width="39.42578125" style="1" customWidth="1"/>
    <col min="5635" max="5635" width="8.42578125" style="1" customWidth="1"/>
    <col min="5636" max="5636" width="10.85546875" style="1" customWidth="1"/>
    <col min="5637" max="5637" width="11.7109375" style="1" customWidth="1"/>
    <col min="5638" max="5638" width="12.5703125" style="1" customWidth="1"/>
    <col min="5639" max="5639" width="9.140625" style="1"/>
    <col min="5640" max="5640" width="10.5703125" style="1" bestFit="1" customWidth="1"/>
    <col min="5641" max="5643" width="9.140625" style="1"/>
    <col min="5644" max="5644" width="7.140625" style="1" customWidth="1"/>
    <col min="5645" max="5888" width="9.140625" style="1"/>
    <col min="5889" max="5889" width="7.140625" style="1" customWidth="1"/>
    <col min="5890" max="5890" width="39.42578125" style="1" customWidth="1"/>
    <col min="5891" max="5891" width="8.42578125" style="1" customWidth="1"/>
    <col min="5892" max="5892" width="10.85546875" style="1" customWidth="1"/>
    <col min="5893" max="5893" width="11.7109375" style="1" customWidth="1"/>
    <col min="5894" max="5894" width="12.5703125" style="1" customWidth="1"/>
    <col min="5895" max="5895" width="9.140625" style="1"/>
    <col min="5896" max="5896" width="10.5703125" style="1" bestFit="1" customWidth="1"/>
    <col min="5897" max="5899" width="9.140625" style="1"/>
    <col min="5900" max="5900" width="7.140625" style="1" customWidth="1"/>
    <col min="5901" max="6144" width="9.140625" style="1"/>
    <col min="6145" max="6145" width="7.140625" style="1" customWidth="1"/>
    <col min="6146" max="6146" width="39.42578125" style="1" customWidth="1"/>
    <col min="6147" max="6147" width="8.42578125" style="1" customWidth="1"/>
    <col min="6148" max="6148" width="10.85546875" style="1" customWidth="1"/>
    <col min="6149" max="6149" width="11.7109375" style="1" customWidth="1"/>
    <col min="6150" max="6150" width="12.5703125" style="1" customWidth="1"/>
    <col min="6151" max="6151" width="9.140625" style="1"/>
    <col min="6152" max="6152" width="10.5703125" style="1" bestFit="1" customWidth="1"/>
    <col min="6153" max="6155" width="9.140625" style="1"/>
    <col min="6156" max="6156" width="7.140625" style="1" customWidth="1"/>
    <col min="6157" max="6400" width="9.140625" style="1"/>
    <col min="6401" max="6401" width="7.140625" style="1" customWidth="1"/>
    <col min="6402" max="6402" width="39.42578125" style="1" customWidth="1"/>
    <col min="6403" max="6403" width="8.42578125" style="1" customWidth="1"/>
    <col min="6404" max="6404" width="10.85546875" style="1" customWidth="1"/>
    <col min="6405" max="6405" width="11.7109375" style="1" customWidth="1"/>
    <col min="6406" max="6406" width="12.5703125" style="1" customWidth="1"/>
    <col min="6407" max="6407" width="9.140625" style="1"/>
    <col min="6408" max="6408" width="10.5703125" style="1" bestFit="1" customWidth="1"/>
    <col min="6409" max="6411" width="9.140625" style="1"/>
    <col min="6412" max="6412" width="7.140625" style="1" customWidth="1"/>
    <col min="6413" max="6656" width="9.140625" style="1"/>
    <col min="6657" max="6657" width="7.140625" style="1" customWidth="1"/>
    <col min="6658" max="6658" width="39.42578125" style="1" customWidth="1"/>
    <col min="6659" max="6659" width="8.42578125" style="1" customWidth="1"/>
    <col min="6660" max="6660" width="10.85546875" style="1" customWidth="1"/>
    <col min="6661" max="6661" width="11.7109375" style="1" customWidth="1"/>
    <col min="6662" max="6662" width="12.5703125" style="1" customWidth="1"/>
    <col min="6663" max="6663" width="9.140625" style="1"/>
    <col min="6664" max="6664" width="10.5703125" style="1" bestFit="1" customWidth="1"/>
    <col min="6665" max="6667" width="9.140625" style="1"/>
    <col min="6668" max="6668" width="7.140625" style="1" customWidth="1"/>
    <col min="6669" max="6912" width="9.140625" style="1"/>
    <col min="6913" max="6913" width="7.140625" style="1" customWidth="1"/>
    <col min="6914" max="6914" width="39.42578125" style="1" customWidth="1"/>
    <col min="6915" max="6915" width="8.42578125" style="1" customWidth="1"/>
    <col min="6916" max="6916" width="10.85546875" style="1" customWidth="1"/>
    <col min="6917" max="6917" width="11.7109375" style="1" customWidth="1"/>
    <col min="6918" max="6918" width="12.5703125" style="1" customWidth="1"/>
    <col min="6919" max="6919" width="9.140625" style="1"/>
    <col min="6920" max="6920" width="10.5703125" style="1" bestFit="1" customWidth="1"/>
    <col min="6921" max="6923" width="9.140625" style="1"/>
    <col min="6924" max="6924" width="7.140625" style="1" customWidth="1"/>
    <col min="6925" max="7168" width="9.140625" style="1"/>
    <col min="7169" max="7169" width="7.140625" style="1" customWidth="1"/>
    <col min="7170" max="7170" width="39.42578125" style="1" customWidth="1"/>
    <col min="7171" max="7171" width="8.42578125" style="1" customWidth="1"/>
    <col min="7172" max="7172" width="10.85546875" style="1" customWidth="1"/>
    <col min="7173" max="7173" width="11.7109375" style="1" customWidth="1"/>
    <col min="7174" max="7174" width="12.5703125" style="1" customWidth="1"/>
    <col min="7175" max="7175" width="9.140625" style="1"/>
    <col min="7176" max="7176" width="10.5703125" style="1" bestFit="1" customWidth="1"/>
    <col min="7177" max="7179" width="9.140625" style="1"/>
    <col min="7180" max="7180" width="7.140625" style="1" customWidth="1"/>
    <col min="7181" max="7424" width="9.140625" style="1"/>
    <col min="7425" max="7425" width="7.140625" style="1" customWidth="1"/>
    <col min="7426" max="7426" width="39.42578125" style="1" customWidth="1"/>
    <col min="7427" max="7427" width="8.42578125" style="1" customWidth="1"/>
    <col min="7428" max="7428" width="10.85546875" style="1" customWidth="1"/>
    <col min="7429" max="7429" width="11.7109375" style="1" customWidth="1"/>
    <col min="7430" max="7430" width="12.5703125" style="1" customWidth="1"/>
    <col min="7431" max="7431" width="9.140625" style="1"/>
    <col min="7432" max="7432" width="10.5703125" style="1" bestFit="1" customWidth="1"/>
    <col min="7433" max="7435" width="9.140625" style="1"/>
    <col min="7436" max="7436" width="7.140625" style="1" customWidth="1"/>
    <col min="7437" max="7680" width="9.140625" style="1"/>
    <col min="7681" max="7681" width="7.140625" style="1" customWidth="1"/>
    <col min="7682" max="7682" width="39.42578125" style="1" customWidth="1"/>
    <col min="7683" max="7683" width="8.42578125" style="1" customWidth="1"/>
    <col min="7684" max="7684" width="10.85546875" style="1" customWidth="1"/>
    <col min="7685" max="7685" width="11.7109375" style="1" customWidth="1"/>
    <col min="7686" max="7686" width="12.5703125" style="1" customWidth="1"/>
    <col min="7687" max="7687" width="9.140625" style="1"/>
    <col min="7688" max="7688" width="10.5703125" style="1" bestFit="1" customWidth="1"/>
    <col min="7689" max="7691" width="9.140625" style="1"/>
    <col min="7692" max="7692" width="7.140625" style="1" customWidth="1"/>
    <col min="7693" max="7936" width="9.140625" style="1"/>
    <col min="7937" max="7937" width="7.140625" style="1" customWidth="1"/>
    <col min="7938" max="7938" width="39.42578125" style="1" customWidth="1"/>
    <col min="7939" max="7939" width="8.42578125" style="1" customWidth="1"/>
    <col min="7940" max="7940" width="10.85546875" style="1" customWidth="1"/>
    <col min="7941" max="7941" width="11.7109375" style="1" customWidth="1"/>
    <col min="7942" max="7942" width="12.5703125" style="1" customWidth="1"/>
    <col min="7943" max="7943" width="9.140625" style="1"/>
    <col min="7944" max="7944" width="10.5703125" style="1" bestFit="1" customWidth="1"/>
    <col min="7945" max="7947" width="9.140625" style="1"/>
    <col min="7948" max="7948" width="7.140625" style="1" customWidth="1"/>
    <col min="7949" max="8192" width="9.140625" style="1"/>
    <col min="8193" max="8193" width="7.140625" style="1" customWidth="1"/>
    <col min="8194" max="8194" width="39.42578125" style="1" customWidth="1"/>
    <col min="8195" max="8195" width="8.42578125" style="1" customWidth="1"/>
    <col min="8196" max="8196" width="10.85546875" style="1" customWidth="1"/>
    <col min="8197" max="8197" width="11.7109375" style="1" customWidth="1"/>
    <col min="8198" max="8198" width="12.5703125" style="1" customWidth="1"/>
    <col min="8199" max="8199" width="9.140625" style="1"/>
    <col min="8200" max="8200" width="10.5703125" style="1" bestFit="1" customWidth="1"/>
    <col min="8201" max="8203" width="9.140625" style="1"/>
    <col min="8204" max="8204" width="7.140625" style="1" customWidth="1"/>
    <col min="8205" max="8448" width="9.140625" style="1"/>
    <col min="8449" max="8449" width="7.140625" style="1" customWidth="1"/>
    <col min="8450" max="8450" width="39.42578125" style="1" customWidth="1"/>
    <col min="8451" max="8451" width="8.42578125" style="1" customWidth="1"/>
    <col min="8452" max="8452" width="10.85546875" style="1" customWidth="1"/>
    <col min="8453" max="8453" width="11.7109375" style="1" customWidth="1"/>
    <col min="8454" max="8454" width="12.5703125" style="1" customWidth="1"/>
    <col min="8455" max="8455" width="9.140625" style="1"/>
    <col min="8456" max="8456" width="10.5703125" style="1" bestFit="1" customWidth="1"/>
    <col min="8457" max="8459" width="9.140625" style="1"/>
    <col min="8460" max="8460" width="7.140625" style="1" customWidth="1"/>
    <col min="8461" max="8704" width="9.140625" style="1"/>
    <col min="8705" max="8705" width="7.140625" style="1" customWidth="1"/>
    <col min="8706" max="8706" width="39.42578125" style="1" customWidth="1"/>
    <col min="8707" max="8707" width="8.42578125" style="1" customWidth="1"/>
    <col min="8708" max="8708" width="10.85546875" style="1" customWidth="1"/>
    <col min="8709" max="8709" width="11.7109375" style="1" customWidth="1"/>
    <col min="8710" max="8710" width="12.5703125" style="1" customWidth="1"/>
    <col min="8711" max="8711" width="9.140625" style="1"/>
    <col min="8712" max="8712" width="10.5703125" style="1" bestFit="1" customWidth="1"/>
    <col min="8713" max="8715" width="9.140625" style="1"/>
    <col min="8716" max="8716" width="7.140625" style="1" customWidth="1"/>
    <col min="8717" max="8960" width="9.140625" style="1"/>
    <col min="8961" max="8961" width="7.140625" style="1" customWidth="1"/>
    <col min="8962" max="8962" width="39.42578125" style="1" customWidth="1"/>
    <col min="8963" max="8963" width="8.42578125" style="1" customWidth="1"/>
    <col min="8964" max="8964" width="10.85546875" style="1" customWidth="1"/>
    <col min="8965" max="8965" width="11.7109375" style="1" customWidth="1"/>
    <col min="8966" max="8966" width="12.5703125" style="1" customWidth="1"/>
    <col min="8967" max="8967" width="9.140625" style="1"/>
    <col min="8968" max="8968" width="10.5703125" style="1" bestFit="1" customWidth="1"/>
    <col min="8969" max="8971" width="9.140625" style="1"/>
    <col min="8972" max="8972" width="7.140625" style="1" customWidth="1"/>
    <col min="8973" max="9216" width="9.140625" style="1"/>
    <col min="9217" max="9217" width="7.140625" style="1" customWidth="1"/>
    <col min="9218" max="9218" width="39.42578125" style="1" customWidth="1"/>
    <col min="9219" max="9219" width="8.42578125" style="1" customWidth="1"/>
    <col min="9220" max="9220" width="10.85546875" style="1" customWidth="1"/>
    <col min="9221" max="9221" width="11.7109375" style="1" customWidth="1"/>
    <col min="9222" max="9222" width="12.5703125" style="1" customWidth="1"/>
    <col min="9223" max="9223" width="9.140625" style="1"/>
    <col min="9224" max="9224" width="10.5703125" style="1" bestFit="1" customWidth="1"/>
    <col min="9225" max="9227" width="9.140625" style="1"/>
    <col min="9228" max="9228" width="7.140625" style="1" customWidth="1"/>
    <col min="9229" max="9472" width="9.140625" style="1"/>
    <col min="9473" max="9473" width="7.140625" style="1" customWidth="1"/>
    <col min="9474" max="9474" width="39.42578125" style="1" customWidth="1"/>
    <col min="9475" max="9475" width="8.42578125" style="1" customWidth="1"/>
    <col min="9476" max="9476" width="10.85546875" style="1" customWidth="1"/>
    <col min="9477" max="9477" width="11.7109375" style="1" customWidth="1"/>
    <col min="9478" max="9478" width="12.5703125" style="1" customWidth="1"/>
    <col min="9479" max="9479" width="9.140625" style="1"/>
    <col min="9480" max="9480" width="10.5703125" style="1" bestFit="1" customWidth="1"/>
    <col min="9481" max="9483" width="9.140625" style="1"/>
    <col min="9484" max="9484" width="7.140625" style="1" customWidth="1"/>
    <col min="9485" max="9728" width="9.140625" style="1"/>
    <col min="9729" max="9729" width="7.140625" style="1" customWidth="1"/>
    <col min="9730" max="9730" width="39.42578125" style="1" customWidth="1"/>
    <col min="9731" max="9731" width="8.42578125" style="1" customWidth="1"/>
    <col min="9732" max="9732" width="10.85546875" style="1" customWidth="1"/>
    <col min="9733" max="9733" width="11.7109375" style="1" customWidth="1"/>
    <col min="9734" max="9734" width="12.5703125" style="1" customWidth="1"/>
    <col min="9735" max="9735" width="9.140625" style="1"/>
    <col min="9736" max="9736" width="10.5703125" style="1" bestFit="1" customWidth="1"/>
    <col min="9737" max="9739" width="9.140625" style="1"/>
    <col min="9740" max="9740" width="7.140625" style="1" customWidth="1"/>
    <col min="9741" max="9984" width="9.140625" style="1"/>
    <col min="9985" max="9985" width="7.140625" style="1" customWidth="1"/>
    <col min="9986" max="9986" width="39.42578125" style="1" customWidth="1"/>
    <col min="9987" max="9987" width="8.42578125" style="1" customWidth="1"/>
    <col min="9988" max="9988" width="10.85546875" style="1" customWidth="1"/>
    <col min="9989" max="9989" width="11.7109375" style="1" customWidth="1"/>
    <col min="9990" max="9990" width="12.5703125" style="1" customWidth="1"/>
    <col min="9991" max="9991" width="9.140625" style="1"/>
    <col min="9992" max="9992" width="10.5703125" style="1" bestFit="1" customWidth="1"/>
    <col min="9993" max="9995" width="9.140625" style="1"/>
    <col min="9996" max="9996" width="7.140625" style="1" customWidth="1"/>
    <col min="9997" max="10240" width="9.140625" style="1"/>
    <col min="10241" max="10241" width="7.140625" style="1" customWidth="1"/>
    <col min="10242" max="10242" width="39.42578125" style="1" customWidth="1"/>
    <col min="10243" max="10243" width="8.42578125" style="1" customWidth="1"/>
    <col min="10244" max="10244" width="10.85546875" style="1" customWidth="1"/>
    <col min="10245" max="10245" width="11.7109375" style="1" customWidth="1"/>
    <col min="10246" max="10246" width="12.5703125" style="1" customWidth="1"/>
    <col min="10247" max="10247" width="9.140625" style="1"/>
    <col min="10248" max="10248" width="10.5703125" style="1" bestFit="1" customWidth="1"/>
    <col min="10249" max="10251" width="9.140625" style="1"/>
    <col min="10252" max="10252" width="7.140625" style="1" customWidth="1"/>
    <col min="10253" max="10496" width="9.140625" style="1"/>
    <col min="10497" max="10497" width="7.140625" style="1" customWidth="1"/>
    <col min="10498" max="10498" width="39.42578125" style="1" customWidth="1"/>
    <col min="10499" max="10499" width="8.42578125" style="1" customWidth="1"/>
    <col min="10500" max="10500" width="10.85546875" style="1" customWidth="1"/>
    <col min="10501" max="10501" width="11.7109375" style="1" customWidth="1"/>
    <col min="10502" max="10502" width="12.5703125" style="1" customWidth="1"/>
    <col min="10503" max="10503" width="9.140625" style="1"/>
    <col min="10504" max="10504" width="10.5703125" style="1" bestFit="1" customWidth="1"/>
    <col min="10505" max="10507" width="9.140625" style="1"/>
    <col min="10508" max="10508" width="7.140625" style="1" customWidth="1"/>
    <col min="10509" max="10752" width="9.140625" style="1"/>
    <col min="10753" max="10753" width="7.140625" style="1" customWidth="1"/>
    <col min="10754" max="10754" width="39.42578125" style="1" customWidth="1"/>
    <col min="10755" max="10755" width="8.42578125" style="1" customWidth="1"/>
    <col min="10756" max="10756" width="10.85546875" style="1" customWidth="1"/>
    <col min="10757" max="10757" width="11.7109375" style="1" customWidth="1"/>
    <col min="10758" max="10758" width="12.5703125" style="1" customWidth="1"/>
    <col min="10759" max="10759" width="9.140625" style="1"/>
    <col min="10760" max="10760" width="10.5703125" style="1" bestFit="1" customWidth="1"/>
    <col min="10761" max="10763" width="9.140625" style="1"/>
    <col min="10764" max="10764" width="7.140625" style="1" customWidth="1"/>
    <col min="10765" max="11008" width="9.140625" style="1"/>
    <col min="11009" max="11009" width="7.140625" style="1" customWidth="1"/>
    <col min="11010" max="11010" width="39.42578125" style="1" customWidth="1"/>
    <col min="11011" max="11011" width="8.42578125" style="1" customWidth="1"/>
    <col min="11012" max="11012" width="10.85546875" style="1" customWidth="1"/>
    <col min="11013" max="11013" width="11.7109375" style="1" customWidth="1"/>
    <col min="11014" max="11014" width="12.5703125" style="1" customWidth="1"/>
    <col min="11015" max="11015" width="9.140625" style="1"/>
    <col min="11016" max="11016" width="10.5703125" style="1" bestFit="1" customWidth="1"/>
    <col min="11017" max="11019" width="9.140625" style="1"/>
    <col min="11020" max="11020" width="7.140625" style="1" customWidth="1"/>
    <col min="11021" max="11264" width="9.140625" style="1"/>
    <col min="11265" max="11265" width="7.140625" style="1" customWidth="1"/>
    <col min="11266" max="11266" width="39.42578125" style="1" customWidth="1"/>
    <col min="11267" max="11267" width="8.42578125" style="1" customWidth="1"/>
    <col min="11268" max="11268" width="10.85546875" style="1" customWidth="1"/>
    <col min="11269" max="11269" width="11.7109375" style="1" customWidth="1"/>
    <col min="11270" max="11270" width="12.5703125" style="1" customWidth="1"/>
    <col min="11271" max="11271" width="9.140625" style="1"/>
    <col min="11272" max="11272" width="10.5703125" style="1" bestFit="1" customWidth="1"/>
    <col min="11273" max="11275" width="9.140625" style="1"/>
    <col min="11276" max="11276" width="7.140625" style="1" customWidth="1"/>
    <col min="11277" max="11520" width="9.140625" style="1"/>
    <col min="11521" max="11521" width="7.140625" style="1" customWidth="1"/>
    <col min="11522" max="11522" width="39.42578125" style="1" customWidth="1"/>
    <col min="11523" max="11523" width="8.42578125" style="1" customWidth="1"/>
    <col min="11524" max="11524" width="10.85546875" style="1" customWidth="1"/>
    <col min="11525" max="11525" width="11.7109375" style="1" customWidth="1"/>
    <col min="11526" max="11526" width="12.5703125" style="1" customWidth="1"/>
    <col min="11527" max="11527" width="9.140625" style="1"/>
    <col min="11528" max="11528" width="10.5703125" style="1" bestFit="1" customWidth="1"/>
    <col min="11529" max="11531" width="9.140625" style="1"/>
    <col min="11532" max="11532" width="7.140625" style="1" customWidth="1"/>
    <col min="11533" max="11776" width="9.140625" style="1"/>
    <col min="11777" max="11777" width="7.140625" style="1" customWidth="1"/>
    <col min="11778" max="11778" width="39.42578125" style="1" customWidth="1"/>
    <col min="11779" max="11779" width="8.42578125" style="1" customWidth="1"/>
    <col min="11780" max="11780" width="10.85546875" style="1" customWidth="1"/>
    <col min="11781" max="11781" width="11.7109375" style="1" customWidth="1"/>
    <col min="11782" max="11782" width="12.5703125" style="1" customWidth="1"/>
    <col min="11783" max="11783" width="9.140625" style="1"/>
    <col min="11784" max="11784" width="10.5703125" style="1" bestFit="1" customWidth="1"/>
    <col min="11785" max="11787" width="9.140625" style="1"/>
    <col min="11788" max="11788" width="7.140625" style="1" customWidth="1"/>
    <col min="11789" max="12032" width="9.140625" style="1"/>
    <col min="12033" max="12033" width="7.140625" style="1" customWidth="1"/>
    <col min="12034" max="12034" width="39.42578125" style="1" customWidth="1"/>
    <col min="12035" max="12035" width="8.42578125" style="1" customWidth="1"/>
    <col min="12036" max="12036" width="10.85546875" style="1" customWidth="1"/>
    <col min="12037" max="12037" width="11.7109375" style="1" customWidth="1"/>
    <col min="12038" max="12038" width="12.5703125" style="1" customWidth="1"/>
    <col min="12039" max="12039" width="9.140625" style="1"/>
    <col min="12040" max="12040" width="10.5703125" style="1" bestFit="1" customWidth="1"/>
    <col min="12041" max="12043" width="9.140625" style="1"/>
    <col min="12044" max="12044" width="7.140625" style="1" customWidth="1"/>
    <col min="12045" max="12288" width="9.140625" style="1"/>
    <col min="12289" max="12289" width="7.140625" style="1" customWidth="1"/>
    <col min="12290" max="12290" width="39.42578125" style="1" customWidth="1"/>
    <col min="12291" max="12291" width="8.42578125" style="1" customWidth="1"/>
    <col min="12292" max="12292" width="10.85546875" style="1" customWidth="1"/>
    <col min="12293" max="12293" width="11.7109375" style="1" customWidth="1"/>
    <col min="12294" max="12294" width="12.5703125" style="1" customWidth="1"/>
    <col min="12295" max="12295" width="9.140625" style="1"/>
    <col min="12296" max="12296" width="10.5703125" style="1" bestFit="1" customWidth="1"/>
    <col min="12297" max="12299" width="9.140625" style="1"/>
    <col min="12300" max="12300" width="7.140625" style="1" customWidth="1"/>
    <col min="12301" max="12544" width="9.140625" style="1"/>
    <col min="12545" max="12545" width="7.140625" style="1" customWidth="1"/>
    <col min="12546" max="12546" width="39.42578125" style="1" customWidth="1"/>
    <col min="12547" max="12547" width="8.42578125" style="1" customWidth="1"/>
    <col min="12548" max="12548" width="10.85546875" style="1" customWidth="1"/>
    <col min="12549" max="12549" width="11.7109375" style="1" customWidth="1"/>
    <col min="12550" max="12550" width="12.5703125" style="1" customWidth="1"/>
    <col min="12551" max="12551" width="9.140625" style="1"/>
    <col min="12552" max="12552" width="10.5703125" style="1" bestFit="1" customWidth="1"/>
    <col min="12553" max="12555" width="9.140625" style="1"/>
    <col min="12556" max="12556" width="7.140625" style="1" customWidth="1"/>
    <col min="12557" max="12800" width="9.140625" style="1"/>
    <col min="12801" max="12801" width="7.140625" style="1" customWidth="1"/>
    <col min="12802" max="12802" width="39.42578125" style="1" customWidth="1"/>
    <col min="12803" max="12803" width="8.42578125" style="1" customWidth="1"/>
    <col min="12804" max="12804" width="10.85546875" style="1" customWidth="1"/>
    <col min="12805" max="12805" width="11.7109375" style="1" customWidth="1"/>
    <col min="12806" max="12806" width="12.5703125" style="1" customWidth="1"/>
    <col min="12807" max="12807" width="9.140625" style="1"/>
    <col min="12808" max="12808" width="10.5703125" style="1" bestFit="1" customWidth="1"/>
    <col min="12809" max="12811" width="9.140625" style="1"/>
    <col min="12812" max="12812" width="7.140625" style="1" customWidth="1"/>
    <col min="12813" max="13056" width="9.140625" style="1"/>
    <col min="13057" max="13057" width="7.140625" style="1" customWidth="1"/>
    <col min="13058" max="13058" width="39.42578125" style="1" customWidth="1"/>
    <col min="13059" max="13059" width="8.42578125" style="1" customWidth="1"/>
    <col min="13060" max="13060" width="10.85546875" style="1" customWidth="1"/>
    <col min="13061" max="13061" width="11.7109375" style="1" customWidth="1"/>
    <col min="13062" max="13062" width="12.5703125" style="1" customWidth="1"/>
    <col min="13063" max="13063" width="9.140625" style="1"/>
    <col min="13064" max="13064" width="10.5703125" style="1" bestFit="1" customWidth="1"/>
    <col min="13065" max="13067" width="9.140625" style="1"/>
    <col min="13068" max="13068" width="7.140625" style="1" customWidth="1"/>
    <col min="13069" max="13312" width="9.140625" style="1"/>
    <col min="13313" max="13313" width="7.140625" style="1" customWidth="1"/>
    <col min="13314" max="13314" width="39.42578125" style="1" customWidth="1"/>
    <col min="13315" max="13315" width="8.42578125" style="1" customWidth="1"/>
    <col min="13316" max="13316" width="10.85546875" style="1" customWidth="1"/>
    <col min="13317" max="13317" width="11.7109375" style="1" customWidth="1"/>
    <col min="13318" max="13318" width="12.5703125" style="1" customWidth="1"/>
    <col min="13319" max="13319" width="9.140625" style="1"/>
    <col min="13320" max="13320" width="10.5703125" style="1" bestFit="1" customWidth="1"/>
    <col min="13321" max="13323" width="9.140625" style="1"/>
    <col min="13324" max="13324" width="7.140625" style="1" customWidth="1"/>
    <col min="13325" max="13568" width="9.140625" style="1"/>
    <col min="13569" max="13569" width="7.140625" style="1" customWidth="1"/>
    <col min="13570" max="13570" width="39.42578125" style="1" customWidth="1"/>
    <col min="13571" max="13571" width="8.42578125" style="1" customWidth="1"/>
    <col min="13572" max="13572" width="10.85546875" style="1" customWidth="1"/>
    <col min="13573" max="13573" width="11.7109375" style="1" customWidth="1"/>
    <col min="13574" max="13574" width="12.5703125" style="1" customWidth="1"/>
    <col min="13575" max="13575" width="9.140625" style="1"/>
    <col min="13576" max="13576" width="10.5703125" style="1" bestFit="1" customWidth="1"/>
    <col min="13577" max="13579" width="9.140625" style="1"/>
    <col min="13580" max="13580" width="7.140625" style="1" customWidth="1"/>
    <col min="13581" max="13824" width="9.140625" style="1"/>
    <col min="13825" max="13825" width="7.140625" style="1" customWidth="1"/>
    <col min="13826" max="13826" width="39.42578125" style="1" customWidth="1"/>
    <col min="13827" max="13827" width="8.42578125" style="1" customWidth="1"/>
    <col min="13828" max="13828" width="10.85546875" style="1" customWidth="1"/>
    <col min="13829" max="13829" width="11.7109375" style="1" customWidth="1"/>
    <col min="13830" max="13830" width="12.5703125" style="1" customWidth="1"/>
    <col min="13831" max="13831" width="9.140625" style="1"/>
    <col min="13832" max="13832" width="10.5703125" style="1" bestFit="1" customWidth="1"/>
    <col min="13833" max="13835" width="9.140625" style="1"/>
    <col min="13836" max="13836" width="7.140625" style="1" customWidth="1"/>
    <col min="13837" max="14080" width="9.140625" style="1"/>
    <col min="14081" max="14081" width="7.140625" style="1" customWidth="1"/>
    <col min="14082" max="14082" width="39.42578125" style="1" customWidth="1"/>
    <col min="14083" max="14083" width="8.42578125" style="1" customWidth="1"/>
    <col min="14084" max="14084" width="10.85546875" style="1" customWidth="1"/>
    <col min="14085" max="14085" width="11.7109375" style="1" customWidth="1"/>
    <col min="14086" max="14086" width="12.5703125" style="1" customWidth="1"/>
    <col min="14087" max="14087" width="9.140625" style="1"/>
    <col min="14088" max="14088" width="10.5703125" style="1" bestFit="1" customWidth="1"/>
    <col min="14089" max="14091" width="9.140625" style="1"/>
    <col min="14092" max="14092" width="7.140625" style="1" customWidth="1"/>
    <col min="14093" max="14336" width="9.140625" style="1"/>
    <col min="14337" max="14337" width="7.140625" style="1" customWidth="1"/>
    <col min="14338" max="14338" width="39.42578125" style="1" customWidth="1"/>
    <col min="14339" max="14339" width="8.42578125" style="1" customWidth="1"/>
    <col min="14340" max="14340" width="10.85546875" style="1" customWidth="1"/>
    <col min="14341" max="14341" width="11.7109375" style="1" customWidth="1"/>
    <col min="14342" max="14342" width="12.5703125" style="1" customWidth="1"/>
    <col min="14343" max="14343" width="9.140625" style="1"/>
    <col min="14344" max="14344" width="10.5703125" style="1" bestFit="1" customWidth="1"/>
    <col min="14345" max="14347" width="9.140625" style="1"/>
    <col min="14348" max="14348" width="7.140625" style="1" customWidth="1"/>
    <col min="14349" max="14592" width="9.140625" style="1"/>
    <col min="14593" max="14593" width="7.140625" style="1" customWidth="1"/>
    <col min="14594" max="14594" width="39.42578125" style="1" customWidth="1"/>
    <col min="14595" max="14595" width="8.42578125" style="1" customWidth="1"/>
    <col min="14596" max="14596" width="10.85546875" style="1" customWidth="1"/>
    <col min="14597" max="14597" width="11.7109375" style="1" customWidth="1"/>
    <col min="14598" max="14598" width="12.5703125" style="1" customWidth="1"/>
    <col min="14599" max="14599" width="9.140625" style="1"/>
    <col min="14600" max="14600" width="10.5703125" style="1" bestFit="1" customWidth="1"/>
    <col min="14601" max="14603" width="9.140625" style="1"/>
    <col min="14604" max="14604" width="7.140625" style="1" customWidth="1"/>
    <col min="14605" max="14848" width="9.140625" style="1"/>
    <col min="14849" max="14849" width="7.140625" style="1" customWidth="1"/>
    <col min="14850" max="14850" width="39.42578125" style="1" customWidth="1"/>
    <col min="14851" max="14851" width="8.42578125" style="1" customWidth="1"/>
    <col min="14852" max="14852" width="10.85546875" style="1" customWidth="1"/>
    <col min="14853" max="14853" width="11.7109375" style="1" customWidth="1"/>
    <col min="14854" max="14854" width="12.5703125" style="1" customWidth="1"/>
    <col min="14855" max="14855" width="9.140625" style="1"/>
    <col min="14856" max="14856" width="10.5703125" style="1" bestFit="1" customWidth="1"/>
    <col min="14857" max="14859" width="9.140625" style="1"/>
    <col min="14860" max="14860" width="7.140625" style="1" customWidth="1"/>
    <col min="14861" max="15104" width="9.140625" style="1"/>
    <col min="15105" max="15105" width="7.140625" style="1" customWidth="1"/>
    <col min="15106" max="15106" width="39.42578125" style="1" customWidth="1"/>
    <col min="15107" max="15107" width="8.42578125" style="1" customWidth="1"/>
    <col min="15108" max="15108" width="10.85546875" style="1" customWidth="1"/>
    <col min="15109" max="15109" width="11.7109375" style="1" customWidth="1"/>
    <col min="15110" max="15110" width="12.5703125" style="1" customWidth="1"/>
    <col min="15111" max="15111" width="9.140625" style="1"/>
    <col min="15112" max="15112" width="10.5703125" style="1" bestFit="1" customWidth="1"/>
    <col min="15113" max="15115" width="9.140625" style="1"/>
    <col min="15116" max="15116" width="7.140625" style="1" customWidth="1"/>
    <col min="15117" max="15360" width="9.140625" style="1"/>
    <col min="15361" max="15361" width="7.140625" style="1" customWidth="1"/>
    <col min="15362" max="15362" width="39.42578125" style="1" customWidth="1"/>
    <col min="15363" max="15363" width="8.42578125" style="1" customWidth="1"/>
    <col min="15364" max="15364" width="10.85546875" style="1" customWidth="1"/>
    <col min="15365" max="15365" width="11.7109375" style="1" customWidth="1"/>
    <col min="15366" max="15366" width="12.5703125" style="1" customWidth="1"/>
    <col min="15367" max="15367" width="9.140625" style="1"/>
    <col min="15368" max="15368" width="10.5703125" style="1" bestFit="1" customWidth="1"/>
    <col min="15369" max="15371" width="9.140625" style="1"/>
    <col min="15372" max="15372" width="7.140625" style="1" customWidth="1"/>
    <col min="15373" max="15616" width="9.140625" style="1"/>
    <col min="15617" max="15617" width="7.140625" style="1" customWidth="1"/>
    <col min="15618" max="15618" width="39.42578125" style="1" customWidth="1"/>
    <col min="15619" max="15619" width="8.42578125" style="1" customWidth="1"/>
    <col min="15620" max="15620" width="10.85546875" style="1" customWidth="1"/>
    <col min="15621" max="15621" width="11.7109375" style="1" customWidth="1"/>
    <col min="15622" max="15622" width="12.5703125" style="1" customWidth="1"/>
    <col min="15623" max="15623" width="9.140625" style="1"/>
    <col min="15624" max="15624" width="10.5703125" style="1" bestFit="1" customWidth="1"/>
    <col min="15625" max="15627" width="9.140625" style="1"/>
    <col min="15628" max="15628" width="7.140625" style="1" customWidth="1"/>
    <col min="15629" max="15872" width="9.140625" style="1"/>
    <col min="15873" max="15873" width="7.140625" style="1" customWidth="1"/>
    <col min="15874" max="15874" width="39.42578125" style="1" customWidth="1"/>
    <col min="15875" max="15875" width="8.42578125" style="1" customWidth="1"/>
    <col min="15876" max="15876" width="10.85546875" style="1" customWidth="1"/>
    <col min="15877" max="15877" width="11.7109375" style="1" customWidth="1"/>
    <col min="15878" max="15878" width="12.5703125" style="1" customWidth="1"/>
    <col min="15879" max="15879" width="9.140625" style="1"/>
    <col min="15880" max="15880" width="10.5703125" style="1" bestFit="1" customWidth="1"/>
    <col min="15881" max="15883" width="9.140625" style="1"/>
    <col min="15884" max="15884" width="7.140625" style="1" customWidth="1"/>
    <col min="15885" max="16128" width="9.140625" style="1"/>
    <col min="16129" max="16129" width="7.140625" style="1" customWidth="1"/>
    <col min="16130" max="16130" width="39.42578125" style="1" customWidth="1"/>
    <col min="16131" max="16131" width="8.42578125" style="1" customWidth="1"/>
    <col min="16132" max="16132" width="10.85546875" style="1" customWidth="1"/>
    <col min="16133" max="16133" width="11.7109375" style="1" customWidth="1"/>
    <col min="16134" max="16134" width="12.5703125" style="1" customWidth="1"/>
    <col min="16135" max="16135" width="9.140625" style="1"/>
    <col min="16136" max="16136" width="10.5703125" style="1" bestFit="1" customWidth="1"/>
    <col min="16137" max="16139" width="9.140625" style="1"/>
    <col min="16140" max="16140" width="7.140625" style="1" customWidth="1"/>
    <col min="16141" max="16384" width="9.140625" style="1"/>
  </cols>
  <sheetData>
    <row r="1" spans="1:12">
      <c r="A1" s="839" t="s">
        <v>1414</v>
      </c>
      <c r="B1" s="839" t="s">
        <v>1147</v>
      </c>
      <c r="H1" s="127"/>
      <c r="I1" s="653" t="s">
        <v>127</v>
      </c>
      <c r="J1" s="653" t="s">
        <v>128</v>
      </c>
      <c r="K1" s="449" t="s">
        <v>1132</v>
      </c>
      <c r="L1" s="277"/>
    </row>
    <row r="2" spans="1:12">
      <c r="A2" s="839"/>
      <c r="B2" s="839"/>
      <c r="H2" s="450" t="s">
        <v>1110</v>
      </c>
      <c r="I2" s="451">
        <f>F14+F16+F18+F20+F30+F40+F48+F58+F66+F68+F70+F72+F82+F92+F100+F110</f>
        <v>0</v>
      </c>
      <c r="J2" s="451"/>
      <c r="K2" s="449" t="s">
        <v>1133</v>
      </c>
      <c r="L2" s="277">
        <f>SUM(I2:I13)</f>
        <v>0</v>
      </c>
    </row>
    <row r="3" spans="1:12" s="864" customFormat="1">
      <c r="A3" s="879" t="s">
        <v>1280</v>
      </c>
      <c r="B3" s="924"/>
      <c r="C3" s="881"/>
      <c r="D3" s="882"/>
      <c r="E3" s="881"/>
      <c r="F3" s="883"/>
      <c r="G3" s="675"/>
      <c r="H3" s="35" t="s">
        <v>1111</v>
      </c>
      <c r="I3" s="451"/>
      <c r="J3" s="451"/>
      <c r="K3" s="449" t="s">
        <v>1134</v>
      </c>
      <c r="L3" s="277">
        <f>F116</f>
        <v>0</v>
      </c>
    </row>
    <row r="4" spans="1:12" s="925" customFormat="1">
      <c r="A4" s="1324" t="s">
        <v>1281</v>
      </c>
      <c r="B4" s="1325"/>
      <c r="C4" s="1325"/>
      <c r="D4" s="1325"/>
      <c r="E4" s="1325"/>
      <c r="F4" s="1326"/>
      <c r="G4" s="675"/>
      <c r="H4" s="452" t="s">
        <v>153</v>
      </c>
      <c r="I4" s="451"/>
      <c r="J4" s="451"/>
      <c r="K4" s="277"/>
      <c r="L4" s="277"/>
    </row>
    <row r="5" spans="1:12" s="925" customFormat="1">
      <c r="A5" s="1327" t="s">
        <v>1282</v>
      </c>
      <c r="B5" s="1322"/>
      <c r="C5" s="1322"/>
      <c r="D5" s="1322"/>
      <c r="E5" s="1322"/>
      <c r="F5" s="1323"/>
      <c r="G5" s="675"/>
      <c r="H5" s="453" t="s">
        <v>1130</v>
      </c>
      <c r="I5" s="451"/>
      <c r="J5" s="451"/>
      <c r="K5" s="277"/>
      <c r="L5" s="277"/>
    </row>
    <row r="6" spans="1:12" s="925" customFormat="1">
      <c r="A6" s="1327" t="s">
        <v>1283</v>
      </c>
      <c r="B6" s="1322"/>
      <c r="C6" s="1322"/>
      <c r="D6" s="1322"/>
      <c r="E6" s="1322"/>
      <c r="F6" s="1323"/>
      <c r="G6" s="675"/>
      <c r="H6" s="36" t="s">
        <v>10</v>
      </c>
      <c r="I6" s="451"/>
      <c r="J6" s="451"/>
      <c r="K6" s="277"/>
      <c r="L6" s="277"/>
    </row>
    <row r="7" spans="1:12" s="926" customFormat="1">
      <c r="A7" s="1328" t="s">
        <v>1284</v>
      </c>
      <c r="B7" s="1329"/>
      <c r="C7" s="1329"/>
      <c r="D7" s="1329"/>
      <c r="E7" s="1329"/>
      <c r="F7" s="1330"/>
      <c r="G7" s="675"/>
      <c r="H7" s="37" t="s">
        <v>135</v>
      </c>
      <c r="I7" s="451"/>
      <c r="J7" s="451"/>
      <c r="K7" s="277"/>
      <c r="L7" s="277"/>
    </row>
    <row r="8" spans="1:12">
      <c r="A8" s="839"/>
      <c r="B8" s="839"/>
      <c r="H8" s="38" t="s">
        <v>134</v>
      </c>
      <c r="I8" s="451"/>
      <c r="J8" s="451"/>
      <c r="K8" s="277"/>
      <c r="L8" s="277"/>
    </row>
    <row r="9" spans="1:12">
      <c r="A9" s="839"/>
      <c r="B9" s="839"/>
      <c r="H9" s="39" t="s">
        <v>11</v>
      </c>
      <c r="I9" s="451"/>
      <c r="J9" s="451"/>
      <c r="K9" s="277"/>
      <c r="L9" s="277"/>
    </row>
    <row r="10" spans="1:12" s="2" customFormat="1" ht="17.25" thickBot="1">
      <c r="A10" s="841"/>
      <c r="B10" s="841" t="s">
        <v>1112</v>
      </c>
      <c r="C10" s="870" t="s">
        <v>6</v>
      </c>
      <c r="D10" s="870" t="s">
        <v>1</v>
      </c>
      <c r="E10" s="1192" t="s">
        <v>1113</v>
      </c>
      <c r="F10" s="870" t="s">
        <v>2</v>
      </c>
      <c r="G10" s="675"/>
      <c r="H10" s="377" t="s">
        <v>1131</v>
      </c>
      <c r="I10" s="463"/>
      <c r="J10" s="451"/>
      <c r="K10" s="277"/>
      <c r="L10" s="277"/>
    </row>
    <row r="11" spans="1:12" ht="17.25" thickTop="1">
      <c r="H11" s="62" t="s">
        <v>154</v>
      </c>
      <c r="I11" s="454"/>
      <c r="J11" s="454"/>
      <c r="K11" s="277"/>
      <c r="L11" s="277"/>
    </row>
    <row r="12" spans="1:12">
      <c r="B12" s="963" t="s">
        <v>1377</v>
      </c>
      <c r="H12" s="63" t="s">
        <v>8</v>
      </c>
      <c r="I12" s="451"/>
      <c r="J12" s="451"/>
      <c r="K12" s="277"/>
      <c r="L12" s="277"/>
    </row>
    <row r="13" spans="1:12">
      <c r="H13" s="456" t="s">
        <v>9</v>
      </c>
      <c r="I13" s="451">
        <f>SUM(J2:J12)</f>
        <v>0</v>
      </c>
      <c r="J13" s="457"/>
      <c r="K13" s="277"/>
      <c r="L13" s="277"/>
    </row>
    <row r="14" spans="1:12" ht="127.5">
      <c r="A14" s="1001" t="s">
        <v>723</v>
      </c>
      <c r="B14" s="966" t="s">
        <v>1285</v>
      </c>
      <c r="C14" s="967" t="s">
        <v>3</v>
      </c>
      <c r="D14" s="968">
        <v>450</v>
      </c>
      <c r="E14" s="1188"/>
      <c r="F14" s="969">
        <f>E14*D14</f>
        <v>0</v>
      </c>
      <c r="I14" s="127"/>
      <c r="J14" s="127"/>
      <c r="K14" s="366"/>
      <c r="L14" s="127"/>
    </row>
    <row r="15" spans="1:12">
      <c r="A15" s="101"/>
      <c r="B15" s="102"/>
      <c r="C15" s="887"/>
      <c r="D15" s="887"/>
      <c r="E15" s="887"/>
      <c r="F15" s="887"/>
      <c r="I15" s="127"/>
      <c r="J15" s="127"/>
      <c r="K15" s="366"/>
      <c r="L15" s="127"/>
    </row>
    <row r="16" spans="1:12" ht="65.25">
      <c r="A16" s="1001" t="s">
        <v>1370</v>
      </c>
      <c r="B16" s="966" t="s">
        <v>1286</v>
      </c>
      <c r="C16" s="967" t="s">
        <v>3</v>
      </c>
      <c r="D16" s="968">
        <v>450</v>
      </c>
      <c r="E16" s="1188"/>
      <c r="F16" s="969">
        <f>E16*D16</f>
        <v>0</v>
      </c>
      <c r="I16" s="127"/>
      <c r="J16" s="127"/>
      <c r="K16" s="366"/>
      <c r="L16" s="127"/>
    </row>
    <row r="17" spans="1:12">
      <c r="A17" s="101"/>
      <c r="B17" s="101"/>
      <c r="C17" s="886"/>
      <c r="D17" s="886"/>
      <c r="E17" s="886"/>
      <c r="F17" s="886"/>
      <c r="I17" s="127"/>
      <c r="J17" s="127"/>
      <c r="K17" s="366"/>
      <c r="L17" s="127"/>
    </row>
    <row r="18" spans="1:12" ht="76.5">
      <c r="A18" s="1001" t="s">
        <v>1371</v>
      </c>
      <c r="B18" s="966" t="s">
        <v>1287</v>
      </c>
      <c r="C18" s="967" t="s">
        <v>3</v>
      </c>
      <c r="D18" s="968">
        <v>450</v>
      </c>
      <c r="E18" s="1188"/>
      <c r="F18" s="969">
        <f>E18*D18</f>
        <v>0</v>
      </c>
      <c r="I18" s="127"/>
      <c r="J18" s="127"/>
      <c r="K18" s="366"/>
      <c r="L18" s="127"/>
    </row>
    <row r="19" spans="1:12">
      <c r="A19" s="101"/>
      <c r="B19" s="101"/>
      <c r="C19" s="886"/>
      <c r="D19" s="886"/>
      <c r="E19" s="886"/>
      <c r="F19" s="886"/>
      <c r="I19" s="127"/>
      <c r="J19" s="127"/>
      <c r="K19" s="366"/>
      <c r="L19" s="127"/>
    </row>
    <row r="20" spans="1:12" s="848" customFormat="1" ht="51">
      <c r="A20" s="1001" t="s">
        <v>1372</v>
      </c>
      <c r="B20" s="966" t="s">
        <v>1288</v>
      </c>
      <c r="C20" s="967" t="s">
        <v>3</v>
      </c>
      <c r="D20" s="968">
        <v>365</v>
      </c>
      <c r="E20" s="1188"/>
      <c r="F20" s="969">
        <f>E20*D20</f>
        <v>0</v>
      </c>
      <c r="G20" s="675"/>
      <c r="H20" s="675"/>
      <c r="I20" s="127"/>
      <c r="J20" s="127"/>
      <c r="K20" s="366"/>
      <c r="L20" s="127"/>
    </row>
    <row r="21" spans="1:12" s="848" customFormat="1">
      <c r="A21" s="1001"/>
      <c r="B21" s="1002" t="s">
        <v>1289</v>
      </c>
      <c r="C21" s="967"/>
      <c r="D21" s="968"/>
      <c r="E21" s="969"/>
      <c r="F21" s="969"/>
      <c r="G21" s="675"/>
      <c r="H21" s="675"/>
      <c r="I21" s="127"/>
      <c r="J21" s="127"/>
      <c r="K21" s="366"/>
      <c r="L21" s="127"/>
    </row>
    <row r="22" spans="1:12" s="848" customFormat="1">
      <c r="A22" s="1001"/>
      <c r="B22" s="1003" t="s">
        <v>1290</v>
      </c>
      <c r="C22" s="1004"/>
      <c r="D22" s="1005"/>
      <c r="E22" s="1006"/>
      <c r="F22" s="1006"/>
      <c r="G22" s="675"/>
      <c r="H22" s="675"/>
      <c r="I22" s="127"/>
      <c r="J22" s="127"/>
      <c r="K22" s="366"/>
      <c r="L22" s="127"/>
    </row>
    <row r="23" spans="1:12" s="848" customFormat="1">
      <c r="A23" s="1007"/>
      <c r="B23" s="966" t="s">
        <v>1291</v>
      </c>
      <c r="C23" s="1004"/>
      <c r="D23" s="1005"/>
      <c r="E23" s="1006"/>
      <c r="F23" s="1006"/>
      <c r="G23" s="675"/>
      <c r="H23" s="675"/>
      <c r="I23" s="127"/>
      <c r="J23" s="127"/>
      <c r="K23" s="366"/>
      <c r="L23" s="127"/>
    </row>
    <row r="24" spans="1:12" s="848" customFormat="1" ht="63.75">
      <c r="A24" s="1007"/>
      <c r="B24" s="1008" t="s">
        <v>1292</v>
      </c>
      <c r="C24" s="1004"/>
      <c r="D24" s="1005"/>
      <c r="E24" s="1006"/>
      <c r="F24" s="1006"/>
      <c r="G24" s="675"/>
      <c r="H24" s="675"/>
      <c r="I24" s="127"/>
      <c r="J24" s="127"/>
      <c r="K24" s="366"/>
      <c r="L24" s="127"/>
    </row>
    <row r="25" spans="1:12" s="848" customFormat="1">
      <c r="A25" s="1007"/>
      <c r="B25" s="966" t="s">
        <v>1293</v>
      </c>
      <c r="C25" s="1004"/>
      <c r="D25" s="1005"/>
      <c r="E25" s="1006"/>
      <c r="F25" s="1006"/>
      <c r="G25" s="675"/>
      <c r="H25" s="675"/>
      <c r="I25" s="127"/>
      <c r="J25" s="127"/>
      <c r="K25" s="366"/>
      <c r="L25" s="127"/>
    </row>
    <row r="26" spans="1:12" s="848" customFormat="1">
      <c r="A26" s="1007"/>
      <c r="B26" s="966" t="s">
        <v>1294</v>
      </c>
      <c r="C26" s="1004"/>
      <c r="D26" s="1005"/>
      <c r="E26" s="1006"/>
      <c r="F26" s="1006"/>
      <c r="G26" s="675"/>
      <c r="H26" s="675"/>
      <c r="I26" s="127"/>
      <c r="J26" s="127"/>
      <c r="K26" s="366"/>
      <c r="L26" s="127"/>
    </row>
    <row r="27" spans="1:12" s="848" customFormat="1">
      <c r="A27" s="1001"/>
      <c r="B27" s="966" t="s">
        <v>1295</v>
      </c>
      <c r="C27" s="1004"/>
      <c r="D27" s="1005"/>
      <c r="E27" s="1006"/>
      <c r="F27" s="1006"/>
      <c r="G27" s="675"/>
      <c r="H27" s="675"/>
      <c r="I27" s="127"/>
      <c r="J27" s="127"/>
      <c r="K27" s="366"/>
      <c r="L27" s="127"/>
    </row>
    <row r="28" spans="1:12" s="848" customFormat="1" ht="63.75">
      <c r="A28" s="1001"/>
      <c r="B28" s="966" t="s">
        <v>1296</v>
      </c>
      <c r="C28" s="1004"/>
      <c r="D28" s="1005"/>
      <c r="E28" s="1006"/>
      <c r="F28" s="1006"/>
      <c r="G28" s="675"/>
      <c r="H28" s="675"/>
      <c r="I28" s="127"/>
      <c r="J28" s="127"/>
      <c r="K28" s="366"/>
      <c r="L28" s="127"/>
    </row>
    <row r="29" spans="1:12" s="848" customFormat="1">
      <c r="A29" s="931"/>
      <c r="B29" s="854"/>
      <c r="C29" s="932"/>
      <c r="D29" s="933"/>
      <c r="E29" s="934"/>
      <c r="F29" s="934"/>
      <c r="G29" s="675"/>
      <c r="H29" s="675"/>
      <c r="I29" s="127"/>
      <c r="J29" s="127"/>
      <c r="K29" s="366"/>
      <c r="L29" s="127"/>
    </row>
    <row r="30" spans="1:12" s="848" customFormat="1" ht="51">
      <c r="A30" s="1001" t="s">
        <v>1373</v>
      </c>
      <c r="B30" s="966" t="s">
        <v>1297</v>
      </c>
      <c r="C30" s="967" t="s">
        <v>3</v>
      </c>
      <c r="D30" s="968">
        <v>28</v>
      </c>
      <c r="E30" s="1188"/>
      <c r="F30" s="969">
        <f>E30*D30</f>
        <v>0</v>
      </c>
      <c r="G30" s="675"/>
      <c r="H30" s="675"/>
      <c r="I30" s="127"/>
      <c r="J30" s="127"/>
      <c r="K30" s="366"/>
      <c r="L30" s="127"/>
    </row>
    <row r="31" spans="1:12" s="848" customFormat="1">
      <c r="A31" s="1001"/>
      <c r="B31" s="1002" t="s">
        <v>1289</v>
      </c>
      <c r="C31" s="967"/>
      <c r="D31" s="968"/>
      <c r="E31" s="969"/>
      <c r="F31" s="969"/>
      <c r="G31" s="675"/>
      <c r="H31" s="675"/>
      <c r="I31" s="127"/>
      <c r="J31" s="127"/>
      <c r="K31" s="366"/>
      <c r="L31" s="127"/>
    </row>
    <row r="32" spans="1:12" s="848" customFormat="1">
      <c r="A32" s="1001"/>
      <c r="B32" s="1003" t="s">
        <v>1290</v>
      </c>
      <c r="C32" s="1004"/>
      <c r="D32" s="1005"/>
      <c r="E32" s="1006"/>
      <c r="F32" s="1006"/>
      <c r="G32" s="675"/>
      <c r="H32" s="675"/>
      <c r="I32" s="127"/>
      <c r="J32" s="127"/>
      <c r="K32" s="366"/>
      <c r="L32" s="127"/>
    </row>
    <row r="33" spans="1:12" s="848" customFormat="1">
      <c r="A33" s="1007"/>
      <c r="B33" s="966" t="s">
        <v>1291</v>
      </c>
      <c r="C33" s="1004"/>
      <c r="D33" s="1005"/>
      <c r="E33" s="1006"/>
      <c r="F33" s="1006"/>
      <c r="G33" s="675"/>
      <c r="H33" s="675"/>
      <c r="I33" s="127"/>
      <c r="J33" s="127"/>
      <c r="K33" s="366"/>
      <c r="L33" s="127"/>
    </row>
    <row r="34" spans="1:12" s="848" customFormat="1" ht="51">
      <c r="A34" s="1007"/>
      <c r="B34" s="1008" t="s">
        <v>1298</v>
      </c>
      <c r="C34" s="1004"/>
      <c r="D34" s="1005"/>
      <c r="E34" s="1006"/>
      <c r="F34" s="1006"/>
      <c r="G34" s="675"/>
      <c r="H34" s="675"/>
      <c r="I34" s="127"/>
      <c r="J34" s="127"/>
      <c r="K34" s="366"/>
      <c r="L34" s="127"/>
    </row>
    <row r="35" spans="1:12" s="848" customFormat="1">
      <c r="A35" s="1007"/>
      <c r="B35" s="966" t="s">
        <v>1293</v>
      </c>
      <c r="C35" s="1004"/>
      <c r="D35" s="1005"/>
      <c r="E35" s="1006"/>
      <c r="F35" s="1006"/>
      <c r="G35" s="675"/>
      <c r="H35" s="675"/>
      <c r="I35" s="127"/>
      <c r="J35" s="127"/>
      <c r="K35" s="366"/>
      <c r="L35" s="127"/>
    </row>
    <row r="36" spans="1:12" s="848" customFormat="1">
      <c r="A36" s="1007"/>
      <c r="B36" s="966" t="s">
        <v>1294</v>
      </c>
      <c r="C36" s="1004"/>
      <c r="D36" s="1005"/>
      <c r="E36" s="1006"/>
      <c r="F36" s="1006"/>
      <c r="G36" s="675"/>
      <c r="H36" s="675"/>
      <c r="I36" s="127"/>
      <c r="J36" s="127"/>
      <c r="K36" s="366"/>
      <c r="L36" s="127"/>
    </row>
    <row r="37" spans="1:12" s="848" customFormat="1">
      <c r="A37" s="1001"/>
      <c r="B37" s="966" t="s">
        <v>1295</v>
      </c>
      <c r="C37" s="1004"/>
      <c r="D37" s="1005"/>
      <c r="E37" s="1006"/>
      <c r="F37" s="1006"/>
      <c r="G37" s="677"/>
      <c r="H37" s="681"/>
      <c r="I37" s="679"/>
      <c r="J37" s="679"/>
      <c r="K37" s="127"/>
      <c r="L37" s="127"/>
    </row>
    <row r="38" spans="1:12" s="848" customFormat="1" ht="63.75">
      <c r="A38" s="1001"/>
      <c r="B38" s="966" t="s">
        <v>1296</v>
      </c>
      <c r="C38" s="1004"/>
      <c r="D38" s="1005"/>
      <c r="E38" s="1006"/>
      <c r="F38" s="1006"/>
      <c r="G38" s="677"/>
      <c r="H38" s="679"/>
      <c r="I38" s="676"/>
      <c r="J38" s="680"/>
      <c r="K38" s="367"/>
      <c r="L38" s="367"/>
    </row>
    <row r="39" spans="1:12" s="848" customFormat="1">
      <c r="A39" s="931"/>
      <c r="B39" s="854"/>
      <c r="C39" s="932"/>
      <c r="D39" s="933"/>
      <c r="E39" s="934"/>
      <c r="F39" s="934"/>
      <c r="G39" s="677"/>
      <c r="H39" s="682"/>
      <c r="I39" s="676"/>
      <c r="J39" s="676"/>
      <c r="K39" s="127"/>
      <c r="L39" s="127"/>
    </row>
    <row r="40" spans="1:12" s="848" customFormat="1" ht="63.75">
      <c r="A40" s="1001" t="s">
        <v>1374</v>
      </c>
      <c r="B40" s="966" t="s">
        <v>1299</v>
      </c>
      <c r="C40" s="967" t="s">
        <v>3</v>
      </c>
      <c r="D40" s="968">
        <v>87</v>
      </c>
      <c r="E40" s="1188"/>
      <c r="F40" s="969">
        <f>E40*D40</f>
        <v>0</v>
      </c>
      <c r="G40" s="681"/>
      <c r="H40" s="675"/>
      <c r="I40" s="676"/>
      <c r="J40" s="676"/>
      <c r="K40" s="683"/>
      <c r="L40" s="676"/>
    </row>
    <row r="41" spans="1:12" s="848" customFormat="1" ht="15">
      <c r="A41" s="1001"/>
      <c r="B41" s="1002" t="s">
        <v>1289</v>
      </c>
      <c r="C41" s="967"/>
      <c r="D41" s="968"/>
      <c r="E41" s="969"/>
      <c r="F41" s="969"/>
      <c r="G41" s="681"/>
      <c r="H41" s="675"/>
      <c r="I41" s="676"/>
      <c r="J41" s="676"/>
      <c r="K41" s="683"/>
      <c r="L41" s="676"/>
    </row>
    <row r="42" spans="1:12" s="848" customFormat="1" ht="14.25">
      <c r="A42" s="1001"/>
      <c r="B42" s="1003" t="s">
        <v>1290</v>
      </c>
      <c r="C42" s="1004"/>
      <c r="D42" s="1005"/>
      <c r="E42" s="1006"/>
      <c r="F42" s="1006"/>
      <c r="G42" s="679"/>
      <c r="H42" s="675"/>
      <c r="I42" s="676"/>
      <c r="J42" s="676"/>
      <c r="K42" s="684"/>
      <c r="L42" s="676"/>
    </row>
    <row r="43" spans="1:12" s="848" customFormat="1" ht="14.25">
      <c r="A43" s="1007"/>
      <c r="B43" s="966" t="s">
        <v>1291</v>
      </c>
      <c r="C43" s="1004"/>
      <c r="D43" s="1005"/>
      <c r="E43" s="1006"/>
      <c r="F43" s="1006"/>
      <c r="G43" s="679"/>
      <c r="H43" s="675"/>
      <c r="I43" s="676"/>
      <c r="J43" s="676"/>
      <c r="K43" s="685"/>
      <c r="L43" s="676"/>
    </row>
    <row r="44" spans="1:12" s="848" customFormat="1" ht="38.25">
      <c r="A44" s="1007"/>
      <c r="B44" s="1008" t="s">
        <v>1300</v>
      </c>
      <c r="C44" s="1004"/>
      <c r="D44" s="1005"/>
      <c r="E44" s="1006"/>
      <c r="F44" s="1006"/>
      <c r="G44" s="678"/>
      <c r="H44" s="675"/>
      <c r="I44" s="676"/>
      <c r="J44" s="676"/>
      <c r="K44" s="368"/>
      <c r="L44" s="368"/>
    </row>
    <row r="45" spans="1:12" s="848" customFormat="1">
      <c r="A45" s="1007"/>
      <c r="B45" s="966" t="s">
        <v>1293</v>
      </c>
      <c r="C45" s="1004"/>
      <c r="D45" s="1005"/>
      <c r="E45" s="1006"/>
      <c r="F45" s="1006"/>
      <c r="G45" s="368"/>
      <c r="H45" s="675"/>
      <c r="I45" s="676"/>
      <c r="J45" s="676"/>
      <c r="K45" s="368"/>
      <c r="L45" s="368"/>
    </row>
    <row r="46" spans="1:12" s="848" customFormat="1" ht="14.25">
      <c r="A46" s="1007"/>
      <c r="B46" s="966" t="s">
        <v>1301</v>
      </c>
      <c r="C46" s="1004"/>
      <c r="D46" s="1005"/>
      <c r="E46" s="1006"/>
      <c r="F46" s="1006"/>
      <c r="G46" s="675"/>
      <c r="H46" s="675"/>
      <c r="I46" s="676"/>
      <c r="J46" s="676"/>
      <c r="K46" s="676"/>
      <c r="L46" s="676"/>
    </row>
    <row r="47" spans="1:12" s="848" customFormat="1" ht="14.25">
      <c r="A47" s="927"/>
      <c r="B47" s="106"/>
      <c r="C47" s="928"/>
      <c r="D47" s="929"/>
      <c r="E47" s="900"/>
      <c r="F47" s="900"/>
      <c r="G47" s="675"/>
      <c r="H47" s="675"/>
      <c r="I47" s="676"/>
      <c r="J47" s="676"/>
      <c r="K47" s="676"/>
      <c r="L47" s="676"/>
    </row>
    <row r="48" spans="1:12" s="848" customFormat="1" ht="216.75">
      <c r="A48" s="1001" t="s">
        <v>1375</v>
      </c>
      <c r="B48" s="966" t="s">
        <v>1302</v>
      </c>
      <c r="C48" s="967" t="s">
        <v>3</v>
      </c>
      <c r="D48" s="968">
        <v>170</v>
      </c>
      <c r="E48" s="1188"/>
      <c r="F48" s="969">
        <f>E48*D48</f>
        <v>0</v>
      </c>
      <c r="G48" s="675"/>
      <c r="H48" s="675"/>
      <c r="I48" s="676"/>
      <c r="J48" s="676"/>
      <c r="K48" s="676"/>
      <c r="L48" s="676"/>
    </row>
    <row r="49" spans="1:12" s="848" customFormat="1" ht="14.25">
      <c r="A49" s="1001"/>
      <c r="B49" s="1002" t="s">
        <v>1289</v>
      </c>
      <c r="C49" s="967"/>
      <c r="D49" s="968"/>
      <c r="E49" s="969"/>
      <c r="F49" s="969"/>
      <c r="G49" s="675"/>
      <c r="H49" s="675"/>
      <c r="I49" s="676"/>
      <c r="J49" s="676"/>
      <c r="K49" s="676"/>
      <c r="L49" s="676"/>
    </row>
    <row r="50" spans="1:12" s="848" customFormat="1" ht="14.25">
      <c r="A50" s="1001"/>
      <c r="B50" s="1003" t="s">
        <v>1290</v>
      </c>
      <c r="C50" s="1004"/>
      <c r="D50" s="1005"/>
      <c r="E50" s="1006"/>
      <c r="F50" s="1006"/>
      <c r="G50" s="675"/>
      <c r="H50" s="675"/>
      <c r="I50" s="676"/>
      <c r="J50" s="676"/>
      <c r="K50" s="676"/>
      <c r="L50" s="676"/>
    </row>
    <row r="51" spans="1:12" s="848" customFormat="1" ht="14.25">
      <c r="A51" s="1007"/>
      <c r="B51" s="966" t="s">
        <v>1291</v>
      </c>
      <c r="C51" s="1004"/>
      <c r="D51" s="1005"/>
      <c r="E51" s="1006"/>
      <c r="F51" s="1006"/>
      <c r="G51" s="675"/>
      <c r="H51" s="675"/>
      <c r="I51" s="676"/>
      <c r="J51" s="676"/>
      <c r="K51" s="676"/>
      <c r="L51" s="676"/>
    </row>
    <row r="52" spans="1:12" s="848" customFormat="1" ht="51">
      <c r="A52" s="1007"/>
      <c r="B52" s="1008" t="s">
        <v>1303</v>
      </c>
      <c r="C52" s="1004"/>
      <c r="D52" s="1005"/>
      <c r="E52" s="1006"/>
      <c r="F52" s="1006"/>
      <c r="G52" s="675"/>
      <c r="H52" s="675"/>
      <c r="I52" s="676"/>
      <c r="J52" s="676"/>
      <c r="K52" s="676"/>
      <c r="L52" s="676"/>
    </row>
    <row r="53" spans="1:12" s="848" customFormat="1" ht="14.25">
      <c r="A53" s="1007"/>
      <c r="B53" s="966" t="s">
        <v>1293</v>
      </c>
      <c r="C53" s="1004"/>
      <c r="D53" s="1005"/>
      <c r="E53" s="1006"/>
      <c r="F53" s="1006"/>
      <c r="G53" s="675"/>
      <c r="H53" s="675"/>
      <c r="I53" s="676"/>
      <c r="J53" s="676"/>
      <c r="K53" s="676"/>
      <c r="L53" s="676"/>
    </row>
    <row r="54" spans="1:12" s="848" customFormat="1" ht="14.25">
      <c r="A54" s="1007"/>
      <c r="B54" s="966" t="s">
        <v>1294</v>
      </c>
      <c r="C54" s="1004"/>
      <c r="D54" s="1005"/>
      <c r="E54" s="1006"/>
      <c r="F54" s="1006"/>
      <c r="G54" s="675"/>
      <c r="H54" s="675"/>
      <c r="I54" s="676"/>
      <c r="J54" s="676"/>
      <c r="K54" s="676"/>
      <c r="L54" s="676"/>
    </row>
    <row r="55" spans="1:12" s="848" customFormat="1" ht="14.25">
      <c r="A55" s="1001"/>
      <c r="B55" s="966" t="s">
        <v>1295</v>
      </c>
      <c r="C55" s="1004"/>
      <c r="D55" s="1005"/>
      <c r="E55" s="1006"/>
      <c r="F55" s="1006"/>
      <c r="G55" s="675"/>
      <c r="H55" s="675"/>
      <c r="I55" s="676"/>
      <c r="J55" s="676"/>
      <c r="K55" s="676"/>
      <c r="L55" s="676"/>
    </row>
    <row r="56" spans="1:12" s="848" customFormat="1" ht="63.75">
      <c r="A56" s="1001"/>
      <c r="B56" s="966" t="s">
        <v>1296</v>
      </c>
      <c r="C56" s="1004"/>
      <c r="D56" s="1005"/>
      <c r="E56" s="1006"/>
      <c r="F56" s="1006"/>
      <c r="G56" s="675"/>
      <c r="H56" s="675"/>
      <c r="I56" s="676"/>
      <c r="J56" s="676"/>
      <c r="K56" s="676"/>
      <c r="L56" s="676"/>
    </row>
    <row r="57" spans="1:12" s="848" customFormat="1" ht="14.25">
      <c r="A57" s="931"/>
      <c r="B57" s="854"/>
      <c r="C57" s="932"/>
      <c r="D57" s="933"/>
      <c r="E57" s="934"/>
      <c r="F57" s="934"/>
      <c r="G57" s="675"/>
      <c r="H57" s="675"/>
      <c r="I57" s="676"/>
      <c r="J57" s="676"/>
      <c r="K57" s="676"/>
      <c r="L57" s="676"/>
    </row>
    <row r="58" spans="1:12" s="887" customFormat="1" ht="25.5">
      <c r="A58" s="1001" t="s">
        <v>1376</v>
      </c>
      <c r="B58" s="966" t="s">
        <v>1304</v>
      </c>
      <c r="C58" s="967" t="s">
        <v>3</v>
      </c>
      <c r="D58" s="968">
        <v>28</v>
      </c>
      <c r="E58" s="1188"/>
      <c r="F58" s="969">
        <f>E58*D58</f>
        <v>0</v>
      </c>
      <c r="G58" s="675"/>
      <c r="H58" s="675"/>
      <c r="I58" s="676"/>
      <c r="J58" s="676"/>
      <c r="K58" s="676"/>
      <c r="L58" s="676"/>
    </row>
    <row r="59" spans="1:12" s="887" customFormat="1" ht="14.25">
      <c r="A59" s="1001"/>
      <c r="B59" s="1003" t="s">
        <v>1305</v>
      </c>
      <c r="C59" s="1004"/>
      <c r="D59" s="1005"/>
      <c r="E59" s="1006"/>
      <c r="F59" s="1006"/>
      <c r="G59" s="675"/>
      <c r="H59" s="675"/>
      <c r="I59" s="676"/>
      <c r="J59" s="676"/>
      <c r="K59" s="676"/>
      <c r="L59" s="676"/>
    </row>
    <row r="60" spans="1:12" s="887" customFormat="1" ht="14.25">
      <c r="A60" s="1001"/>
      <c r="B60" s="966" t="s">
        <v>1294</v>
      </c>
      <c r="C60" s="1004"/>
      <c r="D60" s="1005"/>
      <c r="E60" s="1006"/>
      <c r="F60" s="1006"/>
      <c r="G60" s="675"/>
      <c r="H60" s="675"/>
      <c r="I60" s="676"/>
      <c r="J60" s="676"/>
      <c r="K60" s="676"/>
      <c r="L60" s="676"/>
    </row>
    <row r="61" spans="1:12" s="887" customFormat="1" ht="14.25">
      <c r="A61" s="1007"/>
      <c r="B61" s="966" t="s">
        <v>1295</v>
      </c>
      <c r="C61" s="1004"/>
      <c r="D61" s="1005"/>
      <c r="E61" s="1006"/>
      <c r="F61" s="1006"/>
      <c r="G61" s="675"/>
      <c r="H61" s="675"/>
      <c r="I61" s="676"/>
      <c r="J61" s="676"/>
      <c r="K61" s="676"/>
      <c r="L61" s="676"/>
    </row>
    <row r="62" spans="1:12" s="887" customFormat="1" ht="14.25">
      <c r="A62" s="1007"/>
      <c r="B62" s="966" t="s">
        <v>1306</v>
      </c>
      <c r="C62" s="1004"/>
      <c r="D62" s="1005"/>
      <c r="E62" s="1006"/>
      <c r="F62" s="1006"/>
      <c r="G62" s="675"/>
      <c r="H62" s="675"/>
      <c r="I62" s="676"/>
      <c r="J62" s="676"/>
      <c r="K62" s="676"/>
      <c r="L62" s="676"/>
    </row>
    <row r="63" spans="1:12" s="887" customFormat="1" ht="14.25">
      <c r="A63" s="930"/>
      <c r="B63" s="106"/>
      <c r="C63" s="928"/>
      <c r="D63" s="929"/>
      <c r="E63" s="900"/>
      <c r="F63" s="900"/>
      <c r="G63" s="675"/>
      <c r="H63" s="675"/>
      <c r="I63" s="676"/>
      <c r="J63" s="676"/>
      <c r="K63" s="676"/>
      <c r="L63" s="676"/>
    </row>
    <row r="64" spans="1:12" s="887" customFormat="1" ht="14.25">
      <c r="A64" s="930"/>
      <c r="B64" s="963" t="s">
        <v>1378</v>
      </c>
      <c r="C64" s="928"/>
      <c r="D64" s="929"/>
      <c r="E64" s="900"/>
      <c r="F64" s="900"/>
      <c r="G64" s="675"/>
      <c r="H64" s="675"/>
      <c r="I64" s="676"/>
      <c r="J64" s="676"/>
      <c r="K64" s="676"/>
      <c r="L64" s="676"/>
    </row>
    <row r="65" spans="1:12" s="887" customFormat="1" ht="14.25">
      <c r="A65" s="930"/>
      <c r="B65" s="106"/>
      <c r="C65" s="928"/>
      <c r="D65" s="929"/>
      <c r="E65" s="900"/>
      <c r="F65" s="900"/>
      <c r="G65" s="675"/>
      <c r="H65" s="675"/>
      <c r="I65" s="676"/>
      <c r="J65" s="676"/>
      <c r="K65" s="676"/>
      <c r="L65" s="676"/>
    </row>
    <row r="66" spans="1:12" s="887" customFormat="1" ht="127.5">
      <c r="A66" s="1001" t="s">
        <v>1379</v>
      </c>
      <c r="B66" s="966" t="s">
        <v>1285</v>
      </c>
      <c r="C66" s="967" t="s">
        <v>3</v>
      </c>
      <c r="D66" s="968">
        <v>380</v>
      </c>
      <c r="E66" s="1188"/>
      <c r="F66" s="969">
        <f>E66*D66</f>
        <v>0</v>
      </c>
      <c r="G66" s="675"/>
      <c r="H66" s="675"/>
      <c r="I66" s="676"/>
      <c r="J66" s="676"/>
      <c r="K66" s="676"/>
      <c r="L66" s="676"/>
    </row>
    <row r="67" spans="1:12" s="887" customFormat="1">
      <c r="A67" s="101"/>
      <c r="B67" s="102"/>
      <c r="G67" s="675"/>
      <c r="H67" s="675"/>
      <c r="I67" s="676"/>
      <c r="J67" s="676"/>
      <c r="K67" s="676"/>
      <c r="L67" s="676"/>
    </row>
    <row r="68" spans="1:12" s="887" customFormat="1" ht="65.25">
      <c r="A68" s="1001" t="s">
        <v>1380</v>
      </c>
      <c r="B68" s="966" t="s">
        <v>1286</v>
      </c>
      <c r="C68" s="967" t="s">
        <v>3</v>
      </c>
      <c r="D68" s="968">
        <v>380</v>
      </c>
      <c r="E68" s="1188"/>
      <c r="F68" s="969">
        <f>E68*D68</f>
        <v>0</v>
      </c>
      <c r="G68" s="675"/>
      <c r="H68" s="675"/>
      <c r="I68" s="676"/>
      <c r="J68" s="676"/>
      <c r="K68" s="676"/>
      <c r="L68" s="676"/>
    </row>
    <row r="69" spans="1:12" s="887" customFormat="1">
      <c r="A69" s="101"/>
      <c r="B69" s="101"/>
      <c r="C69" s="886"/>
      <c r="D69" s="886"/>
      <c r="E69" s="886"/>
      <c r="F69" s="886"/>
      <c r="G69" s="675"/>
      <c r="H69" s="675"/>
      <c r="I69" s="676"/>
      <c r="J69" s="676"/>
      <c r="K69" s="676"/>
      <c r="L69" s="676"/>
    </row>
    <row r="70" spans="1:12" s="887" customFormat="1" ht="76.5">
      <c r="A70" s="1001" t="s">
        <v>1122</v>
      </c>
      <c r="B70" s="966" t="s">
        <v>1287</v>
      </c>
      <c r="C70" s="967" t="s">
        <v>3</v>
      </c>
      <c r="D70" s="968">
        <v>380</v>
      </c>
      <c r="E70" s="1188"/>
      <c r="F70" s="969">
        <f>E70*D70</f>
        <v>0</v>
      </c>
      <c r="G70" s="675"/>
      <c r="H70" s="675"/>
      <c r="I70" s="676"/>
      <c r="J70" s="676"/>
      <c r="K70" s="676"/>
      <c r="L70" s="676"/>
    </row>
    <row r="71" spans="1:12" s="887" customFormat="1">
      <c r="A71" s="101"/>
      <c r="B71" s="101"/>
      <c r="C71" s="886"/>
      <c r="D71" s="886"/>
      <c r="E71" s="886"/>
      <c r="F71" s="886"/>
      <c r="G71" s="675"/>
      <c r="H71" s="675"/>
      <c r="I71" s="676"/>
      <c r="J71" s="676"/>
      <c r="K71" s="676"/>
      <c r="L71" s="676"/>
    </row>
    <row r="72" spans="1:12" s="887" customFormat="1" ht="51">
      <c r="A72" s="1001" t="s">
        <v>721</v>
      </c>
      <c r="B72" s="966" t="s">
        <v>1288</v>
      </c>
      <c r="C72" s="967" t="s">
        <v>3</v>
      </c>
      <c r="D72" s="968">
        <v>207</v>
      </c>
      <c r="E72" s="1188"/>
      <c r="F72" s="969">
        <f>E72*D72</f>
        <v>0</v>
      </c>
      <c r="G72" s="675"/>
      <c r="H72" s="675"/>
      <c r="I72" s="676"/>
      <c r="J72" s="676"/>
      <c r="K72" s="676"/>
      <c r="L72" s="676"/>
    </row>
    <row r="73" spans="1:12" s="887" customFormat="1" ht="14.25">
      <c r="A73" s="1001"/>
      <c r="B73" s="1002" t="s">
        <v>1289</v>
      </c>
      <c r="C73" s="967"/>
      <c r="D73" s="968"/>
      <c r="E73" s="969"/>
      <c r="F73" s="969"/>
      <c r="G73" s="675"/>
      <c r="H73" s="675"/>
      <c r="I73" s="676"/>
      <c r="J73" s="676"/>
      <c r="K73" s="676"/>
      <c r="L73" s="676"/>
    </row>
    <row r="74" spans="1:12" s="887" customFormat="1" ht="14.25">
      <c r="A74" s="1001"/>
      <c r="B74" s="1003" t="s">
        <v>1290</v>
      </c>
      <c r="C74" s="1004"/>
      <c r="D74" s="1005"/>
      <c r="E74" s="1006"/>
      <c r="F74" s="1006"/>
      <c r="G74" s="675"/>
      <c r="H74" s="675"/>
      <c r="I74" s="676"/>
      <c r="J74" s="676"/>
      <c r="K74" s="676"/>
      <c r="L74" s="676"/>
    </row>
    <row r="75" spans="1:12" s="887" customFormat="1" ht="14.25">
      <c r="A75" s="1007"/>
      <c r="B75" s="966" t="s">
        <v>1291</v>
      </c>
      <c r="C75" s="1004"/>
      <c r="D75" s="1005"/>
      <c r="E75" s="1006"/>
      <c r="F75" s="1006"/>
      <c r="G75" s="675"/>
      <c r="H75" s="675"/>
      <c r="I75" s="676"/>
      <c r="J75" s="676"/>
      <c r="K75" s="676"/>
      <c r="L75" s="676"/>
    </row>
    <row r="76" spans="1:12" s="887" customFormat="1" ht="63.75">
      <c r="A76" s="1007"/>
      <c r="B76" s="1008" t="s">
        <v>1292</v>
      </c>
      <c r="C76" s="1004"/>
      <c r="D76" s="1005"/>
      <c r="E76" s="1006"/>
      <c r="F76" s="1006"/>
      <c r="G76" s="675"/>
      <c r="H76" s="675"/>
      <c r="I76" s="676"/>
      <c r="J76" s="676"/>
      <c r="K76" s="676"/>
      <c r="L76" s="676"/>
    </row>
    <row r="77" spans="1:12" s="887" customFormat="1" ht="14.25">
      <c r="A77" s="1007"/>
      <c r="B77" s="966" t="s">
        <v>1293</v>
      </c>
      <c r="C77" s="1004"/>
      <c r="D77" s="1005"/>
      <c r="E77" s="1006"/>
      <c r="F77" s="1006"/>
      <c r="G77" s="675"/>
      <c r="H77" s="675"/>
      <c r="I77" s="676"/>
      <c r="J77" s="676"/>
      <c r="K77" s="676"/>
      <c r="L77" s="676"/>
    </row>
    <row r="78" spans="1:12" s="887" customFormat="1" ht="14.25">
      <c r="A78" s="1007"/>
      <c r="B78" s="966" t="s">
        <v>1294</v>
      </c>
      <c r="C78" s="1004"/>
      <c r="D78" s="1005"/>
      <c r="E78" s="1006"/>
      <c r="F78" s="1006"/>
      <c r="G78" s="675"/>
      <c r="H78" s="675"/>
      <c r="I78" s="676"/>
      <c r="J78" s="676"/>
      <c r="K78" s="676"/>
      <c r="L78" s="676"/>
    </row>
    <row r="79" spans="1:12" s="887" customFormat="1" ht="14.25">
      <c r="A79" s="1001"/>
      <c r="B79" s="966" t="s">
        <v>1295</v>
      </c>
      <c r="C79" s="1004"/>
      <c r="D79" s="1005"/>
      <c r="E79" s="1006"/>
      <c r="F79" s="1006"/>
      <c r="G79" s="675"/>
      <c r="H79" s="675"/>
      <c r="I79" s="676"/>
      <c r="J79" s="676"/>
      <c r="K79" s="676"/>
      <c r="L79" s="676"/>
    </row>
    <row r="80" spans="1:12" s="887" customFormat="1" ht="63.75">
      <c r="A80" s="1001"/>
      <c r="B80" s="966" t="s">
        <v>1296</v>
      </c>
      <c r="C80" s="1004"/>
      <c r="D80" s="1005"/>
      <c r="E80" s="1006"/>
      <c r="F80" s="1006"/>
      <c r="G80" s="675"/>
      <c r="H80" s="675"/>
      <c r="I80" s="676"/>
      <c r="J80" s="676"/>
      <c r="K80" s="676"/>
      <c r="L80" s="676"/>
    </row>
    <row r="81" spans="1:12" s="887" customFormat="1" ht="14.25">
      <c r="A81" s="931"/>
      <c r="B81" s="854"/>
      <c r="C81" s="932"/>
      <c r="D81" s="933"/>
      <c r="E81" s="934"/>
      <c r="F81" s="934"/>
      <c r="G81" s="675"/>
      <c r="H81" s="675"/>
      <c r="I81" s="676"/>
      <c r="J81" s="676"/>
      <c r="K81" s="676"/>
      <c r="L81" s="676"/>
    </row>
    <row r="82" spans="1:12" s="887" customFormat="1" ht="51">
      <c r="A82" s="1001" t="s">
        <v>1381</v>
      </c>
      <c r="B82" s="966" t="s">
        <v>1297</v>
      </c>
      <c r="C82" s="967" t="s">
        <v>3</v>
      </c>
      <c r="D82" s="968">
        <v>15</v>
      </c>
      <c r="E82" s="1188"/>
      <c r="F82" s="969">
        <f>E82*D82</f>
        <v>0</v>
      </c>
      <c r="G82" s="675"/>
      <c r="H82" s="675"/>
      <c r="I82" s="676"/>
      <c r="J82" s="676"/>
      <c r="K82" s="676"/>
      <c r="L82" s="676"/>
    </row>
    <row r="83" spans="1:12" s="887" customFormat="1" ht="14.25">
      <c r="A83" s="1001"/>
      <c r="B83" s="1002" t="s">
        <v>1289</v>
      </c>
      <c r="C83" s="967"/>
      <c r="D83" s="968"/>
      <c r="E83" s="969"/>
      <c r="F83" s="969"/>
      <c r="G83" s="675"/>
      <c r="H83" s="675"/>
      <c r="I83" s="676"/>
      <c r="J83" s="676"/>
      <c r="K83" s="676"/>
      <c r="L83" s="676"/>
    </row>
    <row r="84" spans="1:12" s="887" customFormat="1" ht="14.25">
      <c r="A84" s="1001"/>
      <c r="B84" s="1003" t="s">
        <v>1290</v>
      </c>
      <c r="C84" s="1004"/>
      <c r="D84" s="1005"/>
      <c r="E84" s="1006"/>
      <c r="F84" s="1006"/>
      <c r="G84" s="675"/>
      <c r="H84" s="675"/>
      <c r="I84" s="676"/>
      <c r="J84" s="676"/>
      <c r="K84" s="676"/>
      <c r="L84" s="676"/>
    </row>
    <row r="85" spans="1:12" s="887" customFormat="1" ht="14.25">
      <c r="A85" s="1007"/>
      <c r="B85" s="966" t="s">
        <v>1291</v>
      </c>
      <c r="C85" s="1004"/>
      <c r="D85" s="1005"/>
      <c r="E85" s="1006"/>
      <c r="F85" s="1006"/>
      <c r="G85" s="675"/>
      <c r="H85" s="675"/>
      <c r="I85" s="676"/>
      <c r="J85" s="676"/>
      <c r="K85" s="676"/>
      <c r="L85" s="676"/>
    </row>
    <row r="86" spans="1:12" s="887" customFormat="1" ht="51">
      <c r="A86" s="1007"/>
      <c r="B86" s="1008" t="s">
        <v>1298</v>
      </c>
      <c r="C86" s="1004"/>
      <c r="D86" s="1005"/>
      <c r="E86" s="1006"/>
      <c r="F86" s="1006"/>
      <c r="G86" s="675"/>
      <c r="H86" s="675"/>
      <c r="I86" s="676"/>
      <c r="J86" s="676"/>
      <c r="K86" s="676"/>
      <c r="L86" s="676"/>
    </row>
    <row r="87" spans="1:12" s="887" customFormat="1" ht="14.25">
      <c r="A87" s="1007"/>
      <c r="B87" s="966" t="s">
        <v>1293</v>
      </c>
      <c r="C87" s="1004"/>
      <c r="D87" s="1005"/>
      <c r="E87" s="1006"/>
      <c r="F87" s="1006"/>
      <c r="G87" s="675"/>
      <c r="H87" s="675"/>
      <c r="I87" s="676"/>
      <c r="J87" s="676"/>
      <c r="K87" s="676"/>
      <c r="L87" s="676"/>
    </row>
    <row r="88" spans="1:12" s="887" customFormat="1" ht="14.25">
      <c r="A88" s="1007"/>
      <c r="B88" s="966" t="s">
        <v>1294</v>
      </c>
      <c r="C88" s="1004"/>
      <c r="D88" s="1005"/>
      <c r="E88" s="1006"/>
      <c r="F88" s="1006"/>
      <c r="G88" s="675"/>
      <c r="H88" s="675"/>
      <c r="I88" s="676"/>
      <c r="J88" s="676"/>
      <c r="K88" s="676"/>
      <c r="L88" s="676"/>
    </row>
    <row r="89" spans="1:12" s="887" customFormat="1" ht="14.25">
      <c r="A89" s="1001"/>
      <c r="B89" s="966" t="s">
        <v>1295</v>
      </c>
      <c r="C89" s="1004"/>
      <c r="D89" s="1005"/>
      <c r="E89" s="1006"/>
      <c r="F89" s="1006"/>
      <c r="G89" s="675"/>
      <c r="H89" s="675"/>
      <c r="I89" s="676"/>
      <c r="J89" s="676"/>
      <c r="K89" s="676"/>
      <c r="L89" s="676"/>
    </row>
    <row r="90" spans="1:12" s="887" customFormat="1" ht="63.75">
      <c r="A90" s="1001"/>
      <c r="B90" s="966" t="s">
        <v>1296</v>
      </c>
      <c r="C90" s="1004"/>
      <c r="D90" s="1005"/>
      <c r="E90" s="1006"/>
      <c r="F90" s="1006"/>
      <c r="G90" s="675"/>
      <c r="H90" s="675"/>
      <c r="I90" s="676"/>
      <c r="J90" s="676"/>
      <c r="K90" s="676"/>
      <c r="L90" s="676"/>
    </row>
    <row r="91" spans="1:12" s="887" customFormat="1" ht="14.25">
      <c r="A91" s="931"/>
      <c r="B91" s="854"/>
      <c r="C91" s="932"/>
      <c r="D91" s="933"/>
      <c r="E91" s="934"/>
      <c r="F91" s="934"/>
      <c r="G91" s="675"/>
      <c r="H91" s="675"/>
      <c r="I91" s="676"/>
      <c r="J91" s="676"/>
      <c r="K91" s="676"/>
      <c r="L91" s="676"/>
    </row>
    <row r="92" spans="1:12" s="887" customFormat="1" ht="63.75">
      <c r="A92" s="1001" t="s">
        <v>1382</v>
      </c>
      <c r="B92" s="966" t="s">
        <v>1299</v>
      </c>
      <c r="C92" s="967" t="s">
        <v>3</v>
      </c>
      <c r="D92" s="968">
        <v>52</v>
      </c>
      <c r="E92" s="1188"/>
      <c r="F92" s="969">
        <f>E92*D92</f>
        <v>0</v>
      </c>
      <c r="G92" s="675"/>
      <c r="H92" s="675"/>
      <c r="I92" s="676"/>
      <c r="J92" s="676"/>
      <c r="K92" s="676"/>
      <c r="L92" s="676"/>
    </row>
    <row r="93" spans="1:12" s="887" customFormat="1" ht="14.25">
      <c r="A93" s="1001"/>
      <c r="B93" s="1002" t="s">
        <v>1289</v>
      </c>
      <c r="C93" s="967"/>
      <c r="D93" s="968"/>
      <c r="E93" s="969"/>
      <c r="F93" s="969"/>
      <c r="G93" s="675"/>
      <c r="H93" s="675"/>
      <c r="I93" s="676"/>
      <c r="J93" s="676"/>
      <c r="K93" s="676"/>
      <c r="L93" s="676"/>
    </row>
    <row r="94" spans="1:12" s="887" customFormat="1" ht="14.25">
      <c r="A94" s="1001"/>
      <c r="B94" s="1003" t="s">
        <v>1290</v>
      </c>
      <c r="C94" s="1004"/>
      <c r="D94" s="1005"/>
      <c r="E94" s="1006"/>
      <c r="F94" s="1006"/>
      <c r="G94" s="675"/>
      <c r="H94" s="675"/>
      <c r="I94" s="676"/>
      <c r="J94" s="676"/>
      <c r="K94" s="676"/>
      <c r="L94" s="676"/>
    </row>
    <row r="95" spans="1:12" s="887" customFormat="1" ht="14.25">
      <c r="A95" s="1007"/>
      <c r="B95" s="966" t="s">
        <v>1291</v>
      </c>
      <c r="C95" s="1004"/>
      <c r="D95" s="1005"/>
      <c r="E95" s="1006"/>
      <c r="F95" s="1006"/>
      <c r="G95" s="675"/>
      <c r="H95" s="675"/>
      <c r="I95" s="676"/>
      <c r="J95" s="676"/>
      <c r="K95" s="676"/>
      <c r="L95" s="676"/>
    </row>
    <row r="96" spans="1:12" s="887" customFormat="1" ht="38.25">
      <c r="A96" s="1007"/>
      <c r="B96" s="1008" t="s">
        <v>1300</v>
      </c>
      <c r="C96" s="1004"/>
      <c r="D96" s="1005"/>
      <c r="E96" s="1006"/>
      <c r="F96" s="1006"/>
      <c r="G96" s="675"/>
      <c r="H96" s="675"/>
      <c r="I96" s="676"/>
      <c r="J96" s="676"/>
      <c r="K96" s="676"/>
      <c r="L96" s="676"/>
    </row>
    <row r="97" spans="1:12" s="887" customFormat="1" ht="14.25">
      <c r="A97" s="1007"/>
      <c r="B97" s="966" t="s">
        <v>1293</v>
      </c>
      <c r="C97" s="1004"/>
      <c r="D97" s="1005"/>
      <c r="E97" s="1006"/>
      <c r="F97" s="1006"/>
      <c r="G97" s="675"/>
      <c r="H97" s="675"/>
      <c r="I97" s="676"/>
      <c r="J97" s="676"/>
      <c r="K97" s="676"/>
      <c r="L97" s="676"/>
    </row>
    <row r="98" spans="1:12" s="887" customFormat="1" ht="14.25">
      <c r="A98" s="1007"/>
      <c r="B98" s="966" t="s">
        <v>1301</v>
      </c>
      <c r="C98" s="1004"/>
      <c r="D98" s="1005"/>
      <c r="E98" s="1006"/>
      <c r="F98" s="1006"/>
      <c r="G98" s="675"/>
      <c r="H98" s="675"/>
      <c r="I98" s="676"/>
      <c r="J98" s="676"/>
      <c r="K98" s="676"/>
      <c r="L98" s="676"/>
    </row>
    <row r="99" spans="1:12" s="887" customFormat="1" ht="14.25">
      <c r="A99" s="927"/>
      <c r="B99" s="106"/>
      <c r="C99" s="928"/>
      <c r="D99" s="929"/>
      <c r="E99" s="900"/>
      <c r="F99" s="900"/>
      <c r="G99" s="675"/>
      <c r="H99" s="675"/>
      <c r="I99" s="676"/>
      <c r="J99" s="676"/>
      <c r="K99" s="676"/>
      <c r="L99" s="676"/>
    </row>
    <row r="100" spans="1:12" s="887" customFormat="1" ht="216.75">
      <c r="A100" s="1001" t="s">
        <v>1384</v>
      </c>
      <c r="B100" s="966" t="s">
        <v>1302</v>
      </c>
      <c r="C100" s="967" t="s">
        <v>3</v>
      </c>
      <c r="D100" s="968">
        <v>95</v>
      </c>
      <c r="E100" s="1188"/>
      <c r="F100" s="969">
        <f>E100*D100</f>
        <v>0</v>
      </c>
      <c r="G100" s="675"/>
      <c r="H100" s="675"/>
      <c r="I100" s="676"/>
      <c r="J100" s="676"/>
      <c r="K100" s="676"/>
      <c r="L100" s="676"/>
    </row>
    <row r="101" spans="1:12" s="887" customFormat="1" ht="14.25">
      <c r="A101" s="1001"/>
      <c r="B101" s="1002" t="s">
        <v>1289</v>
      </c>
      <c r="C101" s="967"/>
      <c r="D101" s="968"/>
      <c r="E101" s="969"/>
      <c r="F101" s="969"/>
      <c r="G101" s="675"/>
      <c r="H101" s="675"/>
      <c r="I101" s="676"/>
      <c r="J101" s="676"/>
      <c r="K101" s="676"/>
      <c r="L101" s="676"/>
    </row>
    <row r="102" spans="1:12" s="887" customFormat="1" ht="14.25">
      <c r="A102" s="1001"/>
      <c r="B102" s="1003" t="s">
        <v>1290</v>
      </c>
      <c r="C102" s="1004"/>
      <c r="D102" s="1005"/>
      <c r="E102" s="1006"/>
      <c r="F102" s="1006"/>
      <c r="G102" s="675"/>
      <c r="H102" s="675"/>
      <c r="I102" s="676"/>
      <c r="J102" s="676"/>
      <c r="K102" s="676"/>
      <c r="L102" s="676"/>
    </row>
    <row r="103" spans="1:12" s="887" customFormat="1" ht="14.25">
      <c r="A103" s="1007"/>
      <c r="B103" s="966" t="s">
        <v>1291</v>
      </c>
      <c r="C103" s="1004"/>
      <c r="D103" s="1005"/>
      <c r="E103" s="1006"/>
      <c r="F103" s="1006"/>
      <c r="G103" s="675"/>
      <c r="H103" s="675"/>
      <c r="I103" s="676"/>
      <c r="J103" s="676"/>
      <c r="K103" s="676"/>
      <c r="L103" s="676"/>
    </row>
    <row r="104" spans="1:12" s="887" customFormat="1" ht="51">
      <c r="A104" s="1007"/>
      <c r="B104" s="1008" t="s">
        <v>1303</v>
      </c>
      <c r="C104" s="1004"/>
      <c r="D104" s="1005"/>
      <c r="E104" s="1006"/>
      <c r="F104" s="1006"/>
      <c r="G104" s="675"/>
      <c r="H104" s="675"/>
      <c r="I104" s="676"/>
      <c r="J104" s="676"/>
      <c r="K104" s="676"/>
      <c r="L104" s="676"/>
    </row>
    <row r="105" spans="1:12" s="887" customFormat="1" ht="14.25">
      <c r="A105" s="1007"/>
      <c r="B105" s="966" t="s">
        <v>1293</v>
      </c>
      <c r="C105" s="1004"/>
      <c r="D105" s="1005"/>
      <c r="E105" s="1006"/>
      <c r="F105" s="1006"/>
      <c r="G105" s="675"/>
      <c r="H105" s="675"/>
      <c r="I105" s="676"/>
      <c r="J105" s="676"/>
      <c r="K105" s="676"/>
      <c r="L105" s="676"/>
    </row>
    <row r="106" spans="1:12" s="887" customFormat="1" ht="14.25">
      <c r="A106" s="1007"/>
      <c r="B106" s="966" t="s">
        <v>1294</v>
      </c>
      <c r="C106" s="1004"/>
      <c r="D106" s="1005"/>
      <c r="E106" s="1006"/>
      <c r="F106" s="1006"/>
      <c r="G106" s="675"/>
      <c r="H106" s="675"/>
      <c r="I106" s="676"/>
      <c r="J106" s="676"/>
      <c r="K106" s="676"/>
      <c r="L106" s="676"/>
    </row>
    <row r="107" spans="1:12" s="887" customFormat="1" ht="14.25">
      <c r="A107" s="1001"/>
      <c r="B107" s="966" t="s">
        <v>1295</v>
      </c>
      <c r="C107" s="1004"/>
      <c r="D107" s="1005"/>
      <c r="E107" s="1006"/>
      <c r="F107" s="1006"/>
      <c r="G107" s="675"/>
      <c r="H107" s="675"/>
      <c r="I107" s="676"/>
      <c r="J107" s="676"/>
      <c r="K107" s="676"/>
      <c r="L107" s="676"/>
    </row>
    <row r="108" spans="1:12" s="887" customFormat="1" ht="63.75">
      <c r="A108" s="1001"/>
      <c r="B108" s="966" t="s">
        <v>1296</v>
      </c>
      <c r="C108" s="1004"/>
      <c r="D108" s="1005"/>
      <c r="E108" s="1006"/>
      <c r="F108" s="1006"/>
      <c r="G108" s="675"/>
      <c r="H108" s="675"/>
      <c r="I108" s="676"/>
      <c r="J108" s="676"/>
      <c r="K108" s="676"/>
      <c r="L108" s="676"/>
    </row>
    <row r="109" spans="1:12" s="887" customFormat="1" ht="14.25">
      <c r="A109" s="931"/>
      <c r="B109" s="854"/>
      <c r="C109" s="932"/>
      <c r="D109" s="933"/>
      <c r="E109" s="934"/>
      <c r="F109" s="934"/>
      <c r="G109" s="675"/>
      <c r="H109" s="675"/>
      <c r="I109" s="676"/>
      <c r="J109" s="676"/>
      <c r="K109" s="676"/>
      <c r="L109" s="676"/>
    </row>
    <row r="110" spans="1:12" s="887" customFormat="1" ht="25.5">
      <c r="A110" s="1001" t="s">
        <v>1385</v>
      </c>
      <c r="B110" s="966" t="s">
        <v>1304</v>
      </c>
      <c r="C110" s="967" t="s">
        <v>3</v>
      </c>
      <c r="D110" s="968">
        <v>15</v>
      </c>
      <c r="E110" s="1188"/>
      <c r="F110" s="969">
        <f>E110*D110</f>
        <v>0</v>
      </c>
      <c r="G110" s="675"/>
      <c r="H110" s="675"/>
      <c r="I110" s="676"/>
      <c r="J110" s="676"/>
      <c r="K110" s="676"/>
      <c r="L110" s="676"/>
    </row>
    <row r="111" spans="1:12" s="887" customFormat="1" ht="14.25">
      <c r="A111" s="1001"/>
      <c r="B111" s="1003" t="s">
        <v>1305</v>
      </c>
      <c r="C111" s="1004"/>
      <c r="D111" s="1005"/>
      <c r="E111" s="1006"/>
      <c r="F111" s="1006"/>
      <c r="G111" s="675"/>
      <c r="H111" s="675"/>
      <c r="I111" s="676"/>
      <c r="J111" s="676"/>
      <c r="K111" s="676"/>
      <c r="L111" s="676"/>
    </row>
    <row r="112" spans="1:12" s="887" customFormat="1" ht="14.25">
      <c r="A112" s="1001"/>
      <c r="B112" s="966" t="s">
        <v>1294</v>
      </c>
      <c r="C112" s="1004"/>
      <c r="D112" s="1005"/>
      <c r="E112" s="1006"/>
      <c r="F112" s="1006"/>
      <c r="G112" s="675"/>
      <c r="H112" s="675"/>
      <c r="I112" s="676"/>
      <c r="J112" s="676"/>
      <c r="K112" s="676"/>
      <c r="L112" s="676"/>
    </row>
    <row r="113" spans="1:12" s="887" customFormat="1" ht="14.25">
      <c r="A113" s="1007"/>
      <c r="B113" s="966" t="s">
        <v>1295</v>
      </c>
      <c r="C113" s="1004"/>
      <c r="D113" s="1005"/>
      <c r="E113" s="1006"/>
      <c r="F113" s="1006"/>
      <c r="G113" s="675"/>
      <c r="H113" s="675"/>
      <c r="I113" s="676"/>
      <c r="J113" s="676"/>
      <c r="K113" s="676"/>
      <c r="L113" s="676"/>
    </row>
    <row r="114" spans="1:12" s="848" customFormat="1" ht="14.25">
      <c r="A114" s="1007"/>
      <c r="B114" s="966" t="s">
        <v>1306</v>
      </c>
      <c r="C114" s="1004"/>
      <c r="D114" s="1005"/>
      <c r="E114" s="1006"/>
      <c r="F114" s="1006"/>
      <c r="G114" s="675"/>
      <c r="H114" s="675"/>
      <c r="I114" s="676"/>
      <c r="J114" s="676"/>
      <c r="K114" s="676"/>
      <c r="L114" s="676"/>
    </row>
    <row r="115" spans="1:12" s="848" customFormat="1" ht="15" thickBot="1">
      <c r="A115" s="930"/>
      <c r="B115" s="106"/>
      <c r="C115" s="928"/>
      <c r="D115" s="929"/>
      <c r="E115" s="900"/>
      <c r="F115" s="900"/>
      <c r="G115" s="675"/>
      <c r="H115" s="675"/>
      <c r="I115" s="676"/>
      <c r="J115" s="676"/>
      <c r="K115" s="676"/>
      <c r="L115" s="676"/>
    </row>
    <row r="116" spans="1:12" s="2" customFormat="1" ht="17.25" thickBot="1">
      <c r="A116" s="859"/>
      <c r="B116" s="860" t="s">
        <v>1307</v>
      </c>
      <c r="C116" s="875"/>
      <c r="D116" s="876"/>
      <c r="E116" s="877"/>
      <c r="F116" s="877">
        <f>SUM(F11:F115)</f>
        <v>0</v>
      </c>
      <c r="G116" s="675"/>
      <c r="H116" s="675"/>
      <c r="I116" s="676"/>
      <c r="J116" s="676"/>
      <c r="K116" s="676"/>
      <c r="L116" s="676"/>
    </row>
    <row r="117" spans="1:12" ht="17.25" thickTop="1">
      <c r="A117" s="935"/>
      <c r="B117" s="936"/>
      <c r="C117" s="121"/>
      <c r="D117" s="937"/>
      <c r="E117" s="938"/>
      <c r="F117" s="938"/>
    </row>
    <row r="118" spans="1:12">
      <c r="A118" s="935"/>
      <c r="B118" s="936"/>
      <c r="C118" s="121"/>
      <c r="D118" s="937"/>
      <c r="E118" s="938"/>
      <c r="F118" s="938"/>
    </row>
  </sheetData>
  <sheetProtection algorithmName="SHA-512" hashValue="nd5qUzJttJr3o/zls+QCwkiDRHfYxNKC6acCU+GwzsCivq+ZZr0nzNvdgQbL412AK8fdUjE0zXs/Dhpq4Ebj7g==" saltValue="C1b9bp+nGfes4X6RsZjI0w==" spinCount="100000" sheet="1" objects="1" scenarios="1" selectLockedCells="1"/>
  <mergeCells count="4">
    <mergeCell ref="A4:F4"/>
    <mergeCell ref="A5:F5"/>
    <mergeCell ref="A6:F6"/>
    <mergeCell ref="A7:F7"/>
  </mergeCells>
  <conditionalFormatting sqref="E1:E1048576">
    <cfRule type="expression" dxfId="11" priority="1">
      <formula>$D1</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3" manualBreakCount="3">
    <brk id="28" max="9" man="1"/>
    <brk id="47" max="9" man="1"/>
    <brk id="109" max="9" man="1"/>
  </rowBreaks>
  <colBreaks count="1" manualBreakCount="1">
    <brk id="6" max="11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A28B7-D4C1-4CEA-A48A-920A63E8B583}">
  <sheetPr codeName="List12"/>
  <dimension ref="A1:L60"/>
  <sheetViews>
    <sheetView view="pageBreakPreview" zoomScaleNormal="100" zoomScaleSheetLayoutView="100" workbookViewId="0">
      <selection activeCell="E23" sqref="E23"/>
    </sheetView>
  </sheetViews>
  <sheetFormatPr defaultRowHeight="16.5"/>
  <cols>
    <col min="1" max="1" width="7.140625" style="108" customWidth="1"/>
    <col min="2" max="2" width="39.42578125" style="1" customWidth="1"/>
    <col min="3" max="3" width="8.28515625" style="1" customWidth="1"/>
    <col min="4" max="4" width="9.7109375" style="1" customWidth="1"/>
    <col min="5" max="5" width="12.42578125" style="1" customWidth="1"/>
    <col min="6" max="6" width="13.285156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9.7109375" style="1" customWidth="1"/>
    <col min="261" max="261" width="12.42578125" style="1" customWidth="1"/>
    <col min="262" max="262" width="13.28515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9.7109375" style="1" customWidth="1"/>
    <col min="517" max="517" width="12.42578125" style="1" customWidth="1"/>
    <col min="518" max="518" width="13.28515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9.7109375" style="1" customWidth="1"/>
    <col min="773" max="773" width="12.42578125" style="1" customWidth="1"/>
    <col min="774" max="774" width="13.28515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9.7109375" style="1" customWidth="1"/>
    <col min="1029" max="1029" width="12.42578125" style="1" customWidth="1"/>
    <col min="1030" max="1030" width="13.28515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9.7109375" style="1" customWidth="1"/>
    <col min="1285" max="1285" width="12.42578125" style="1" customWidth="1"/>
    <col min="1286" max="1286" width="13.28515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9.7109375" style="1" customWidth="1"/>
    <col min="1541" max="1541" width="12.42578125" style="1" customWidth="1"/>
    <col min="1542" max="1542" width="13.28515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9.7109375" style="1" customWidth="1"/>
    <col min="1797" max="1797" width="12.42578125" style="1" customWidth="1"/>
    <col min="1798" max="1798" width="13.28515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9.7109375" style="1" customWidth="1"/>
    <col min="2053" max="2053" width="12.42578125" style="1" customWidth="1"/>
    <col min="2054" max="2054" width="13.28515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9.7109375" style="1" customWidth="1"/>
    <col min="2309" max="2309" width="12.42578125" style="1" customWidth="1"/>
    <col min="2310" max="2310" width="13.28515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9.7109375" style="1" customWidth="1"/>
    <col min="2565" max="2565" width="12.42578125" style="1" customWidth="1"/>
    <col min="2566" max="2566" width="13.28515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9.7109375" style="1" customWidth="1"/>
    <col min="2821" max="2821" width="12.42578125" style="1" customWidth="1"/>
    <col min="2822" max="2822" width="13.28515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9.7109375" style="1" customWidth="1"/>
    <col min="3077" max="3077" width="12.42578125" style="1" customWidth="1"/>
    <col min="3078" max="3078" width="13.28515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9.7109375" style="1" customWidth="1"/>
    <col min="3333" max="3333" width="12.42578125" style="1" customWidth="1"/>
    <col min="3334" max="3334" width="13.28515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9.7109375" style="1" customWidth="1"/>
    <col min="3589" max="3589" width="12.42578125" style="1" customWidth="1"/>
    <col min="3590" max="3590" width="13.28515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9.7109375" style="1" customWidth="1"/>
    <col min="3845" max="3845" width="12.42578125" style="1" customWidth="1"/>
    <col min="3846" max="3846" width="13.28515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9.7109375" style="1" customWidth="1"/>
    <col min="4101" max="4101" width="12.42578125" style="1" customWidth="1"/>
    <col min="4102" max="4102" width="13.28515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9.7109375" style="1" customWidth="1"/>
    <col min="4357" max="4357" width="12.42578125" style="1" customWidth="1"/>
    <col min="4358" max="4358" width="13.28515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9.7109375" style="1" customWidth="1"/>
    <col min="4613" max="4613" width="12.42578125" style="1" customWidth="1"/>
    <col min="4614" max="4614" width="13.28515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9.7109375" style="1" customWidth="1"/>
    <col min="4869" max="4869" width="12.42578125" style="1" customWidth="1"/>
    <col min="4870" max="4870" width="13.28515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9.7109375" style="1" customWidth="1"/>
    <col min="5125" max="5125" width="12.42578125" style="1" customWidth="1"/>
    <col min="5126" max="5126" width="13.28515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9.7109375" style="1" customWidth="1"/>
    <col min="5381" max="5381" width="12.42578125" style="1" customWidth="1"/>
    <col min="5382" max="5382" width="13.28515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9.7109375" style="1" customWidth="1"/>
    <col min="5637" max="5637" width="12.42578125" style="1" customWidth="1"/>
    <col min="5638" max="5638" width="13.28515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9.7109375" style="1" customWidth="1"/>
    <col min="5893" max="5893" width="12.42578125" style="1" customWidth="1"/>
    <col min="5894" max="5894" width="13.28515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9.7109375" style="1" customWidth="1"/>
    <col min="6149" max="6149" width="12.42578125" style="1" customWidth="1"/>
    <col min="6150" max="6150" width="13.28515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9.7109375" style="1" customWidth="1"/>
    <col min="6405" max="6405" width="12.42578125" style="1" customWidth="1"/>
    <col min="6406" max="6406" width="13.28515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9.7109375" style="1" customWidth="1"/>
    <col min="6661" max="6661" width="12.42578125" style="1" customWidth="1"/>
    <col min="6662" max="6662" width="13.28515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9.7109375" style="1" customWidth="1"/>
    <col min="6917" max="6917" width="12.42578125" style="1" customWidth="1"/>
    <col min="6918" max="6918" width="13.28515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9.7109375" style="1" customWidth="1"/>
    <col min="7173" max="7173" width="12.42578125" style="1" customWidth="1"/>
    <col min="7174" max="7174" width="13.28515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9.7109375" style="1" customWidth="1"/>
    <col min="7429" max="7429" width="12.42578125" style="1" customWidth="1"/>
    <col min="7430" max="7430" width="13.28515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9.7109375" style="1" customWidth="1"/>
    <col min="7685" max="7685" width="12.42578125" style="1" customWidth="1"/>
    <col min="7686" max="7686" width="13.28515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9.7109375" style="1" customWidth="1"/>
    <col min="7941" max="7941" width="12.42578125" style="1" customWidth="1"/>
    <col min="7942" max="7942" width="13.28515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9.7109375" style="1" customWidth="1"/>
    <col min="8197" max="8197" width="12.42578125" style="1" customWidth="1"/>
    <col min="8198" max="8198" width="13.28515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9.7109375" style="1" customWidth="1"/>
    <col min="8453" max="8453" width="12.42578125" style="1" customWidth="1"/>
    <col min="8454" max="8454" width="13.28515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9.7109375" style="1" customWidth="1"/>
    <col min="8709" max="8709" width="12.42578125" style="1" customWidth="1"/>
    <col min="8710" max="8710" width="13.28515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9.7109375" style="1" customWidth="1"/>
    <col min="8965" max="8965" width="12.42578125" style="1" customWidth="1"/>
    <col min="8966" max="8966" width="13.28515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9.7109375" style="1" customWidth="1"/>
    <col min="9221" max="9221" width="12.42578125" style="1" customWidth="1"/>
    <col min="9222" max="9222" width="13.28515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9.7109375" style="1" customWidth="1"/>
    <col min="9477" max="9477" width="12.42578125" style="1" customWidth="1"/>
    <col min="9478" max="9478" width="13.28515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9.7109375" style="1" customWidth="1"/>
    <col min="9733" max="9733" width="12.42578125" style="1" customWidth="1"/>
    <col min="9734" max="9734" width="13.28515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9.7109375" style="1" customWidth="1"/>
    <col min="9989" max="9989" width="12.42578125" style="1" customWidth="1"/>
    <col min="9990" max="9990" width="13.28515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9.7109375" style="1" customWidth="1"/>
    <col min="10245" max="10245" width="12.42578125" style="1" customWidth="1"/>
    <col min="10246" max="10246" width="13.28515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9.7109375" style="1" customWidth="1"/>
    <col min="10501" max="10501" width="12.42578125" style="1" customWidth="1"/>
    <col min="10502" max="10502" width="13.28515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9.7109375" style="1" customWidth="1"/>
    <col min="10757" max="10757" width="12.42578125" style="1" customWidth="1"/>
    <col min="10758" max="10758" width="13.28515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9.7109375" style="1" customWidth="1"/>
    <col min="11013" max="11013" width="12.42578125" style="1" customWidth="1"/>
    <col min="11014" max="11014" width="13.28515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9.7109375" style="1" customWidth="1"/>
    <col min="11269" max="11269" width="12.42578125" style="1" customWidth="1"/>
    <col min="11270" max="11270" width="13.28515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9.7109375" style="1" customWidth="1"/>
    <col min="11525" max="11525" width="12.42578125" style="1" customWidth="1"/>
    <col min="11526" max="11526" width="13.28515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9.7109375" style="1" customWidth="1"/>
    <col min="11781" max="11781" width="12.42578125" style="1" customWidth="1"/>
    <col min="11782" max="11782" width="13.28515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9.7109375" style="1" customWidth="1"/>
    <col min="12037" max="12037" width="12.42578125" style="1" customWidth="1"/>
    <col min="12038" max="12038" width="13.28515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9.7109375" style="1" customWidth="1"/>
    <col min="12293" max="12293" width="12.42578125" style="1" customWidth="1"/>
    <col min="12294" max="12294" width="13.28515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9.7109375" style="1" customWidth="1"/>
    <col min="12549" max="12549" width="12.42578125" style="1" customWidth="1"/>
    <col min="12550" max="12550" width="13.28515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9.7109375" style="1" customWidth="1"/>
    <col min="12805" max="12805" width="12.42578125" style="1" customWidth="1"/>
    <col min="12806" max="12806" width="13.28515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9.7109375" style="1" customWidth="1"/>
    <col min="13061" max="13061" width="12.42578125" style="1" customWidth="1"/>
    <col min="13062" max="13062" width="13.28515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9.7109375" style="1" customWidth="1"/>
    <col min="13317" max="13317" width="12.42578125" style="1" customWidth="1"/>
    <col min="13318" max="13318" width="13.28515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9.7109375" style="1" customWidth="1"/>
    <col min="13573" max="13573" width="12.42578125" style="1" customWidth="1"/>
    <col min="13574" max="13574" width="13.28515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9.7109375" style="1" customWidth="1"/>
    <col min="13829" max="13829" width="12.42578125" style="1" customWidth="1"/>
    <col min="13830" max="13830" width="13.28515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9.7109375" style="1" customWidth="1"/>
    <col min="14085" max="14085" width="12.42578125" style="1" customWidth="1"/>
    <col min="14086" max="14086" width="13.28515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9.7109375" style="1" customWidth="1"/>
    <col min="14341" max="14341" width="12.42578125" style="1" customWidth="1"/>
    <col min="14342" max="14342" width="13.28515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9.7109375" style="1" customWidth="1"/>
    <col min="14597" max="14597" width="12.42578125" style="1" customWidth="1"/>
    <col min="14598" max="14598" width="13.28515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9.7109375" style="1" customWidth="1"/>
    <col min="14853" max="14853" width="12.42578125" style="1" customWidth="1"/>
    <col min="14854" max="14854" width="13.28515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9.7109375" style="1" customWidth="1"/>
    <col min="15109" max="15109" width="12.42578125" style="1" customWidth="1"/>
    <col min="15110" max="15110" width="13.28515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9.7109375" style="1" customWidth="1"/>
    <col min="15365" max="15365" width="12.42578125" style="1" customWidth="1"/>
    <col min="15366" max="15366" width="13.28515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9.7109375" style="1" customWidth="1"/>
    <col min="15621" max="15621" width="12.42578125" style="1" customWidth="1"/>
    <col min="15622" max="15622" width="13.28515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9.7109375" style="1" customWidth="1"/>
    <col min="15877" max="15877" width="12.42578125" style="1" customWidth="1"/>
    <col min="15878" max="15878" width="13.28515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9.7109375" style="1" customWidth="1"/>
    <col min="16133" max="16133" width="12.42578125" style="1" customWidth="1"/>
    <col min="16134" max="16134" width="13.28515625" style="1" customWidth="1"/>
    <col min="16135" max="16139" width="9.140625" style="1"/>
    <col min="16140" max="16140" width="7.140625" style="1" customWidth="1"/>
    <col min="16141" max="16384" width="9.140625" style="1"/>
  </cols>
  <sheetData>
    <row r="1" spans="1:12" s="942" customFormat="1" ht="19.5" thickBot="1">
      <c r="A1" s="939" t="s">
        <v>1308</v>
      </c>
      <c r="B1" s="940" t="s">
        <v>201</v>
      </c>
      <c r="C1" s="941"/>
      <c r="D1" s="941"/>
      <c r="E1" s="941"/>
      <c r="F1" s="941"/>
      <c r="G1" s="675"/>
      <c r="H1" s="127"/>
      <c r="I1" s="653" t="s">
        <v>127</v>
      </c>
      <c r="J1" s="653" t="s">
        <v>128</v>
      </c>
      <c r="K1" s="449" t="s">
        <v>1132</v>
      </c>
      <c r="L1" s="277"/>
    </row>
    <row r="2" spans="1:12" ht="17.25" hidden="1" thickTop="1">
      <c r="H2" s="450" t="s">
        <v>1110</v>
      </c>
      <c r="I2" s="451"/>
      <c r="J2" s="451"/>
      <c r="K2" s="449" t="s">
        <v>1133</v>
      </c>
      <c r="L2" s="277">
        <f>SUM(I2:I13)</f>
        <v>0</v>
      </c>
    </row>
    <row r="3" spans="1:12" hidden="1">
      <c r="H3" s="35" t="s">
        <v>1111</v>
      </c>
      <c r="I3" s="451">
        <f>F27+F29+F31+F43+F45+F47+F33+F35+F39+F49+F51+F55</f>
        <v>0</v>
      </c>
      <c r="J3" s="451">
        <f>SUM(F37+F53)</f>
        <v>0</v>
      </c>
      <c r="K3" s="449" t="s">
        <v>1134</v>
      </c>
      <c r="L3" s="277">
        <f>F57</f>
        <v>0</v>
      </c>
    </row>
    <row r="4" spans="1:12" hidden="1">
      <c r="H4" s="452" t="s">
        <v>153</v>
      </c>
      <c r="I4" s="451"/>
      <c r="J4" s="451"/>
      <c r="K4" s="277"/>
      <c r="L4" s="277"/>
    </row>
    <row r="5" spans="1:12" ht="17.25" thickTop="1">
      <c r="A5" s="839" t="s">
        <v>1393</v>
      </c>
      <c r="B5" s="2" t="s">
        <v>1148</v>
      </c>
      <c r="H5" s="453" t="s">
        <v>1130</v>
      </c>
      <c r="I5" s="451"/>
      <c r="J5" s="451"/>
      <c r="K5" s="277"/>
      <c r="L5" s="277"/>
    </row>
    <row r="6" spans="1:12">
      <c r="A6" s="839"/>
      <c r="B6" s="2"/>
      <c r="H6" s="36" t="s">
        <v>10</v>
      </c>
      <c r="I6" s="451"/>
      <c r="J6" s="451"/>
      <c r="K6" s="277"/>
      <c r="L6" s="277"/>
    </row>
    <row r="7" spans="1:12" s="864" customFormat="1">
      <c r="A7" s="879" t="s">
        <v>1309</v>
      </c>
      <c r="B7" s="880"/>
      <c r="C7" s="881"/>
      <c r="D7" s="882"/>
      <c r="E7" s="881"/>
      <c r="F7" s="883"/>
      <c r="G7" s="675"/>
      <c r="H7" s="37" t="s">
        <v>135</v>
      </c>
      <c r="I7" s="451"/>
      <c r="J7" s="451"/>
      <c r="K7" s="277"/>
      <c r="L7" s="277"/>
    </row>
    <row r="8" spans="1:12" s="943" customFormat="1">
      <c r="A8" s="1302" t="s">
        <v>1310</v>
      </c>
      <c r="B8" s="1303"/>
      <c r="C8" s="1303"/>
      <c r="D8" s="1303"/>
      <c r="E8" s="1303"/>
      <c r="F8" s="1304"/>
      <c r="G8" s="675"/>
      <c r="H8" s="38" t="s">
        <v>134</v>
      </c>
      <c r="I8" s="451"/>
      <c r="J8" s="451"/>
      <c r="K8" s="277"/>
      <c r="L8" s="277"/>
    </row>
    <row r="9" spans="1:12" s="943" customFormat="1">
      <c r="A9" s="1332" t="s">
        <v>1311</v>
      </c>
      <c r="B9" s="1333"/>
      <c r="C9" s="1333"/>
      <c r="D9" s="1333"/>
      <c r="E9" s="1333"/>
      <c r="F9" s="1334"/>
      <c r="G9" s="675"/>
      <c r="H9" s="39" t="s">
        <v>11</v>
      </c>
      <c r="I9" s="451"/>
      <c r="J9" s="451"/>
      <c r="K9" s="277"/>
      <c r="L9" s="277"/>
    </row>
    <row r="10" spans="1:12" s="943" customFormat="1">
      <c r="A10" s="1332" t="s">
        <v>1312</v>
      </c>
      <c r="B10" s="1333"/>
      <c r="C10" s="1333"/>
      <c r="D10" s="1333"/>
      <c r="E10" s="1333"/>
      <c r="F10" s="1334"/>
      <c r="G10" s="675"/>
      <c r="H10" s="377" t="s">
        <v>1131</v>
      </c>
      <c r="I10" s="463"/>
      <c r="J10" s="451"/>
      <c r="K10" s="277"/>
      <c r="L10" s="277"/>
    </row>
    <row r="11" spans="1:12" s="943" customFormat="1">
      <c r="A11" s="1332" t="s">
        <v>1313</v>
      </c>
      <c r="B11" s="1333"/>
      <c r="C11" s="1333"/>
      <c r="D11" s="1333"/>
      <c r="E11" s="1333"/>
      <c r="F11" s="1334"/>
      <c r="G11" s="675"/>
      <c r="H11" s="62" t="s">
        <v>154</v>
      </c>
      <c r="I11" s="454"/>
      <c r="J11" s="454"/>
      <c r="K11" s="277"/>
      <c r="L11" s="277"/>
    </row>
    <row r="12" spans="1:12" s="943" customFormat="1">
      <c r="A12" s="1332" t="s">
        <v>1314</v>
      </c>
      <c r="B12" s="1333"/>
      <c r="C12" s="1333"/>
      <c r="D12" s="1333"/>
      <c r="E12" s="1333"/>
      <c r="F12" s="1334"/>
      <c r="G12" s="675"/>
      <c r="H12" s="63" t="s">
        <v>8</v>
      </c>
      <c r="I12" s="451"/>
      <c r="J12" s="451"/>
      <c r="K12" s="277"/>
      <c r="L12" s="277"/>
    </row>
    <row r="13" spans="1:12" s="943" customFormat="1">
      <c r="A13" s="1335" t="s">
        <v>1315</v>
      </c>
      <c r="B13" s="1336"/>
      <c r="C13" s="1336"/>
      <c r="D13" s="1336"/>
      <c r="E13" s="1336"/>
      <c r="F13" s="1337"/>
      <c r="G13" s="675"/>
      <c r="H13" s="456" t="s">
        <v>9</v>
      </c>
      <c r="I13" s="451">
        <f>SUM(J2:J12)</f>
        <v>0</v>
      </c>
      <c r="J13" s="457"/>
      <c r="K13" s="277"/>
      <c r="L13" s="277"/>
    </row>
    <row r="14" spans="1:12" s="864" customFormat="1">
      <c r="A14" s="944" t="s">
        <v>1316</v>
      </c>
      <c r="B14" s="945"/>
      <c r="C14" s="946"/>
      <c r="D14" s="947"/>
      <c r="E14" s="946"/>
      <c r="F14" s="948"/>
      <c r="G14" s="675"/>
      <c r="H14" s="675"/>
      <c r="I14" s="127"/>
      <c r="J14" s="127"/>
      <c r="K14" s="366"/>
      <c r="L14" s="127"/>
    </row>
    <row r="15" spans="1:12" s="949" customFormat="1">
      <c r="A15" s="1302" t="s">
        <v>1317</v>
      </c>
      <c r="B15" s="1303"/>
      <c r="C15" s="1303"/>
      <c r="D15" s="1303"/>
      <c r="E15" s="1303"/>
      <c r="F15" s="1304"/>
      <c r="G15" s="675"/>
      <c r="H15" s="675"/>
      <c r="I15" s="127"/>
      <c r="J15" s="127"/>
      <c r="K15" s="366"/>
      <c r="L15" s="127"/>
    </row>
    <row r="16" spans="1:12" s="949" customFormat="1">
      <c r="A16" s="1305" t="s">
        <v>1318</v>
      </c>
      <c r="B16" s="1306"/>
      <c r="C16" s="1306"/>
      <c r="D16" s="1306"/>
      <c r="E16" s="1306"/>
      <c r="F16" s="1307"/>
      <c r="G16" s="675"/>
      <c r="H16" s="675"/>
      <c r="I16" s="127"/>
      <c r="J16" s="127"/>
      <c r="K16" s="366"/>
      <c r="L16" s="127"/>
    </row>
    <row r="17" spans="1:12" s="949" customFormat="1">
      <c r="A17" s="1305" t="s">
        <v>1319</v>
      </c>
      <c r="B17" s="1338"/>
      <c r="C17" s="1338"/>
      <c r="D17" s="1338"/>
      <c r="E17" s="1338"/>
      <c r="F17" s="1339"/>
      <c r="G17" s="675"/>
      <c r="H17" s="675"/>
      <c r="I17" s="127"/>
      <c r="J17" s="127"/>
      <c r="K17" s="366"/>
      <c r="L17" s="127"/>
    </row>
    <row r="18" spans="1:12" s="887" customFormat="1">
      <c r="A18" s="1305" t="s">
        <v>1320</v>
      </c>
      <c r="B18" s="1340"/>
      <c r="C18" s="1340"/>
      <c r="D18" s="1340"/>
      <c r="E18" s="1340"/>
      <c r="F18" s="1341"/>
      <c r="G18" s="675"/>
      <c r="H18" s="675"/>
      <c r="I18" s="127"/>
      <c r="J18" s="127"/>
      <c r="K18" s="366"/>
      <c r="L18" s="127"/>
    </row>
    <row r="19" spans="1:12" s="949" customFormat="1">
      <c r="A19" s="1311" t="s">
        <v>1321</v>
      </c>
      <c r="B19" s="1342"/>
      <c r="C19" s="1342"/>
      <c r="D19" s="1342"/>
      <c r="E19" s="1342"/>
      <c r="F19" s="1343"/>
      <c r="G19" s="675"/>
      <c r="H19" s="675"/>
      <c r="I19" s="127"/>
      <c r="J19" s="127"/>
      <c r="K19" s="366"/>
      <c r="L19" s="127"/>
    </row>
    <row r="20" spans="1:12">
      <c r="A20" s="839"/>
      <c r="B20" s="2"/>
      <c r="I20" s="127"/>
      <c r="J20" s="127"/>
      <c r="K20" s="366"/>
      <c r="L20" s="127"/>
    </row>
    <row r="21" spans="1:12" hidden="1">
      <c r="A21" s="839"/>
      <c r="B21" s="2"/>
      <c r="I21" s="127"/>
      <c r="J21" s="127"/>
      <c r="K21" s="366"/>
      <c r="L21" s="127"/>
    </row>
    <row r="22" spans="1:12">
      <c r="I22" s="127"/>
      <c r="J22" s="127"/>
      <c r="K22" s="366"/>
      <c r="L22" s="127"/>
    </row>
    <row r="23" spans="1:12" s="2" customFormat="1" ht="17.25" thickBot="1">
      <c r="A23" s="841"/>
      <c r="B23" s="842" t="s">
        <v>1112</v>
      </c>
      <c r="C23" s="870" t="s">
        <v>6</v>
      </c>
      <c r="D23" s="870" t="s">
        <v>1</v>
      </c>
      <c r="E23" s="1192" t="s">
        <v>1113</v>
      </c>
      <c r="F23" s="870" t="s">
        <v>2</v>
      </c>
      <c r="G23" s="675"/>
      <c r="H23" s="675"/>
      <c r="I23" s="127"/>
      <c r="J23" s="127"/>
      <c r="K23" s="366"/>
      <c r="L23" s="127"/>
    </row>
    <row r="24" spans="1:12" s="895" customFormat="1" ht="17.25" thickTop="1">
      <c r="A24" s="919"/>
      <c r="C24" s="921"/>
      <c r="D24" s="921"/>
      <c r="E24" s="921"/>
      <c r="F24" s="921"/>
      <c r="G24" s="675"/>
      <c r="H24" s="675"/>
      <c r="I24" s="127"/>
      <c r="J24" s="127"/>
      <c r="K24" s="366"/>
      <c r="L24" s="127"/>
    </row>
    <row r="25" spans="1:12" s="895" customFormat="1">
      <c r="A25" s="919"/>
      <c r="B25" s="963" t="s">
        <v>1377</v>
      </c>
      <c r="C25" s="921"/>
      <c r="D25" s="921"/>
      <c r="E25" s="921"/>
      <c r="F25" s="921"/>
      <c r="G25" s="675"/>
      <c r="H25" s="675"/>
      <c r="I25" s="127"/>
      <c r="J25" s="127"/>
      <c r="K25" s="366"/>
      <c r="L25" s="127"/>
    </row>
    <row r="26" spans="1:12" s="895" customFormat="1">
      <c r="A26" s="919"/>
      <c r="C26" s="921"/>
      <c r="D26" s="921"/>
      <c r="E26" s="921"/>
      <c r="F26" s="921"/>
      <c r="G26" s="675"/>
      <c r="H26" s="675"/>
      <c r="I26" s="127"/>
      <c r="J26" s="127"/>
      <c r="K26" s="366"/>
      <c r="L26" s="127"/>
    </row>
    <row r="27" spans="1:12" s="899" customFormat="1" ht="76.5">
      <c r="A27" s="975" t="s">
        <v>723</v>
      </c>
      <c r="B27" s="976" t="s">
        <v>1322</v>
      </c>
      <c r="C27" s="977" t="s">
        <v>3</v>
      </c>
      <c r="D27" s="978">
        <v>609</v>
      </c>
      <c r="E27" s="1190"/>
      <c r="F27" s="979">
        <f>E27*D27</f>
        <v>0</v>
      </c>
      <c r="G27" s="1044"/>
      <c r="H27" s="675"/>
      <c r="I27" s="127"/>
      <c r="J27" s="127"/>
      <c r="K27" s="366"/>
      <c r="L27" s="127"/>
    </row>
    <row r="28" spans="1:12" s="899" customFormat="1">
      <c r="A28" s="922"/>
      <c r="B28" s="102"/>
      <c r="C28" s="102"/>
      <c r="D28" s="102"/>
      <c r="E28" s="102"/>
      <c r="F28" s="102"/>
      <c r="G28" s="675"/>
      <c r="H28" s="675"/>
      <c r="I28" s="127"/>
      <c r="J28" s="127"/>
      <c r="K28" s="366"/>
      <c r="L28" s="127"/>
    </row>
    <row r="29" spans="1:12" s="899" customFormat="1" ht="76.5">
      <c r="A29" s="975" t="s">
        <v>1370</v>
      </c>
      <c r="B29" s="976" t="s">
        <v>1323</v>
      </c>
      <c r="C29" s="977" t="s">
        <v>3</v>
      </c>
      <c r="D29" s="978">
        <v>609</v>
      </c>
      <c r="E29" s="1190"/>
      <c r="F29" s="979">
        <f>E29*D29</f>
        <v>0</v>
      </c>
      <c r="G29" s="1044"/>
      <c r="H29" s="675"/>
      <c r="I29" s="127"/>
      <c r="J29" s="127"/>
      <c r="K29" s="366"/>
      <c r="L29" s="127"/>
    </row>
    <row r="30" spans="1:12" s="899" customFormat="1">
      <c r="A30" s="922"/>
      <c r="B30" s="102"/>
      <c r="C30" s="102"/>
      <c r="D30" s="102"/>
      <c r="E30" s="102"/>
      <c r="F30" s="102"/>
      <c r="G30" s="675"/>
      <c r="H30" s="675"/>
      <c r="I30" s="127"/>
      <c r="J30" s="127"/>
      <c r="K30" s="366"/>
      <c r="L30" s="127"/>
    </row>
    <row r="31" spans="1:12" s="899" customFormat="1" ht="63.75">
      <c r="A31" s="975" t="s">
        <v>1371</v>
      </c>
      <c r="B31" s="976" t="s">
        <v>1324</v>
      </c>
      <c r="C31" s="977" t="s">
        <v>3</v>
      </c>
      <c r="D31" s="978">
        <v>609</v>
      </c>
      <c r="E31" s="1190"/>
      <c r="F31" s="979">
        <f>E31*D31</f>
        <v>0</v>
      </c>
      <c r="G31" s="675"/>
      <c r="H31" s="675"/>
      <c r="I31" s="127"/>
      <c r="J31" s="127"/>
      <c r="K31" s="366"/>
      <c r="L31" s="127"/>
    </row>
    <row r="32" spans="1:12" s="899" customFormat="1">
      <c r="A32" s="922"/>
      <c r="B32" s="102"/>
      <c r="C32" s="102"/>
      <c r="D32" s="102"/>
      <c r="E32" s="102"/>
      <c r="F32" s="102"/>
      <c r="G32" s="675"/>
      <c r="H32" s="675"/>
      <c r="I32" s="127"/>
      <c r="J32" s="127"/>
      <c r="K32" s="366"/>
      <c r="L32" s="127"/>
    </row>
    <row r="33" spans="1:12" s="899" customFormat="1" ht="25.5">
      <c r="A33" s="975" t="s">
        <v>1372</v>
      </c>
      <c r="B33" s="976" t="s">
        <v>1425</v>
      </c>
      <c r="C33" s="977" t="s">
        <v>3</v>
      </c>
      <c r="D33" s="978">
        <v>609</v>
      </c>
      <c r="E33" s="1190"/>
      <c r="F33" s="979">
        <f>E33*D33</f>
        <v>0</v>
      </c>
      <c r="G33" s="675"/>
      <c r="H33" s="675"/>
      <c r="I33" s="127"/>
      <c r="J33" s="127"/>
      <c r="K33" s="366"/>
      <c r="L33" s="127"/>
    </row>
    <row r="34" spans="1:12" s="899" customFormat="1">
      <c r="A34" s="922"/>
      <c r="B34" s="102"/>
      <c r="C34" s="102"/>
      <c r="D34" s="102"/>
      <c r="E34" s="102"/>
      <c r="F34" s="102"/>
      <c r="G34" s="675"/>
      <c r="H34" s="675"/>
      <c r="I34" s="127"/>
      <c r="J34" s="127"/>
      <c r="K34" s="366"/>
      <c r="L34" s="127"/>
    </row>
    <row r="35" spans="1:12" s="899" customFormat="1" ht="25.5">
      <c r="A35" s="975" t="s">
        <v>1373</v>
      </c>
      <c r="B35" s="976" t="s">
        <v>1426</v>
      </c>
      <c r="C35" s="977" t="s">
        <v>1273</v>
      </c>
      <c r="D35" s="978">
        <v>40</v>
      </c>
      <c r="E35" s="1190"/>
      <c r="F35" s="979">
        <f>E35*D35</f>
        <v>0</v>
      </c>
      <c r="G35" s="675"/>
      <c r="H35" s="675"/>
      <c r="I35" s="127"/>
      <c r="J35" s="127"/>
      <c r="K35" s="366"/>
      <c r="L35" s="127"/>
    </row>
    <row r="36" spans="1:12" s="899" customFormat="1">
      <c r="A36" s="922"/>
      <c r="B36" s="102"/>
      <c r="C36" s="102"/>
      <c r="D36" s="102"/>
      <c r="E36" s="102"/>
      <c r="F36" s="102"/>
      <c r="G36" s="675"/>
      <c r="H36" s="675"/>
      <c r="I36" s="127"/>
      <c r="J36" s="127"/>
      <c r="K36" s="366"/>
      <c r="L36" s="127"/>
    </row>
    <row r="37" spans="1:12" s="899" customFormat="1">
      <c r="A37" s="1024" t="s">
        <v>1374</v>
      </c>
      <c r="B37" s="1025" t="s">
        <v>1427</v>
      </c>
      <c r="C37" s="1026" t="s">
        <v>4</v>
      </c>
      <c r="D37" s="1027">
        <v>400</v>
      </c>
      <c r="E37" s="1194"/>
      <c r="F37" s="1028">
        <f>E37*D37</f>
        <v>0</v>
      </c>
      <c r="G37" s="675"/>
      <c r="H37" s="675"/>
      <c r="I37" s="127"/>
      <c r="J37" s="127"/>
      <c r="K37" s="366"/>
      <c r="L37" s="127"/>
    </row>
    <row r="38" spans="1:12" s="899" customFormat="1">
      <c r="A38" s="922"/>
      <c r="B38" s="102"/>
      <c r="C38" s="102"/>
      <c r="D38" s="102"/>
      <c r="E38" s="102"/>
      <c r="F38" s="102"/>
      <c r="G38" s="675"/>
      <c r="H38" s="675"/>
      <c r="I38" s="127"/>
      <c r="J38" s="127"/>
      <c r="K38" s="366"/>
      <c r="L38" s="127"/>
    </row>
    <row r="39" spans="1:12" s="899" customFormat="1" ht="25.5">
      <c r="A39" s="975" t="s">
        <v>1375</v>
      </c>
      <c r="B39" s="976" t="s">
        <v>1428</v>
      </c>
      <c r="C39" s="977" t="s">
        <v>1273</v>
      </c>
      <c r="D39" s="978">
        <v>40</v>
      </c>
      <c r="E39" s="1190"/>
      <c r="F39" s="979">
        <f>E39*D39</f>
        <v>0</v>
      </c>
      <c r="G39" s="675"/>
      <c r="H39" s="675"/>
      <c r="I39" s="127"/>
      <c r="J39" s="127"/>
      <c r="K39" s="366"/>
      <c r="L39" s="127"/>
    </row>
    <row r="40" spans="1:12" s="899" customFormat="1">
      <c r="A40" s="849"/>
      <c r="B40" s="106"/>
      <c r="C40" s="850"/>
      <c r="D40" s="851"/>
      <c r="E40" s="852"/>
      <c r="F40" s="852"/>
      <c r="G40" s="675"/>
      <c r="H40" s="675"/>
      <c r="I40" s="127"/>
      <c r="J40" s="127"/>
      <c r="K40" s="366"/>
      <c r="L40" s="127"/>
    </row>
    <row r="41" spans="1:12" s="899" customFormat="1">
      <c r="A41" s="849"/>
      <c r="B41" s="963" t="s">
        <v>1378</v>
      </c>
      <c r="C41" s="850"/>
      <c r="D41" s="851"/>
      <c r="E41" s="852"/>
      <c r="F41" s="852"/>
      <c r="G41" s="675"/>
      <c r="H41" s="675"/>
      <c r="I41" s="127"/>
      <c r="J41" s="127"/>
      <c r="K41" s="366"/>
      <c r="L41" s="127"/>
    </row>
    <row r="42" spans="1:12" s="899" customFormat="1">
      <c r="A42" s="849"/>
      <c r="B42" s="106"/>
      <c r="C42" s="850"/>
      <c r="D42" s="851"/>
      <c r="E42" s="852"/>
      <c r="F42" s="852"/>
      <c r="G42" s="675"/>
      <c r="H42" s="675"/>
      <c r="I42" s="127"/>
      <c r="J42" s="127"/>
      <c r="K42" s="366"/>
      <c r="L42" s="127"/>
    </row>
    <row r="43" spans="1:12" s="899" customFormat="1" ht="76.5">
      <c r="A43" s="975" t="s">
        <v>1376</v>
      </c>
      <c r="B43" s="976" t="s">
        <v>1322</v>
      </c>
      <c r="C43" s="977" t="s">
        <v>3</v>
      </c>
      <c r="D43" s="978">
        <v>300</v>
      </c>
      <c r="E43" s="1190"/>
      <c r="F43" s="979">
        <f>E43*D43</f>
        <v>0</v>
      </c>
      <c r="G43" s="675"/>
      <c r="H43" s="675"/>
      <c r="I43" s="127"/>
      <c r="J43" s="127"/>
      <c r="K43" s="366"/>
      <c r="L43" s="127"/>
    </row>
    <row r="44" spans="1:12" s="899" customFormat="1">
      <c r="A44" s="922"/>
      <c r="B44" s="102"/>
      <c r="C44" s="102"/>
      <c r="D44" s="102"/>
      <c r="E44" s="102"/>
      <c r="F44" s="102"/>
      <c r="G44" s="677"/>
      <c r="H44" s="681"/>
      <c r="I44" s="679"/>
      <c r="J44" s="679"/>
      <c r="K44" s="127"/>
      <c r="L44" s="127"/>
    </row>
    <row r="45" spans="1:12" s="899" customFormat="1" ht="76.5">
      <c r="A45" s="975" t="s">
        <v>1379</v>
      </c>
      <c r="B45" s="976" t="s">
        <v>1323</v>
      </c>
      <c r="C45" s="977" t="s">
        <v>3</v>
      </c>
      <c r="D45" s="978">
        <v>300</v>
      </c>
      <c r="E45" s="1190"/>
      <c r="F45" s="979">
        <f>E45*D45</f>
        <v>0</v>
      </c>
      <c r="G45" s="677"/>
      <c r="H45" s="679"/>
      <c r="I45" s="676"/>
      <c r="J45" s="680"/>
      <c r="K45" s="367"/>
      <c r="L45" s="367"/>
    </row>
    <row r="46" spans="1:12" s="899" customFormat="1">
      <c r="A46" s="922"/>
      <c r="B46" s="102"/>
      <c r="C46" s="102"/>
      <c r="D46" s="102"/>
      <c r="E46" s="102"/>
      <c r="F46" s="102"/>
      <c r="G46" s="677"/>
      <c r="H46" s="682"/>
      <c r="I46" s="676"/>
      <c r="J46" s="676"/>
      <c r="K46" s="127"/>
      <c r="L46" s="127"/>
    </row>
    <row r="47" spans="1:12" s="899" customFormat="1" ht="63.75">
      <c r="A47" s="975" t="s">
        <v>1380</v>
      </c>
      <c r="B47" s="976" t="s">
        <v>1324</v>
      </c>
      <c r="C47" s="977" t="s">
        <v>3</v>
      </c>
      <c r="D47" s="978">
        <v>300</v>
      </c>
      <c r="E47" s="1190"/>
      <c r="F47" s="979">
        <f>E47*D47</f>
        <v>0</v>
      </c>
      <c r="G47" s="681"/>
      <c r="H47" s="675"/>
      <c r="I47" s="676"/>
      <c r="J47" s="676"/>
      <c r="K47" s="683"/>
      <c r="L47" s="676"/>
    </row>
    <row r="48" spans="1:12" s="899" customFormat="1">
      <c r="A48" s="922"/>
      <c r="B48" s="102"/>
      <c r="C48" s="102"/>
      <c r="D48" s="102"/>
      <c r="E48" s="102"/>
      <c r="F48" s="102"/>
      <c r="G48" s="675"/>
      <c r="H48" s="675"/>
      <c r="I48" s="127"/>
      <c r="J48" s="127"/>
      <c r="K48" s="366"/>
      <c r="L48" s="127"/>
    </row>
    <row r="49" spans="1:12" s="899" customFormat="1" ht="25.5">
      <c r="A49" s="975" t="s">
        <v>1122</v>
      </c>
      <c r="B49" s="976" t="s">
        <v>1425</v>
      </c>
      <c r="C49" s="977" t="s">
        <v>3</v>
      </c>
      <c r="D49" s="978">
        <v>300</v>
      </c>
      <c r="E49" s="1190"/>
      <c r="F49" s="979">
        <f>E49*D49</f>
        <v>0</v>
      </c>
      <c r="G49" s="675"/>
      <c r="H49" s="675"/>
      <c r="I49" s="127"/>
      <c r="J49" s="127"/>
      <c r="K49" s="366"/>
      <c r="L49" s="127"/>
    </row>
    <row r="50" spans="1:12" s="899" customFormat="1">
      <c r="A50" s="922"/>
      <c r="B50" s="102"/>
      <c r="C50" s="102"/>
      <c r="D50" s="102"/>
      <c r="E50" s="102"/>
      <c r="F50" s="102"/>
      <c r="G50" s="675"/>
      <c r="H50" s="675"/>
      <c r="I50" s="127"/>
      <c r="J50" s="127"/>
      <c r="K50" s="366"/>
      <c r="L50" s="127"/>
    </row>
    <row r="51" spans="1:12" s="899" customFormat="1" ht="25.5">
      <c r="A51" s="975" t="s">
        <v>721</v>
      </c>
      <c r="B51" s="976" t="s">
        <v>1426</v>
      </c>
      <c r="C51" s="977" t="s">
        <v>1273</v>
      </c>
      <c r="D51" s="978">
        <v>40</v>
      </c>
      <c r="E51" s="1190"/>
      <c r="F51" s="979">
        <f>E51*D51</f>
        <v>0</v>
      </c>
      <c r="G51" s="675"/>
      <c r="H51" s="675"/>
      <c r="I51" s="127"/>
      <c r="J51" s="127"/>
      <c r="K51" s="366"/>
      <c r="L51" s="127"/>
    </row>
    <row r="52" spans="1:12" s="899" customFormat="1">
      <c r="A52" s="922"/>
      <c r="B52" s="102"/>
      <c r="C52" s="102"/>
      <c r="D52" s="102"/>
      <c r="E52" s="102"/>
      <c r="F52" s="102"/>
      <c r="G52" s="675"/>
      <c r="H52" s="675"/>
      <c r="I52" s="127"/>
      <c r="J52" s="127"/>
      <c r="K52" s="366"/>
      <c r="L52" s="127"/>
    </row>
    <row r="53" spans="1:12" s="899" customFormat="1">
      <c r="A53" s="1024" t="s">
        <v>1381</v>
      </c>
      <c r="B53" s="1025" t="s">
        <v>1427</v>
      </c>
      <c r="C53" s="1026" t="s">
        <v>4</v>
      </c>
      <c r="D53" s="1027">
        <v>200</v>
      </c>
      <c r="E53" s="1194"/>
      <c r="F53" s="1028">
        <f>E53*D53</f>
        <v>0</v>
      </c>
      <c r="G53" s="675"/>
      <c r="H53" s="675"/>
      <c r="I53" s="127"/>
      <c r="J53" s="127"/>
      <c r="K53" s="366"/>
      <c r="L53" s="127"/>
    </row>
    <row r="54" spans="1:12" s="899" customFormat="1">
      <c r="A54" s="922"/>
      <c r="B54" s="102"/>
      <c r="C54" s="102"/>
      <c r="D54" s="102"/>
      <c r="E54" s="102"/>
      <c r="F54" s="102"/>
      <c r="G54" s="675"/>
      <c r="H54" s="675"/>
      <c r="I54" s="127"/>
      <c r="J54" s="127"/>
      <c r="K54" s="366"/>
      <c r="L54" s="127"/>
    </row>
    <row r="55" spans="1:12" s="899" customFormat="1" ht="25.5">
      <c r="A55" s="975" t="s">
        <v>1382</v>
      </c>
      <c r="B55" s="976" t="s">
        <v>1428</v>
      </c>
      <c r="C55" s="977" t="s">
        <v>1273</v>
      </c>
      <c r="D55" s="978">
        <v>40</v>
      </c>
      <c r="E55" s="1190"/>
      <c r="F55" s="979">
        <f>E55*D55</f>
        <v>0</v>
      </c>
      <c r="G55" s="675"/>
      <c r="H55" s="675"/>
      <c r="I55" s="127"/>
      <c r="J55" s="127"/>
      <c r="K55" s="366"/>
      <c r="L55" s="127"/>
    </row>
    <row r="56" spans="1:12" s="899" customFormat="1" ht="15.75" thickBot="1">
      <c r="A56" s="919"/>
      <c r="B56" s="950"/>
      <c r="C56" s="845"/>
      <c r="D56" s="846"/>
      <c r="E56" s="847"/>
      <c r="F56" s="847"/>
      <c r="G56" s="681"/>
      <c r="H56" s="675"/>
      <c r="I56" s="676"/>
      <c r="J56" s="676"/>
      <c r="K56" s="683"/>
      <c r="L56" s="676"/>
    </row>
    <row r="57" spans="1:12" s="2" customFormat="1" ht="17.25" thickBot="1">
      <c r="A57" s="859"/>
      <c r="B57" s="1331" t="s">
        <v>1325</v>
      </c>
      <c r="C57" s="1331"/>
      <c r="D57" s="1331"/>
      <c r="E57" s="1331"/>
      <c r="F57" s="877">
        <f>SUM(F24:F56)</f>
        <v>0</v>
      </c>
      <c r="G57" s="679"/>
      <c r="H57" s="675"/>
      <c r="I57" s="676"/>
      <c r="J57" s="676"/>
      <c r="K57" s="684"/>
      <c r="L57" s="676"/>
    </row>
    <row r="58" spans="1:12" s="848" customFormat="1" ht="15" thickTop="1">
      <c r="A58" s="899"/>
      <c r="G58" s="679"/>
      <c r="H58" s="675"/>
      <c r="I58" s="676"/>
      <c r="J58" s="676"/>
      <c r="K58" s="685"/>
      <c r="L58" s="676"/>
    </row>
    <row r="59" spans="1:12" s="848" customFormat="1">
      <c r="A59" s="899"/>
      <c r="G59" s="678"/>
      <c r="H59" s="675"/>
      <c r="I59" s="676"/>
      <c r="J59" s="676"/>
      <c r="K59" s="368"/>
      <c r="L59" s="368"/>
    </row>
    <row r="60" spans="1:12">
      <c r="G60" s="368"/>
      <c r="K60" s="368"/>
      <c r="L60" s="368"/>
    </row>
  </sheetData>
  <sheetProtection algorithmName="SHA-512" hashValue="5wFdXMUO8XO3YKlPW7YLkr/+PZZwnWw1UL8OJwQqCcMl6a4MZzeLquD/w4qPp1popuifsws0Ze1Q/6yHlJ+Tww==" saltValue="mrbumsYtHKpP7OVprnhv3w==" spinCount="100000" sheet="1" objects="1" scenarios="1" selectLockedCells="1"/>
  <mergeCells count="12">
    <mergeCell ref="B57:E57"/>
    <mergeCell ref="A8:F8"/>
    <mergeCell ref="A9:F9"/>
    <mergeCell ref="A10:F10"/>
    <mergeCell ref="A11:F11"/>
    <mergeCell ref="A12:F12"/>
    <mergeCell ref="A13:F13"/>
    <mergeCell ref="A15:F15"/>
    <mergeCell ref="A16:F16"/>
    <mergeCell ref="A17:F17"/>
    <mergeCell ref="A18:F18"/>
    <mergeCell ref="A19:F19"/>
  </mergeCells>
  <conditionalFormatting sqref="E1:E1048576">
    <cfRule type="expression" dxfId="10" priority="1">
      <formula>$D1</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1" manualBreakCount="1">
    <brk id="40" max="16383" man="1"/>
  </rowBreaks>
  <colBreaks count="2" manualBreakCount="2">
    <brk id="6" max="41" man="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A3B9-57F5-4D6D-8C8A-A95F795E8DF2}">
  <sheetPr codeName="List14"/>
  <dimension ref="A1:L44"/>
  <sheetViews>
    <sheetView view="pageBreakPreview" topLeftCell="A4" zoomScaleNormal="100" zoomScaleSheetLayoutView="100" workbookViewId="0">
      <selection activeCell="E4" sqref="E4"/>
    </sheetView>
  </sheetViews>
  <sheetFormatPr defaultRowHeight="16.5"/>
  <cols>
    <col min="1" max="1" width="7.140625" style="108" customWidth="1"/>
    <col min="2" max="2" width="39.42578125" style="1" customWidth="1"/>
    <col min="3" max="3" width="8.28515625" style="1" customWidth="1"/>
    <col min="4" max="4" width="11" style="1" customWidth="1"/>
    <col min="5" max="6" width="12.1406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1" style="1" customWidth="1"/>
    <col min="261" max="262" width="12.140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1" style="1" customWidth="1"/>
    <col min="517" max="518" width="12.140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1" style="1" customWidth="1"/>
    <col min="773" max="774" width="12.140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1" style="1" customWidth="1"/>
    <col min="1029" max="1030" width="12.140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1" style="1" customWidth="1"/>
    <col min="1285" max="1286" width="12.140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1" style="1" customWidth="1"/>
    <col min="1541" max="1542" width="12.140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1" style="1" customWidth="1"/>
    <col min="1797" max="1798" width="12.140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1" style="1" customWidth="1"/>
    <col min="2053" max="2054" width="12.140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1" style="1" customWidth="1"/>
    <col min="2309" max="2310" width="12.140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1" style="1" customWidth="1"/>
    <col min="2565" max="2566" width="12.140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1" style="1" customWidth="1"/>
    <col min="2821" max="2822" width="12.140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1" style="1" customWidth="1"/>
    <col min="3077" max="3078" width="12.140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1" style="1" customWidth="1"/>
    <col min="3333" max="3334" width="12.140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1" style="1" customWidth="1"/>
    <col min="3589" max="3590" width="12.140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1" style="1" customWidth="1"/>
    <col min="3845" max="3846" width="12.140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1" style="1" customWidth="1"/>
    <col min="4101" max="4102" width="12.140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1" style="1" customWidth="1"/>
    <col min="4357" max="4358" width="12.140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1" style="1" customWidth="1"/>
    <col min="4613" max="4614" width="12.140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1" style="1" customWidth="1"/>
    <col min="4869" max="4870" width="12.140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1" style="1" customWidth="1"/>
    <col min="5125" max="5126" width="12.140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1" style="1" customWidth="1"/>
    <col min="5381" max="5382" width="12.140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1" style="1" customWidth="1"/>
    <col min="5637" max="5638" width="12.140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1" style="1" customWidth="1"/>
    <col min="5893" max="5894" width="12.140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1" style="1" customWidth="1"/>
    <col min="6149" max="6150" width="12.140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1" style="1" customWidth="1"/>
    <col min="6405" max="6406" width="12.140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1" style="1" customWidth="1"/>
    <col min="6661" max="6662" width="12.140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1" style="1" customWidth="1"/>
    <col min="6917" max="6918" width="12.140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1" style="1" customWidth="1"/>
    <col min="7173" max="7174" width="12.140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1" style="1" customWidth="1"/>
    <col min="7429" max="7430" width="12.140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1" style="1" customWidth="1"/>
    <col min="7685" max="7686" width="12.140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1" style="1" customWidth="1"/>
    <col min="7941" max="7942" width="12.140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1" style="1" customWidth="1"/>
    <col min="8197" max="8198" width="12.140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1" style="1" customWidth="1"/>
    <col min="8453" max="8454" width="12.140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1" style="1" customWidth="1"/>
    <col min="8709" max="8710" width="12.140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1" style="1" customWidth="1"/>
    <col min="8965" max="8966" width="12.140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1" style="1" customWidth="1"/>
    <col min="9221" max="9222" width="12.140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1" style="1" customWidth="1"/>
    <col min="9477" max="9478" width="12.140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1" style="1" customWidth="1"/>
    <col min="9733" max="9734" width="12.140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1" style="1" customWidth="1"/>
    <col min="9989" max="9990" width="12.140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1" style="1" customWidth="1"/>
    <col min="10245" max="10246" width="12.140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1" style="1" customWidth="1"/>
    <col min="10501" max="10502" width="12.140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1" style="1" customWidth="1"/>
    <col min="10757" max="10758" width="12.140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1" style="1" customWidth="1"/>
    <col min="11013" max="11014" width="12.140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1" style="1" customWidth="1"/>
    <col min="11269" max="11270" width="12.140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1" style="1" customWidth="1"/>
    <col min="11525" max="11526" width="12.140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1" style="1" customWidth="1"/>
    <col min="11781" max="11782" width="12.140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1" style="1" customWidth="1"/>
    <col min="12037" max="12038" width="12.140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1" style="1" customWidth="1"/>
    <col min="12293" max="12294" width="12.140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1" style="1" customWidth="1"/>
    <col min="12549" max="12550" width="12.140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1" style="1" customWidth="1"/>
    <col min="12805" max="12806" width="12.140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1" style="1" customWidth="1"/>
    <col min="13061" max="13062" width="12.140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1" style="1" customWidth="1"/>
    <col min="13317" max="13318" width="12.140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1" style="1" customWidth="1"/>
    <col min="13573" max="13574" width="12.140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1" style="1" customWidth="1"/>
    <col min="13829" max="13830" width="12.140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1" style="1" customWidth="1"/>
    <col min="14085" max="14086" width="12.140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1" style="1" customWidth="1"/>
    <col min="14341" max="14342" width="12.140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1" style="1" customWidth="1"/>
    <col min="14597" max="14598" width="12.140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1" style="1" customWidth="1"/>
    <col min="14853" max="14854" width="12.140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1" style="1" customWidth="1"/>
    <col min="15109" max="15110" width="12.140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1" style="1" customWidth="1"/>
    <col min="15365" max="15366" width="12.140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1" style="1" customWidth="1"/>
    <col min="15621" max="15622" width="12.140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1" style="1" customWidth="1"/>
    <col min="15877" max="15878" width="12.140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1" style="1" customWidth="1"/>
    <col min="16133" max="16134" width="12.140625" style="1" customWidth="1"/>
    <col min="16135" max="16139" width="9.140625" style="1"/>
    <col min="16140" max="16140" width="7.140625" style="1" customWidth="1"/>
    <col min="16141" max="16384" width="9.140625" style="1"/>
  </cols>
  <sheetData>
    <row r="1" spans="1:12">
      <c r="A1" s="839" t="s">
        <v>1395</v>
      </c>
      <c r="B1" s="2" t="s">
        <v>1326</v>
      </c>
      <c r="H1" s="127"/>
      <c r="I1" s="653" t="s">
        <v>127</v>
      </c>
      <c r="J1" s="653" t="s">
        <v>128</v>
      </c>
      <c r="K1" s="449" t="s">
        <v>1132</v>
      </c>
      <c r="L1" s="277"/>
    </row>
    <row r="2" spans="1:12">
      <c r="A2" s="839"/>
      <c r="B2" s="2"/>
      <c r="H2" s="450" t="s">
        <v>1110</v>
      </c>
      <c r="I2" s="451"/>
      <c r="J2" s="451"/>
      <c r="K2" s="449" t="s">
        <v>1133</v>
      </c>
      <c r="L2" s="277">
        <f>SUM(I2:I13)</f>
        <v>0</v>
      </c>
    </row>
    <row r="3" spans="1:12">
      <c r="A3" s="839"/>
      <c r="B3" s="2"/>
      <c r="H3" s="35" t="s">
        <v>1111</v>
      </c>
      <c r="I3" s="451">
        <f>F8+F12</f>
        <v>0</v>
      </c>
      <c r="J3" s="451"/>
      <c r="K3" s="449" t="s">
        <v>1134</v>
      </c>
      <c r="L3" s="277">
        <f>F14</f>
        <v>0</v>
      </c>
    </row>
    <row r="4" spans="1:12" s="2" customFormat="1" ht="17.25" thickBot="1">
      <c r="A4" s="841"/>
      <c r="B4" s="842" t="s">
        <v>1112</v>
      </c>
      <c r="C4" s="870" t="s">
        <v>6</v>
      </c>
      <c r="D4" s="870" t="s">
        <v>1</v>
      </c>
      <c r="E4" s="1192" t="s">
        <v>1113</v>
      </c>
      <c r="F4" s="870" t="s">
        <v>2</v>
      </c>
      <c r="G4" s="675"/>
      <c r="H4" s="452" t="s">
        <v>153</v>
      </c>
      <c r="I4" s="451"/>
      <c r="J4" s="451"/>
      <c r="K4" s="277"/>
      <c r="L4" s="277"/>
    </row>
    <row r="5" spans="1:12" s="848" customFormat="1" ht="17.25" thickTop="1">
      <c r="A5" s="844"/>
      <c r="B5" s="106"/>
      <c r="C5" s="872"/>
      <c r="D5" s="873"/>
      <c r="E5" s="874"/>
      <c r="F5" s="874"/>
      <c r="G5" s="675"/>
      <c r="H5" s="453" t="s">
        <v>1130</v>
      </c>
      <c r="I5" s="451"/>
      <c r="J5" s="451"/>
      <c r="K5" s="277"/>
      <c r="L5" s="277"/>
    </row>
    <row r="6" spans="1:12" s="848" customFormat="1">
      <c r="A6" s="844"/>
      <c r="B6" s="963" t="s">
        <v>1377</v>
      </c>
      <c r="C6" s="872"/>
      <c r="D6" s="873"/>
      <c r="E6" s="874"/>
      <c r="F6" s="874"/>
      <c r="G6" s="675"/>
      <c r="H6" s="36" t="s">
        <v>10</v>
      </c>
      <c r="I6" s="451"/>
      <c r="J6" s="451"/>
      <c r="K6" s="277"/>
      <c r="L6" s="277"/>
    </row>
    <row r="7" spans="1:12" s="899" customFormat="1">
      <c r="A7" s="853"/>
      <c r="B7" s="854"/>
      <c r="C7" s="855"/>
      <c r="D7" s="856"/>
      <c r="E7" s="857"/>
      <c r="F7" s="857"/>
      <c r="G7" s="675"/>
      <c r="H7" s="37" t="s">
        <v>135</v>
      </c>
      <c r="I7" s="451"/>
      <c r="J7" s="451"/>
      <c r="K7" s="277"/>
      <c r="L7" s="277"/>
    </row>
    <row r="8" spans="1:12" s="848" customFormat="1" ht="76.5">
      <c r="A8" s="975" t="s">
        <v>723</v>
      </c>
      <c r="B8" s="976" t="s">
        <v>1327</v>
      </c>
      <c r="C8" s="977" t="s">
        <v>14</v>
      </c>
      <c r="D8" s="978">
        <v>140</v>
      </c>
      <c r="E8" s="1190"/>
      <c r="F8" s="979">
        <f>E8*D8</f>
        <v>0</v>
      </c>
      <c r="G8" s="675"/>
      <c r="H8" s="38" t="s">
        <v>134</v>
      </c>
      <c r="I8" s="451"/>
      <c r="J8" s="451"/>
      <c r="K8" s="277"/>
      <c r="L8" s="277"/>
    </row>
    <row r="9" spans="1:12" s="899" customFormat="1">
      <c r="A9" s="922"/>
      <c r="B9" s="102"/>
      <c r="C9" s="102"/>
      <c r="D9" s="102"/>
      <c r="E9" s="102"/>
      <c r="F9" s="102"/>
      <c r="G9" s="675"/>
      <c r="H9" s="39" t="s">
        <v>11</v>
      </c>
      <c r="I9" s="451"/>
      <c r="J9" s="451"/>
      <c r="K9" s="277"/>
      <c r="L9" s="277"/>
    </row>
    <row r="10" spans="1:12" s="899" customFormat="1">
      <c r="A10" s="849"/>
      <c r="B10" s="963" t="s">
        <v>1378</v>
      </c>
      <c r="C10" s="850"/>
      <c r="D10" s="851"/>
      <c r="E10" s="852"/>
      <c r="F10" s="852"/>
      <c r="G10" s="675"/>
      <c r="H10" s="377" t="s">
        <v>1131</v>
      </c>
      <c r="I10" s="463"/>
      <c r="J10" s="451"/>
      <c r="K10" s="277"/>
      <c r="L10" s="277"/>
    </row>
    <row r="11" spans="1:12" s="899" customFormat="1">
      <c r="A11" s="922"/>
      <c r="B11" s="102"/>
      <c r="C11" s="102"/>
      <c r="D11" s="102"/>
      <c r="E11" s="102"/>
      <c r="F11" s="102"/>
      <c r="G11" s="675"/>
      <c r="H11" s="62" t="s">
        <v>154</v>
      </c>
      <c r="I11" s="454"/>
      <c r="J11" s="454"/>
      <c r="K11" s="277"/>
      <c r="L11" s="277"/>
    </row>
    <row r="12" spans="1:12" s="899" customFormat="1" ht="76.5">
      <c r="A12" s="975" t="s">
        <v>1370</v>
      </c>
      <c r="B12" s="976" t="s">
        <v>1327</v>
      </c>
      <c r="C12" s="977" t="s">
        <v>14</v>
      </c>
      <c r="D12" s="978">
        <v>70</v>
      </c>
      <c r="E12" s="1190"/>
      <c r="F12" s="979">
        <f>E12*D12</f>
        <v>0</v>
      </c>
      <c r="G12" s="675"/>
      <c r="H12" s="63" t="s">
        <v>8</v>
      </c>
      <c r="I12" s="451"/>
      <c r="J12" s="451"/>
      <c r="K12" s="277"/>
      <c r="L12" s="277"/>
    </row>
    <row r="13" spans="1:12" s="848" customFormat="1" ht="17.25" thickBot="1">
      <c r="A13" s="849"/>
      <c r="B13" s="106"/>
      <c r="C13" s="850"/>
      <c r="D13" s="851"/>
      <c r="E13" s="852"/>
      <c r="F13" s="852"/>
      <c r="G13" s="675"/>
      <c r="H13" s="456" t="s">
        <v>9</v>
      </c>
      <c r="I13" s="451">
        <f>SUM(J2:J12)</f>
        <v>0</v>
      </c>
      <c r="J13" s="457"/>
      <c r="K13" s="277"/>
      <c r="L13" s="277"/>
    </row>
    <row r="14" spans="1:12" s="2" customFormat="1" ht="17.25" thickBot="1">
      <c r="A14" s="859"/>
      <c r="B14" s="860" t="s">
        <v>1394</v>
      </c>
      <c r="C14" s="875"/>
      <c r="D14" s="876"/>
      <c r="E14" s="877"/>
      <c r="F14" s="877">
        <f>SUM(F5:F13)</f>
        <v>0</v>
      </c>
      <c r="G14" s="675"/>
      <c r="H14" s="675"/>
      <c r="I14" s="127"/>
      <c r="J14" s="127"/>
      <c r="K14" s="366"/>
      <c r="L14" s="127"/>
    </row>
    <row r="15" spans="1:12">
      <c r="I15" s="127"/>
      <c r="J15" s="127"/>
      <c r="K15" s="366"/>
      <c r="L15" s="127"/>
    </row>
    <row r="16" spans="1:12">
      <c r="I16" s="127"/>
      <c r="J16" s="127"/>
      <c r="K16" s="366"/>
      <c r="L16" s="127"/>
    </row>
    <row r="17" spans="9:12">
      <c r="I17" s="127"/>
      <c r="J17" s="127"/>
      <c r="K17" s="366"/>
      <c r="L17" s="127"/>
    </row>
    <row r="18" spans="9:12">
      <c r="I18" s="127"/>
      <c r="J18" s="127"/>
      <c r="K18" s="366"/>
      <c r="L18" s="127"/>
    </row>
    <row r="19" spans="9:12">
      <c r="I19" s="127"/>
      <c r="J19" s="127"/>
      <c r="K19" s="366"/>
      <c r="L19" s="127"/>
    </row>
    <row r="20" spans="9:12">
      <c r="I20" s="127"/>
      <c r="J20" s="127"/>
      <c r="K20" s="366"/>
      <c r="L20" s="127"/>
    </row>
    <row r="21" spans="9:12">
      <c r="I21" s="127"/>
      <c r="J21" s="127"/>
      <c r="K21" s="366"/>
      <c r="L21" s="127"/>
    </row>
    <row r="22" spans="9:12">
      <c r="I22" s="127"/>
      <c r="J22" s="127"/>
      <c r="K22" s="366"/>
      <c r="L22" s="127"/>
    </row>
    <row r="23" spans="9:12">
      <c r="I23" s="127"/>
      <c r="J23" s="127"/>
      <c r="K23" s="366"/>
      <c r="L23" s="127"/>
    </row>
    <row r="24" spans="9:12">
      <c r="I24" s="127"/>
      <c r="J24" s="127"/>
      <c r="K24" s="366"/>
      <c r="L24" s="127"/>
    </row>
    <row r="25" spans="9:12">
      <c r="I25" s="127"/>
      <c r="J25" s="127"/>
      <c r="K25" s="366"/>
      <c r="L25" s="127"/>
    </row>
    <row r="26" spans="9:12">
      <c r="I26" s="127"/>
      <c r="J26" s="127"/>
      <c r="K26" s="366"/>
      <c r="L26" s="127"/>
    </row>
    <row r="27" spans="9:12">
      <c r="I27" s="127"/>
      <c r="J27" s="127"/>
      <c r="K27" s="366"/>
      <c r="L27" s="127"/>
    </row>
    <row r="28" spans="9:12">
      <c r="I28" s="127"/>
      <c r="J28" s="127"/>
      <c r="K28" s="366"/>
      <c r="L28" s="127"/>
    </row>
    <row r="29" spans="9:12">
      <c r="I29" s="127"/>
      <c r="J29" s="127"/>
      <c r="K29" s="366"/>
      <c r="L29" s="127"/>
    </row>
    <row r="30" spans="9:12">
      <c r="I30" s="127"/>
      <c r="J30" s="127"/>
      <c r="K30" s="366"/>
      <c r="L30" s="127"/>
    </row>
    <row r="31" spans="9:12">
      <c r="I31" s="127"/>
      <c r="J31" s="127"/>
      <c r="K31" s="366"/>
      <c r="L31" s="127"/>
    </row>
    <row r="32" spans="9:12">
      <c r="I32" s="127"/>
      <c r="J32" s="127"/>
      <c r="K32" s="366"/>
      <c r="L32" s="127"/>
    </row>
    <row r="33" spans="7:12">
      <c r="I33" s="127"/>
      <c r="J33" s="127"/>
      <c r="K33" s="366"/>
      <c r="L33" s="127"/>
    </row>
    <row r="34" spans="7:12">
      <c r="I34" s="127"/>
      <c r="J34" s="127"/>
      <c r="K34" s="366"/>
      <c r="L34" s="127"/>
    </row>
    <row r="35" spans="7:12">
      <c r="I35" s="127"/>
      <c r="J35" s="127"/>
      <c r="K35" s="366"/>
      <c r="L35" s="127"/>
    </row>
    <row r="36" spans="7:12">
      <c r="G36" s="677"/>
      <c r="H36" s="681"/>
      <c r="I36" s="679"/>
      <c r="J36" s="679"/>
      <c r="K36" s="127"/>
      <c r="L36" s="127"/>
    </row>
    <row r="37" spans="7:12">
      <c r="G37" s="677"/>
      <c r="H37" s="679"/>
      <c r="J37" s="680"/>
      <c r="K37" s="367"/>
      <c r="L37" s="367"/>
    </row>
    <row r="38" spans="7:12">
      <c r="G38" s="677"/>
      <c r="H38" s="682"/>
      <c r="K38" s="127"/>
      <c r="L38" s="127"/>
    </row>
    <row r="39" spans="7:12">
      <c r="G39" s="681"/>
      <c r="K39" s="683"/>
    </row>
    <row r="40" spans="7:12">
      <c r="G40" s="681"/>
      <c r="K40" s="683"/>
    </row>
    <row r="41" spans="7:12">
      <c r="G41" s="679"/>
      <c r="K41" s="684"/>
    </row>
    <row r="42" spans="7:12">
      <c r="G42" s="679"/>
      <c r="K42" s="685"/>
    </row>
    <row r="43" spans="7:12">
      <c r="G43" s="678"/>
      <c r="K43" s="368"/>
      <c r="L43" s="368"/>
    </row>
    <row r="44" spans="7:12">
      <c r="G44" s="368"/>
      <c r="K44" s="368"/>
      <c r="L44" s="368"/>
    </row>
  </sheetData>
  <sheetProtection algorithmName="SHA-512" hashValue="IGayEtsGpp5KVfYBNiJEEJwfPLLvfPrCDeygHd9lVB7s8Q4SXWY/W0s3xEwIn9aFHhuz51oEV5m//RT7500PEg==" saltValue="CHGp005cnamRtzx7wiRQuQ==" spinCount="100000" sheet="1" objects="1" scenarios="1" selectLockedCells="1"/>
  <conditionalFormatting sqref="E7:E300">
    <cfRule type="expression" dxfId="9" priority="1">
      <formula>$D7</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1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39DA1-D67D-424F-AB2E-952FD123D03A}">
  <sheetPr codeName="List15"/>
  <dimension ref="A1:L145"/>
  <sheetViews>
    <sheetView tabSelected="1" view="pageBreakPreview" zoomScale="120" zoomScaleNormal="100" zoomScaleSheetLayoutView="120" workbookViewId="0">
      <selection activeCell="E110" sqref="E110"/>
    </sheetView>
  </sheetViews>
  <sheetFormatPr defaultRowHeight="16.5"/>
  <cols>
    <col min="1" max="1" width="7.140625" style="108" customWidth="1"/>
    <col min="2" max="2" width="39.42578125" style="1" customWidth="1"/>
    <col min="3" max="3" width="8.28515625" style="1" customWidth="1"/>
    <col min="4" max="4" width="9.7109375" style="1" customWidth="1"/>
    <col min="5" max="5" width="12.42578125" style="1" customWidth="1"/>
    <col min="6" max="6" width="13.285156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9.140625" style="1" customWidth="1"/>
    <col min="14" max="256" width="9.140625" style="1"/>
    <col min="257" max="257" width="7.140625" style="1" customWidth="1"/>
    <col min="258" max="258" width="39.42578125" style="1" customWidth="1"/>
    <col min="259" max="259" width="8.28515625" style="1" customWidth="1"/>
    <col min="260" max="260" width="9.7109375" style="1" customWidth="1"/>
    <col min="261" max="261" width="12.42578125" style="1" customWidth="1"/>
    <col min="262" max="262" width="13.28515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9.7109375" style="1" customWidth="1"/>
    <col min="517" max="517" width="12.42578125" style="1" customWidth="1"/>
    <col min="518" max="518" width="13.28515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9.7109375" style="1" customWidth="1"/>
    <col min="773" max="773" width="12.42578125" style="1" customWidth="1"/>
    <col min="774" max="774" width="13.28515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9.7109375" style="1" customWidth="1"/>
    <col min="1029" max="1029" width="12.42578125" style="1" customWidth="1"/>
    <col min="1030" max="1030" width="13.28515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9.7109375" style="1" customWidth="1"/>
    <col min="1285" max="1285" width="12.42578125" style="1" customWidth="1"/>
    <col min="1286" max="1286" width="13.28515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9.7109375" style="1" customWidth="1"/>
    <col min="1541" max="1541" width="12.42578125" style="1" customWidth="1"/>
    <col min="1542" max="1542" width="13.28515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9.7109375" style="1" customWidth="1"/>
    <col min="1797" max="1797" width="12.42578125" style="1" customWidth="1"/>
    <col min="1798" max="1798" width="13.28515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9.7109375" style="1" customWidth="1"/>
    <col min="2053" max="2053" width="12.42578125" style="1" customWidth="1"/>
    <col min="2054" max="2054" width="13.28515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9.7109375" style="1" customWidth="1"/>
    <col min="2309" max="2309" width="12.42578125" style="1" customWidth="1"/>
    <col min="2310" max="2310" width="13.28515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9.7109375" style="1" customWidth="1"/>
    <col min="2565" max="2565" width="12.42578125" style="1" customWidth="1"/>
    <col min="2566" max="2566" width="13.28515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9.7109375" style="1" customWidth="1"/>
    <col min="2821" max="2821" width="12.42578125" style="1" customWidth="1"/>
    <col min="2822" max="2822" width="13.28515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9.7109375" style="1" customWidth="1"/>
    <col min="3077" max="3077" width="12.42578125" style="1" customWidth="1"/>
    <col min="3078" max="3078" width="13.28515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9.7109375" style="1" customWidth="1"/>
    <col min="3333" max="3333" width="12.42578125" style="1" customWidth="1"/>
    <col min="3334" max="3334" width="13.28515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9.7109375" style="1" customWidth="1"/>
    <col min="3589" max="3589" width="12.42578125" style="1" customWidth="1"/>
    <col min="3590" max="3590" width="13.28515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9.7109375" style="1" customWidth="1"/>
    <col min="3845" max="3845" width="12.42578125" style="1" customWidth="1"/>
    <col min="3846" max="3846" width="13.28515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9.7109375" style="1" customWidth="1"/>
    <col min="4101" max="4101" width="12.42578125" style="1" customWidth="1"/>
    <col min="4102" max="4102" width="13.28515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9.7109375" style="1" customWidth="1"/>
    <col min="4357" max="4357" width="12.42578125" style="1" customWidth="1"/>
    <col min="4358" max="4358" width="13.28515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9.7109375" style="1" customWidth="1"/>
    <col min="4613" max="4613" width="12.42578125" style="1" customWidth="1"/>
    <col min="4614" max="4614" width="13.28515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9.7109375" style="1" customWidth="1"/>
    <col min="4869" max="4869" width="12.42578125" style="1" customWidth="1"/>
    <col min="4870" max="4870" width="13.28515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9.7109375" style="1" customWidth="1"/>
    <col min="5125" max="5125" width="12.42578125" style="1" customWidth="1"/>
    <col min="5126" max="5126" width="13.28515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9.7109375" style="1" customWidth="1"/>
    <col min="5381" max="5381" width="12.42578125" style="1" customWidth="1"/>
    <col min="5382" max="5382" width="13.28515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9.7109375" style="1" customWidth="1"/>
    <col min="5637" max="5637" width="12.42578125" style="1" customWidth="1"/>
    <col min="5638" max="5638" width="13.28515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9.7109375" style="1" customWidth="1"/>
    <col min="5893" max="5893" width="12.42578125" style="1" customWidth="1"/>
    <col min="5894" max="5894" width="13.28515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9.7109375" style="1" customWidth="1"/>
    <col min="6149" max="6149" width="12.42578125" style="1" customWidth="1"/>
    <col min="6150" max="6150" width="13.28515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9.7109375" style="1" customWidth="1"/>
    <col min="6405" max="6405" width="12.42578125" style="1" customWidth="1"/>
    <col min="6406" max="6406" width="13.28515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9.7109375" style="1" customWidth="1"/>
    <col min="6661" max="6661" width="12.42578125" style="1" customWidth="1"/>
    <col min="6662" max="6662" width="13.28515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9.7109375" style="1" customWidth="1"/>
    <col min="6917" max="6917" width="12.42578125" style="1" customWidth="1"/>
    <col min="6918" max="6918" width="13.28515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9.7109375" style="1" customWidth="1"/>
    <col min="7173" max="7173" width="12.42578125" style="1" customWidth="1"/>
    <col min="7174" max="7174" width="13.28515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9.7109375" style="1" customWidth="1"/>
    <col min="7429" max="7429" width="12.42578125" style="1" customWidth="1"/>
    <col min="7430" max="7430" width="13.28515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9.7109375" style="1" customWidth="1"/>
    <col min="7685" max="7685" width="12.42578125" style="1" customWidth="1"/>
    <col min="7686" max="7686" width="13.28515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9.7109375" style="1" customWidth="1"/>
    <col min="7941" max="7941" width="12.42578125" style="1" customWidth="1"/>
    <col min="7942" max="7942" width="13.28515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9.7109375" style="1" customWidth="1"/>
    <col min="8197" max="8197" width="12.42578125" style="1" customWidth="1"/>
    <col min="8198" max="8198" width="13.28515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9.7109375" style="1" customWidth="1"/>
    <col min="8453" max="8453" width="12.42578125" style="1" customWidth="1"/>
    <col min="8454" max="8454" width="13.28515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9.7109375" style="1" customWidth="1"/>
    <col min="8709" max="8709" width="12.42578125" style="1" customWidth="1"/>
    <col min="8710" max="8710" width="13.28515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9.7109375" style="1" customWidth="1"/>
    <col min="8965" max="8965" width="12.42578125" style="1" customWidth="1"/>
    <col min="8966" max="8966" width="13.28515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9.7109375" style="1" customWidth="1"/>
    <col min="9221" max="9221" width="12.42578125" style="1" customWidth="1"/>
    <col min="9222" max="9222" width="13.28515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9.7109375" style="1" customWidth="1"/>
    <col min="9477" max="9477" width="12.42578125" style="1" customWidth="1"/>
    <col min="9478" max="9478" width="13.28515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9.7109375" style="1" customWidth="1"/>
    <col min="9733" max="9733" width="12.42578125" style="1" customWidth="1"/>
    <col min="9734" max="9734" width="13.28515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9.7109375" style="1" customWidth="1"/>
    <col min="9989" max="9989" width="12.42578125" style="1" customWidth="1"/>
    <col min="9990" max="9990" width="13.28515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9.7109375" style="1" customWidth="1"/>
    <col min="10245" max="10245" width="12.42578125" style="1" customWidth="1"/>
    <col min="10246" max="10246" width="13.28515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9.7109375" style="1" customWidth="1"/>
    <col min="10501" max="10501" width="12.42578125" style="1" customWidth="1"/>
    <col min="10502" max="10502" width="13.28515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9.7109375" style="1" customWidth="1"/>
    <col min="10757" max="10757" width="12.42578125" style="1" customWidth="1"/>
    <col min="10758" max="10758" width="13.28515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9.7109375" style="1" customWidth="1"/>
    <col min="11013" max="11013" width="12.42578125" style="1" customWidth="1"/>
    <col min="11014" max="11014" width="13.28515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9.7109375" style="1" customWidth="1"/>
    <col min="11269" max="11269" width="12.42578125" style="1" customWidth="1"/>
    <col min="11270" max="11270" width="13.28515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9.7109375" style="1" customWidth="1"/>
    <col min="11525" max="11525" width="12.42578125" style="1" customWidth="1"/>
    <col min="11526" max="11526" width="13.28515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9.7109375" style="1" customWidth="1"/>
    <col min="11781" max="11781" width="12.42578125" style="1" customWidth="1"/>
    <col min="11782" max="11782" width="13.28515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9.7109375" style="1" customWidth="1"/>
    <col min="12037" max="12037" width="12.42578125" style="1" customWidth="1"/>
    <col min="12038" max="12038" width="13.28515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9.7109375" style="1" customWidth="1"/>
    <col min="12293" max="12293" width="12.42578125" style="1" customWidth="1"/>
    <col min="12294" max="12294" width="13.28515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9.7109375" style="1" customWidth="1"/>
    <col min="12549" max="12549" width="12.42578125" style="1" customWidth="1"/>
    <col min="12550" max="12550" width="13.28515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9.7109375" style="1" customWidth="1"/>
    <col min="12805" max="12805" width="12.42578125" style="1" customWidth="1"/>
    <col min="12806" max="12806" width="13.28515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9.7109375" style="1" customWidth="1"/>
    <col min="13061" max="13061" width="12.42578125" style="1" customWidth="1"/>
    <col min="13062" max="13062" width="13.28515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9.7109375" style="1" customWidth="1"/>
    <col min="13317" max="13317" width="12.42578125" style="1" customWidth="1"/>
    <col min="13318" max="13318" width="13.28515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9.7109375" style="1" customWidth="1"/>
    <col min="13573" max="13573" width="12.42578125" style="1" customWidth="1"/>
    <col min="13574" max="13574" width="13.28515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9.7109375" style="1" customWidth="1"/>
    <col min="13829" max="13829" width="12.42578125" style="1" customWidth="1"/>
    <col min="13830" max="13830" width="13.28515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9.7109375" style="1" customWidth="1"/>
    <col min="14085" max="14085" width="12.42578125" style="1" customWidth="1"/>
    <col min="14086" max="14086" width="13.28515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9.7109375" style="1" customWidth="1"/>
    <col min="14341" max="14341" width="12.42578125" style="1" customWidth="1"/>
    <col min="14342" max="14342" width="13.28515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9.7109375" style="1" customWidth="1"/>
    <col min="14597" max="14597" width="12.42578125" style="1" customWidth="1"/>
    <col min="14598" max="14598" width="13.28515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9.7109375" style="1" customWidth="1"/>
    <col min="14853" max="14853" width="12.42578125" style="1" customWidth="1"/>
    <col min="14854" max="14854" width="13.28515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9.7109375" style="1" customWidth="1"/>
    <col min="15109" max="15109" width="12.42578125" style="1" customWidth="1"/>
    <col min="15110" max="15110" width="13.28515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9.7109375" style="1" customWidth="1"/>
    <col min="15365" max="15365" width="12.42578125" style="1" customWidth="1"/>
    <col min="15366" max="15366" width="13.28515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9.7109375" style="1" customWidth="1"/>
    <col min="15621" max="15621" width="12.42578125" style="1" customWidth="1"/>
    <col min="15622" max="15622" width="13.28515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9.7109375" style="1" customWidth="1"/>
    <col min="15877" max="15877" width="12.42578125" style="1" customWidth="1"/>
    <col min="15878" max="15878" width="13.28515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9.7109375" style="1" customWidth="1"/>
    <col min="16133" max="16133" width="12.42578125" style="1" customWidth="1"/>
    <col min="16134" max="16134" width="13.28515625" style="1" customWidth="1"/>
    <col min="16135" max="16139" width="9.140625" style="1"/>
    <col min="16140" max="16140" width="7.140625" style="1" customWidth="1"/>
    <col min="16141" max="16384" width="9.140625" style="1"/>
  </cols>
  <sheetData>
    <row r="1" spans="1:12">
      <c r="A1" s="839" t="s">
        <v>1396</v>
      </c>
      <c r="B1" s="2" t="s">
        <v>1149</v>
      </c>
      <c r="H1" s="127"/>
      <c r="I1" s="653" t="s">
        <v>127</v>
      </c>
      <c r="J1" s="653" t="s">
        <v>128</v>
      </c>
      <c r="K1" s="449" t="s">
        <v>1132</v>
      </c>
      <c r="L1" s="277"/>
    </row>
    <row r="2" spans="1:12">
      <c r="H2" s="450" t="s">
        <v>1110</v>
      </c>
      <c r="I2" s="451"/>
      <c r="J2" s="451"/>
      <c r="K2" s="449" t="s">
        <v>1133</v>
      </c>
      <c r="L2" s="277">
        <f>SUM(I2:I13)</f>
        <v>0</v>
      </c>
    </row>
    <row r="3" spans="1:12" s="864" customFormat="1">
      <c r="A3" s="879" t="s">
        <v>1331</v>
      </c>
      <c r="B3" s="880"/>
      <c r="C3" s="881"/>
      <c r="D3" s="882"/>
      <c r="E3" s="881"/>
      <c r="F3" s="883"/>
      <c r="G3" s="675"/>
      <c r="H3" s="35" t="s">
        <v>1111</v>
      </c>
      <c r="I3" s="451"/>
      <c r="J3" s="451"/>
      <c r="K3" s="449" t="s">
        <v>1134</v>
      </c>
      <c r="L3" s="277">
        <f>F144</f>
        <v>0</v>
      </c>
    </row>
    <row r="4" spans="1:12" s="952" customFormat="1">
      <c r="A4" s="1345" t="s">
        <v>1328</v>
      </c>
      <c r="B4" s="1303"/>
      <c r="C4" s="1303"/>
      <c r="D4" s="1303"/>
      <c r="E4" s="1303"/>
      <c r="F4" s="1304"/>
      <c r="G4" s="675"/>
      <c r="H4" s="452" t="s">
        <v>153</v>
      </c>
      <c r="I4" s="451">
        <f>F19+F25+F31+F37+F43+F49+F80+F86+F92+F98+F104+F110</f>
        <v>0</v>
      </c>
      <c r="J4" s="451"/>
      <c r="K4" s="277"/>
      <c r="L4" s="277"/>
    </row>
    <row r="5" spans="1:12" s="952" customFormat="1">
      <c r="A5" s="1305" t="s">
        <v>1329</v>
      </c>
      <c r="B5" s="1338"/>
      <c r="C5" s="1338"/>
      <c r="D5" s="1338"/>
      <c r="E5" s="1338"/>
      <c r="F5" s="1339"/>
      <c r="G5" s="675"/>
      <c r="H5" s="453" t="s">
        <v>1130</v>
      </c>
      <c r="I5" s="451">
        <f>F58+F64+F70+F120+F126+F132+F138</f>
        <v>0</v>
      </c>
      <c r="J5" s="451"/>
      <c r="K5" s="277"/>
      <c r="L5" s="277"/>
    </row>
    <row r="6" spans="1:12" s="952" customFormat="1">
      <c r="A6" s="1296" t="s">
        <v>1330</v>
      </c>
      <c r="B6" s="1346"/>
      <c r="C6" s="1346"/>
      <c r="D6" s="1346"/>
      <c r="E6" s="1346"/>
      <c r="F6" s="1347"/>
      <c r="G6" s="675"/>
      <c r="H6" s="36" t="s">
        <v>10</v>
      </c>
      <c r="I6" s="451"/>
      <c r="J6" s="451"/>
      <c r="K6" s="277"/>
      <c r="L6" s="277"/>
    </row>
    <row r="7" spans="1:12">
      <c r="H7" s="37" t="s">
        <v>135</v>
      </c>
      <c r="I7" s="451"/>
      <c r="J7" s="451"/>
      <c r="K7" s="277"/>
      <c r="L7" s="277"/>
    </row>
    <row r="8" spans="1:12" s="952" customFormat="1">
      <c r="A8" s="1348" t="s">
        <v>1332</v>
      </c>
      <c r="B8" s="1349"/>
      <c r="C8" s="1349"/>
      <c r="D8" s="1349"/>
      <c r="E8" s="1349"/>
      <c r="F8" s="1350"/>
      <c r="G8" s="675"/>
      <c r="H8" s="38" t="s">
        <v>134</v>
      </c>
      <c r="I8" s="451"/>
      <c r="J8" s="451"/>
      <c r="K8" s="277"/>
      <c r="L8" s="277"/>
    </row>
    <row r="9" spans="1:12" s="952" customFormat="1" ht="152.25" customHeight="1">
      <c r="A9" s="1305" t="s">
        <v>1333</v>
      </c>
      <c r="B9" s="1338"/>
      <c r="C9" s="1338"/>
      <c r="D9" s="1338"/>
      <c r="E9" s="1338"/>
      <c r="F9" s="1339"/>
      <c r="G9" s="675"/>
      <c r="H9" s="39" t="s">
        <v>11</v>
      </c>
      <c r="I9" s="451"/>
      <c r="J9" s="451"/>
      <c r="K9" s="277"/>
      <c r="L9" s="277"/>
    </row>
    <row r="10" spans="1:12">
      <c r="H10" s="377" t="s">
        <v>1131</v>
      </c>
      <c r="I10" s="463"/>
      <c r="J10" s="451"/>
      <c r="K10" s="277"/>
      <c r="L10" s="277"/>
    </row>
    <row r="11" spans="1:12" s="952" customFormat="1" ht="179.25" customHeight="1">
      <c r="A11" s="1344" t="s">
        <v>1334</v>
      </c>
      <c r="B11" s="1338"/>
      <c r="C11" s="1338"/>
      <c r="D11" s="1338"/>
      <c r="E11" s="1338"/>
      <c r="F11" s="1339"/>
      <c r="G11" s="675"/>
      <c r="H11" s="62" t="s">
        <v>154</v>
      </c>
      <c r="I11" s="454"/>
      <c r="J11" s="454"/>
      <c r="K11" s="277"/>
      <c r="L11" s="277"/>
    </row>
    <row r="12" spans="1:12">
      <c r="H12" s="63" t="s">
        <v>8</v>
      </c>
      <c r="I12" s="451"/>
      <c r="J12" s="451"/>
      <c r="K12" s="277"/>
      <c r="L12" s="277"/>
    </row>
    <row r="13" spans="1:12" s="2" customFormat="1" ht="17.25" thickBot="1">
      <c r="A13" s="841"/>
      <c r="B13" s="842" t="s">
        <v>1112</v>
      </c>
      <c r="C13" s="870" t="s">
        <v>6</v>
      </c>
      <c r="D13" s="870" t="s">
        <v>1</v>
      </c>
      <c r="E13" s="1192" t="s">
        <v>1113</v>
      </c>
      <c r="F13" s="870" t="s">
        <v>2</v>
      </c>
      <c r="G13" s="1046"/>
      <c r="H13" s="456" t="s">
        <v>9</v>
      </c>
      <c r="I13" s="451">
        <f>SUM(J2:J12)</f>
        <v>0</v>
      </c>
      <c r="J13" s="457"/>
      <c r="K13" s="277"/>
      <c r="L13" s="277"/>
    </row>
    <row r="14" spans="1:12" ht="17.25" thickTop="1">
      <c r="G14" s="1045"/>
      <c r="I14" s="127"/>
      <c r="J14" s="127"/>
      <c r="K14" s="366"/>
      <c r="L14" s="127"/>
    </row>
    <row r="15" spans="1:12">
      <c r="B15" s="963" t="s">
        <v>1377</v>
      </c>
      <c r="I15" s="127"/>
      <c r="J15" s="127"/>
      <c r="K15" s="366"/>
      <c r="L15" s="127"/>
    </row>
    <row r="16" spans="1:12">
      <c r="I16" s="127"/>
      <c r="J16" s="127"/>
      <c r="K16" s="366"/>
      <c r="L16" s="127"/>
    </row>
    <row r="17" spans="1:12">
      <c r="B17" s="963" t="s">
        <v>1335</v>
      </c>
      <c r="I17" s="127"/>
      <c r="J17" s="127"/>
      <c r="K17" s="366"/>
      <c r="L17" s="127"/>
    </row>
    <row r="18" spans="1:12">
      <c r="I18" s="127"/>
      <c r="J18" s="127"/>
      <c r="K18" s="366"/>
      <c r="L18" s="127"/>
    </row>
    <row r="19" spans="1:12" s="888" customFormat="1">
      <c r="A19" s="970" t="s">
        <v>723</v>
      </c>
      <c r="B19" s="971" t="s">
        <v>1336</v>
      </c>
      <c r="C19" s="972" t="s">
        <v>7</v>
      </c>
      <c r="D19" s="1009">
        <v>24</v>
      </c>
      <c r="E19" s="1189"/>
      <c r="F19" s="974">
        <f>E19*D19</f>
        <v>0</v>
      </c>
      <c r="G19" s="675"/>
      <c r="H19" s="675"/>
      <c r="I19" s="127"/>
      <c r="J19" s="127"/>
      <c r="K19" s="366"/>
      <c r="L19" s="127"/>
    </row>
    <row r="20" spans="1:12" s="888" customFormat="1">
      <c r="A20" s="996"/>
      <c r="B20" s="1009" t="s">
        <v>1337</v>
      </c>
      <c r="C20" s="1010"/>
      <c r="D20" s="1010"/>
      <c r="E20" s="1010"/>
      <c r="F20" s="1010"/>
      <c r="G20" s="675"/>
      <c r="H20" s="675"/>
      <c r="I20" s="127"/>
      <c r="J20" s="127"/>
      <c r="K20" s="366"/>
      <c r="L20" s="127"/>
    </row>
    <row r="21" spans="1:12" s="888" customFormat="1">
      <c r="A21" s="996"/>
      <c r="B21" s="1009" t="s">
        <v>1338</v>
      </c>
      <c r="C21" s="972"/>
      <c r="D21" s="1009"/>
      <c r="E21" s="974"/>
      <c r="F21" s="974"/>
      <c r="G21" s="675"/>
      <c r="H21" s="675"/>
      <c r="I21" s="127"/>
      <c r="J21" s="127"/>
      <c r="K21" s="366"/>
      <c r="L21" s="127"/>
    </row>
    <row r="22" spans="1:12" s="888" customFormat="1" ht="246.75" customHeight="1">
      <c r="A22" s="996"/>
      <c r="B22" s="1011" t="s">
        <v>1407</v>
      </c>
      <c r="C22" s="972"/>
      <c r="D22" s="1009"/>
      <c r="E22" s="974"/>
      <c r="F22" s="974"/>
      <c r="G22" s="675"/>
      <c r="H22" s="675"/>
      <c r="I22" s="127"/>
      <c r="J22" s="127"/>
      <c r="K22" s="366"/>
      <c r="L22" s="127"/>
    </row>
    <row r="23" spans="1:12" s="888" customFormat="1" ht="63.75">
      <c r="A23" s="996"/>
      <c r="B23" s="1011" t="s">
        <v>1339</v>
      </c>
      <c r="C23" s="972"/>
      <c r="D23" s="1009"/>
      <c r="E23" s="974"/>
      <c r="F23" s="974"/>
      <c r="G23" s="675"/>
      <c r="H23" s="675"/>
      <c r="I23" s="127"/>
      <c r="J23" s="127"/>
      <c r="K23" s="366"/>
      <c r="L23" s="127"/>
    </row>
    <row r="24" spans="1:12" s="888" customFormat="1">
      <c r="A24" s="858"/>
      <c r="B24" s="955"/>
      <c r="C24" s="850"/>
      <c r="D24" s="955"/>
      <c r="E24" s="852"/>
      <c r="F24" s="852"/>
      <c r="G24" s="675"/>
      <c r="H24" s="675"/>
      <c r="I24" s="127"/>
      <c r="J24" s="127"/>
      <c r="K24" s="366"/>
      <c r="L24" s="127"/>
    </row>
    <row r="25" spans="1:12" s="888" customFormat="1">
      <c r="A25" s="970" t="s">
        <v>1370</v>
      </c>
      <c r="B25" s="971" t="s">
        <v>1336</v>
      </c>
      <c r="C25" s="972" t="s">
        <v>7</v>
      </c>
      <c r="D25" s="1009">
        <v>7</v>
      </c>
      <c r="E25" s="1189"/>
      <c r="F25" s="974">
        <f>E25*D25</f>
        <v>0</v>
      </c>
      <c r="G25" s="675"/>
      <c r="H25" s="675"/>
      <c r="I25" s="127"/>
      <c r="J25" s="127"/>
      <c r="K25" s="366"/>
      <c r="L25" s="127"/>
    </row>
    <row r="26" spans="1:12" s="888" customFormat="1">
      <c r="A26" s="996"/>
      <c r="B26" s="1009" t="s">
        <v>1340</v>
      </c>
      <c r="C26" s="1010"/>
      <c r="D26" s="1010"/>
      <c r="E26" s="1010"/>
      <c r="F26" s="1010"/>
      <c r="G26" s="675"/>
      <c r="H26" s="675"/>
      <c r="I26" s="127"/>
      <c r="J26" s="127"/>
      <c r="K26" s="366"/>
      <c r="L26" s="127"/>
    </row>
    <row r="27" spans="1:12" s="888" customFormat="1">
      <c r="A27" s="996"/>
      <c r="B27" s="1009" t="s">
        <v>1341</v>
      </c>
      <c r="C27" s="972"/>
      <c r="D27" s="1009"/>
      <c r="E27" s="974"/>
      <c r="F27" s="974"/>
      <c r="G27" s="675"/>
      <c r="H27" s="675"/>
      <c r="I27" s="127"/>
      <c r="J27" s="127"/>
      <c r="K27" s="366"/>
      <c r="L27" s="127"/>
    </row>
    <row r="28" spans="1:12" s="888" customFormat="1" ht="255">
      <c r="A28" s="996"/>
      <c r="B28" s="1011" t="s">
        <v>1406</v>
      </c>
      <c r="C28" s="972"/>
      <c r="D28" s="1009"/>
      <c r="E28" s="974"/>
      <c r="F28" s="974"/>
      <c r="G28" s="675"/>
      <c r="H28" s="675"/>
      <c r="I28" s="127"/>
      <c r="J28" s="127"/>
      <c r="K28" s="366"/>
      <c r="L28" s="127"/>
    </row>
    <row r="29" spans="1:12" s="888" customFormat="1" ht="63.75">
      <c r="A29" s="996"/>
      <c r="B29" s="1011" t="s">
        <v>1342</v>
      </c>
      <c r="C29" s="972"/>
      <c r="D29" s="1009"/>
      <c r="E29" s="974"/>
      <c r="F29" s="974"/>
      <c r="G29" s="675"/>
      <c r="H29" s="675"/>
      <c r="I29" s="127"/>
      <c r="J29" s="127"/>
      <c r="K29" s="366"/>
      <c r="L29" s="127"/>
    </row>
    <row r="30" spans="1:12" s="888" customFormat="1">
      <c r="A30" s="858"/>
      <c r="B30" s="955"/>
      <c r="C30" s="850"/>
      <c r="D30" s="955"/>
      <c r="E30" s="852"/>
      <c r="F30" s="852"/>
      <c r="G30" s="675"/>
      <c r="H30" s="675"/>
      <c r="I30" s="127"/>
      <c r="J30" s="127"/>
      <c r="K30" s="366"/>
      <c r="L30" s="127"/>
    </row>
    <row r="31" spans="1:12" s="888" customFormat="1">
      <c r="A31" s="970" t="s">
        <v>1371</v>
      </c>
      <c r="B31" s="971" t="s">
        <v>1336</v>
      </c>
      <c r="C31" s="972" t="s">
        <v>7</v>
      </c>
      <c r="D31" s="1009">
        <v>2</v>
      </c>
      <c r="E31" s="1189"/>
      <c r="F31" s="974">
        <f>E31*D31</f>
        <v>0</v>
      </c>
      <c r="G31" s="675"/>
      <c r="H31" s="675"/>
      <c r="I31" s="127"/>
      <c r="J31" s="127"/>
      <c r="K31" s="366"/>
      <c r="L31" s="127"/>
    </row>
    <row r="32" spans="1:12" s="888" customFormat="1">
      <c r="A32" s="996"/>
      <c r="B32" s="1009" t="s">
        <v>1343</v>
      </c>
      <c r="C32" s="1010"/>
      <c r="D32" s="1010"/>
      <c r="E32" s="1010"/>
      <c r="F32" s="1010"/>
      <c r="G32" s="675"/>
      <c r="H32" s="675"/>
      <c r="I32" s="127"/>
      <c r="J32" s="127"/>
      <c r="K32" s="366"/>
      <c r="L32" s="127"/>
    </row>
    <row r="33" spans="1:12" s="888" customFormat="1">
      <c r="A33" s="996"/>
      <c r="B33" s="1009" t="s">
        <v>1344</v>
      </c>
      <c r="C33" s="1010"/>
      <c r="D33" s="1010"/>
      <c r="E33" s="1010"/>
      <c r="F33" s="1010"/>
      <c r="G33" s="675"/>
      <c r="H33" s="675"/>
      <c r="I33" s="127"/>
      <c r="J33" s="127"/>
      <c r="K33" s="366"/>
      <c r="L33" s="127"/>
    </row>
    <row r="34" spans="1:12" s="888" customFormat="1" ht="255">
      <c r="A34" s="996"/>
      <c r="B34" s="1011" t="s">
        <v>1406</v>
      </c>
      <c r="C34" s="972"/>
      <c r="D34" s="1009"/>
      <c r="E34" s="974"/>
      <c r="F34" s="974"/>
      <c r="G34" s="675"/>
      <c r="H34" s="675"/>
      <c r="I34" s="127"/>
      <c r="J34" s="127"/>
      <c r="K34" s="366"/>
      <c r="L34" s="127"/>
    </row>
    <row r="35" spans="1:12" s="888" customFormat="1" ht="63.75">
      <c r="A35" s="996"/>
      <c r="B35" s="1011" t="s">
        <v>1342</v>
      </c>
      <c r="C35" s="972"/>
      <c r="D35" s="1009"/>
      <c r="E35" s="974"/>
      <c r="F35" s="974"/>
      <c r="G35" s="675"/>
      <c r="H35" s="675"/>
      <c r="I35" s="127"/>
      <c r="J35" s="127"/>
      <c r="K35" s="366"/>
      <c r="L35" s="127"/>
    </row>
    <row r="36" spans="1:12" s="888" customFormat="1">
      <c r="A36" s="858"/>
      <c r="B36" s="955"/>
      <c r="C36" s="850"/>
      <c r="D36" s="955"/>
      <c r="E36" s="852"/>
      <c r="F36" s="852"/>
      <c r="G36" s="677"/>
      <c r="H36" s="681"/>
      <c r="I36" s="679"/>
      <c r="J36" s="679"/>
      <c r="K36" s="127"/>
      <c r="L36" s="127"/>
    </row>
    <row r="37" spans="1:12" s="888" customFormat="1">
      <c r="A37" s="970" t="s">
        <v>1372</v>
      </c>
      <c r="B37" s="971" t="s">
        <v>1336</v>
      </c>
      <c r="C37" s="972" t="s">
        <v>7</v>
      </c>
      <c r="D37" s="1009">
        <v>1</v>
      </c>
      <c r="E37" s="1189"/>
      <c r="F37" s="974">
        <f>E37*D37</f>
        <v>0</v>
      </c>
      <c r="G37" s="677"/>
      <c r="H37" s="679"/>
      <c r="I37" s="676"/>
      <c r="J37" s="680"/>
      <c r="K37" s="367"/>
      <c r="L37" s="367"/>
    </row>
    <row r="38" spans="1:12" s="888" customFormat="1">
      <c r="A38" s="996"/>
      <c r="B38" s="1009" t="s">
        <v>1345</v>
      </c>
      <c r="C38" s="1010"/>
      <c r="D38" s="1010"/>
      <c r="E38" s="1010"/>
      <c r="F38" s="1010"/>
      <c r="G38" s="677"/>
      <c r="H38" s="682"/>
      <c r="I38" s="676"/>
      <c r="J38" s="676"/>
      <c r="K38" s="127"/>
      <c r="L38" s="127"/>
    </row>
    <row r="39" spans="1:12" s="888" customFormat="1" ht="15">
      <c r="A39" s="996"/>
      <c r="B39" s="1009" t="s">
        <v>1346</v>
      </c>
      <c r="C39" s="972"/>
      <c r="D39" s="1009"/>
      <c r="E39" s="974"/>
      <c r="F39" s="974"/>
      <c r="G39" s="681"/>
      <c r="H39" s="675"/>
      <c r="I39" s="676"/>
      <c r="J39" s="676"/>
      <c r="K39" s="683"/>
      <c r="L39" s="676"/>
    </row>
    <row r="40" spans="1:12" s="888" customFormat="1" ht="255">
      <c r="A40" s="996"/>
      <c r="B40" s="1011" t="s">
        <v>1406</v>
      </c>
      <c r="C40" s="972"/>
      <c r="D40" s="1009"/>
      <c r="E40" s="974"/>
      <c r="F40" s="974"/>
      <c r="G40" s="681"/>
      <c r="H40" s="675"/>
      <c r="I40" s="676"/>
      <c r="J40" s="676"/>
      <c r="K40" s="683"/>
      <c r="L40" s="676"/>
    </row>
    <row r="41" spans="1:12" s="888" customFormat="1" ht="63.75">
      <c r="A41" s="996"/>
      <c r="B41" s="1011" t="s">
        <v>1342</v>
      </c>
      <c r="C41" s="972"/>
      <c r="D41" s="1009"/>
      <c r="E41" s="974"/>
      <c r="F41" s="974"/>
      <c r="G41" s="679"/>
      <c r="H41" s="675"/>
      <c r="I41" s="676"/>
      <c r="J41" s="676"/>
      <c r="K41" s="684"/>
      <c r="L41" s="676"/>
    </row>
    <row r="42" spans="1:12" s="888" customFormat="1" ht="14.25">
      <c r="A42" s="858"/>
      <c r="B42" s="955"/>
      <c r="C42" s="850"/>
      <c r="D42" s="955"/>
      <c r="E42" s="852"/>
      <c r="F42" s="852"/>
      <c r="G42" s="679"/>
      <c r="H42" s="675"/>
      <c r="I42" s="676"/>
      <c r="J42" s="676"/>
      <c r="K42" s="685"/>
      <c r="L42" s="676"/>
    </row>
    <row r="43" spans="1:12" s="888" customFormat="1">
      <c r="A43" s="970" t="s">
        <v>1373</v>
      </c>
      <c r="B43" s="971" t="s">
        <v>1336</v>
      </c>
      <c r="C43" s="972" t="s">
        <v>7</v>
      </c>
      <c r="D43" s="1009">
        <v>1</v>
      </c>
      <c r="E43" s="1189"/>
      <c r="F43" s="974">
        <f>E43*D43</f>
        <v>0</v>
      </c>
      <c r="G43" s="678"/>
      <c r="H43" s="675"/>
      <c r="I43" s="676"/>
      <c r="J43" s="676"/>
      <c r="K43" s="368"/>
      <c r="L43" s="368"/>
    </row>
    <row r="44" spans="1:12" s="888" customFormat="1">
      <c r="A44" s="996"/>
      <c r="B44" s="1009" t="s">
        <v>1347</v>
      </c>
      <c r="C44" s="1010"/>
      <c r="D44" s="1010"/>
      <c r="E44" s="1010"/>
      <c r="F44" s="1010"/>
      <c r="G44" s="368"/>
      <c r="H44" s="675"/>
      <c r="I44" s="676"/>
      <c r="J44" s="676"/>
      <c r="K44" s="368"/>
      <c r="L44" s="368"/>
    </row>
    <row r="45" spans="1:12" s="888" customFormat="1" ht="14.25">
      <c r="A45" s="996"/>
      <c r="B45" s="1009" t="s">
        <v>1348</v>
      </c>
      <c r="C45" s="1010"/>
      <c r="D45" s="1010"/>
      <c r="E45" s="1010"/>
      <c r="F45" s="1010"/>
      <c r="G45" s="675"/>
      <c r="H45" s="675"/>
      <c r="I45" s="676"/>
      <c r="J45" s="676"/>
      <c r="K45" s="676"/>
      <c r="L45" s="676"/>
    </row>
    <row r="46" spans="1:12" s="888" customFormat="1" ht="255">
      <c r="A46" s="996"/>
      <c r="B46" s="1011" t="s">
        <v>1406</v>
      </c>
      <c r="C46" s="972"/>
      <c r="D46" s="1009"/>
      <c r="E46" s="974"/>
      <c r="F46" s="974"/>
      <c r="G46" s="675"/>
      <c r="H46" s="675"/>
      <c r="I46" s="676"/>
      <c r="J46" s="676"/>
      <c r="K46" s="676"/>
      <c r="L46" s="676"/>
    </row>
    <row r="47" spans="1:12" s="888" customFormat="1" ht="63.75">
      <c r="A47" s="996"/>
      <c r="B47" s="1011" t="s">
        <v>1349</v>
      </c>
      <c r="C47" s="972"/>
      <c r="D47" s="1009"/>
      <c r="E47" s="974"/>
      <c r="F47" s="974"/>
      <c r="G47" s="675"/>
      <c r="H47" s="675"/>
      <c r="I47" s="676"/>
      <c r="J47" s="676"/>
      <c r="K47" s="676"/>
      <c r="L47" s="676"/>
    </row>
    <row r="48" spans="1:12" s="888" customFormat="1" ht="14.25">
      <c r="A48" s="849"/>
      <c r="B48" s="106"/>
      <c r="C48" s="850"/>
      <c r="D48" s="955"/>
      <c r="E48" s="852"/>
      <c r="F48" s="852"/>
      <c r="G48" s="675"/>
      <c r="H48" s="675"/>
      <c r="I48" s="676"/>
      <c r="J48" s="676"/>
      <c r="K48" s="676"/>
      <c r="L48" s="676"/>
    </row>
    <row r="49" spans="1:12" s="1245" customFormat="1" ht="18" customHeight="1">
      <c r="A49" s="1243" t="s">
        <v>1481</v>
      </c>
      <c r="B49" s="971" t="s">
        <v>1336</v>
      </c>
      <c r="C49" s="972" t="s">
        <v>7</v>
      </c>
      <c r="D49" s="1009">
        <v>20</v>
      </c>
      <c r="E49" s="1189"/>
      <c r="F49" s="974">
        <f>E49*D49</f>
        <v>0</v>
      </c>
      <c r="J49" s="1244"/>
      <c r="K49" s="1244"/>
      <c r="L49" s="1244"/>
    </row>
    <row r="50" spans="1:12" s="1245" customFormat="1" ht="14.25">
      <c r="A50" s="996"/>
      <c r="B50" s="1009" t="s">
        <v>1476</v>
      </c>
      <c r="C50" s="1010"/>
      <c r="D50" s="1010"/>
      <c r="E50" s="1010"/>
      <c r="F50" s="1010"/>
      <c r="J50" s="1244"/>
      <c r="K50" s="1244"/>
      <c r="L50" s="1244"/>
    </row>
    <row r="51" spans="1:12" s="1245" customFormat="1" ht="14.25">
      <c r="A51" s="996"/>
      <c r="B51" s="1009" t="s">
        <v>1477</v>
      </c>
      <c r="C51" s="1010"/>
      <c r="D51" s="1010"/>
      <c r="E51" s="1010"/>
      <c r="F51" s="1010"/>
      <c r="J51" s="1244"/>
      <c r="K51" s="1244"/>
      <c r="L51" s="1244"/>
    </row>
    <row r="52" spans="1:12" s="1245" customFormat="1" ht="261" customHeight="1">
      <c r="A52" s="996"/>
      <c r="B52" s="1011" t="s">
        <v>1478</v>
      </c>
      <c r="C52" s="1010"/>
      <c r="D52" s="1010"/>
      <c r="E52" s="1010"/>
      <c r="F52" s="1010"/>
      <c r="J52" s="1244"/>
      <c r="K52" s="1244"/>
      <c r="L52" s="1244"/>
    </row>
    <row r="53" spans="1:12" s="1245" customFormat="1" ht="54.75" customHeight="1">
      <c r="A53" s="996"/>
      <c r="B53" s="1011" t="s">
        <v>1479</v>
      </c>
      <c r="C53" s="972"/>
      <c r="D53" s="1009"/>
      <c r="E53" s="974"/>
      <c r="F53" s="974"/>
      <c r="J53" s="1244"/>
      <c r="K53" s="1244"/>
      <c r="L53" s="1244"/>
    </row>
    <row r="54" spans="1:12" s="1245" customFormat="1" ht="45" customHeight="1">
      <c r="A54" s="996"/>
      <c r="B54" s="1011" t="s">
        <v>1480</v>
      </c>
      <c r="C54" s="972"/>
      <c r="D54" s="1009"/>
      <c r="E54" s="974"/>
      <c r="F54" s="974"/>
      <c r="J54" s="1244"/>
      <c r="K54" s="1244"/>
      <c r="L54" s="1244"/>
    </row>
    <row r="55" spans="1:12" s="888" customFormat="1" ht="14.25">
      <c r="A55" s="849"/>
      <c r="B55" s="106"/>
      <c r="C55" s="850"/>
      <c r="D55" s="955"/>
      <c r="E55" s="852"/>
      <c r="F55" s="852"/>
      <c r="G55" s="675"/>
      <c r="H55" s="675"/>
      <c r="I55" s="676"/>
      <c r="J55" s="676"/>
      <c r="K55" s="676"/>
      <c r="L55" s="676"/>
    </row>
    <row r="56" spans="1:12" s="102" customFormat="1" ht="14.25">
      <c r="A56" s="858"/>
      <c r="B56" s="957" t="s">
        <v>1350</v>
      </c>
      <c r="G56" s="675"/>
      <c r="H56" s="675"/>
      <c r="I56" s="676"/>
      <c r="J56" s="676"/>
      <c r="K56" s="676"/>
      <c r="L56" s="676"/>
    </row>
    <row r="57" spans="1:12" s="102" customFormat="1" ht="14.25">
      <c r="A57" s="858"/>
      <c r="B57" s="955"/>
      <c r="C57" s="850"/>
      <c r="D57" s="955"/>
      <c r="E57" s="852"/>
      <c r="F57" s="852"/>
      <c r="G57" s="675"/>
      <c r="H57" s="675"/>
      <c r="I57" s="676"/>
      <c r="J57" s="676"/>
      <c r="K57" s="676"/>
      <c r="L57" s="676"/>
    </row>
    <row r="58" spans="1:12" s="102" customFormat="1" ht="14.25">
      <c r="A58" s="980" t="s">
        <v>1374</v>
      </c>
      <c r="B58" s="981" t="s">
        <v>1336</v>
      </c>
      <c r="C58" s="982" t="s">
        <v>7</v>
      </c>
      <c r="D58" s="1012">
        <v>1</v>
      </c>
      <c r="E58" s="1191"/>
      <c r="F58" s="984">
        <f>E58*D58</f>
        <v>0</v>
      </c>
      <c r="G58" s="675"/>
      <c r="H58" s="675"/>
      <c r="I58" s="676"/>
      <c r="J58" s="676"/>
      <c r="K58" s="676"/>
      <c r="L58" s="676"/>
    </row>
    <row r="59" spans="1:12" s="102" customFormat="1" ht="14.25">
      <c r="A59" s="1013"/>
      <c r="B59" s="1012" t="s">
        <v>1351</v>
      </c>
      <c r="C59" s="982"/>
      <c r="D59" s="1012"/>
      <c r="E59" s="984"/>
      <c r="F59" s="984"/>
      <c r="G59" s="675"/>
      <c r="H59" s="675"/>
      <c r="I59" s="676"/>
      <c r="J59" s="676"/>
      <c r="K59" s="676"/>
      <c r="L59" s="676"/>
    </row>
    <row r="60" spans="1:12" s="102" customFormat="1" ht="14.25">
      <c r="A60" s="980"/>
      <c r="B60" s="981" t="s">
        <v>1352</v>
      </c>
      <c r="C60" s="982"/>
      <c r="D60" s="1012"/>
      <c r="E60" s="984"/>
      <c r="F60" s="984"/>
      <c r="G60" s="675"/>
      <c r="H60" s="675"/>
      <c r="I60" s="676"/>
      <c r="J60" s="676"/>
      <c r="K60" s="676"/>
      <c r="L60" s="676"/>
    </row>
    <row r="61" spans="1:12" s="102" customFormat="1" ht="165.75">
      <c r="A61" s="1013"/>
      <c r="B61" s="1014" t="s">
        <v>1405</v>
      </c>
      <c r="C61" s="1015"/>
      <c r="D61" s="1015"/>
      <c r="E61" s="1015"/>
      <c r="F61" s="1015"/>
      <c r="G61" s="675"/>
      <c r="H61" s="675"/>
      <c r="I61" s="676"/>
      <c r="J61" s="676"/>
      <c r="K61" s="676"/>
      <c r="L61" s="676"/>
    </row>
    <row r="62" spans="1:12" s="888" customFormat="1" ht="63.75">
      <c r="A62" s="1016"/>
      <c r="B62" s="1014" t="s">
        <v>1349</v>
      </c>
      <c r="C62" s="1017"/>
      <c r="D62" s="1018"/>
      <c r="E62" s="1019"/>
      <c r="F62" s="1019"/>
      <c r="G62" s="675"/>
      <c r="H62" s="675"/>
      <c r="I62" s="676"/>
      <c r="J62" s="676"/>
      <c r="K62" s="676"/>
      <c r="L62" s="676"/>
    </row>
    <row r="63" spans="1:12" s="888" customFormat="1" ht="14.25">
      <c r="A63" s="951"/>
      <c r="B63" s="956"/>
      <c r="C63" s="855"/>
      <c r="D63" s="953"/>
      <c r="E63" s="857"/>
      <c r="F63" s="857"/>
      <c r="G63" s="675"/>
      <c r="H63" s="675"/>
      <c r="I63" s="676"/>
      <c r="J63" s="676"/>
      <c r="K63" s="676"/>
      <c r="L63" s="676"/>
    </row>
    <row r="64" spans="1:12" s="888" customFormat="1" ht="14.25">
      <c r="A64" s="980" t="s">
        <v>1375</v>
      </c>
      <c r="B64" s="981" t="s">
        <v>1336</v>
      </c>
      <c r="C64" s="982" t="s">
        <v>7</v>
      </c>
      <c r="D64" s="1012">
        <v>1</v>
      </c>
      <c r="E64" s="1191"/>
      <c r="F64" s="984">
        <f>E64*D64</f>
        <v>0</v>
      </c>
      <c r="G64" s="675"/>
      <c r="H64" s="675"/>
      <c r="I64" s="676"/>
      <c r="J64" s="676"/>
      <c r="K64" s="676"/>
      <c r="L64" s="676"/>
    </row>
    <row r="65" spans="1:12" s="888" customFormat="1" ht="14.25">
      <c r="A65" s="1013"/>
      <c r="B65" s="1012" t="s">
        <v>1353</v>
      </c>
      <c r="C65" s="982"/>
      <c r="D65" s="1012"/>
      <c r="E65" s="984"/>
      <c r="F65" s="984"/>
      <c r="G65" s="675"/>
      <c r="H65" s="675"/>
      <c r="I65" s="676"/>
      <c r="J65" s="676"/>
      <c r="K65" s="676"/>
      <c r="L65" s="676"/>
    </row>
    <row r="66" spans="1:12" s="888" customFormat="1" ht="14.25">
      <c r="A66" s="980"/>
      <c r="B66" s="981" t="s">
        <v>1354</v>
      </c>
      <c r="C66" s="982"/>
      <c r="D66" s="1012"/>
      <c r="E66" s="984"/>
      <c r="F66" s="984"/>
      <c r="G66" s="675"/>
      <c r="H66" s="675"/>
      <c r="I66" s="676"/>
      <c r="J66" s="676"/>
      <c r="K66" s="676"/>
      <c r="L66" s="676"/>
    </row>
    <row r="67" spans="1:12" s="2" customFormat="1" ht="165.75">
      <c r="A67" s="1013"/>
      <c r="B67" s="1014" t="s">
        <v>1405</v>
      </c>
      <c r="C67" s="1015"/>
      <c r="D67" s="1015"/>
      <c r="E67" s="1015"/>
      <c r="F67" s="1015"/>
      <c r="G67" s="675"/>
      <c r="H67" s="675"/>
      <c r="I67" s="676"/>
      <c r="J67" s="676"/>
      <c r="K67" s="676"/>
      <c r="L67" s="676"/>
    </row>
    <row r="68" spans="1:12" ht="63.75">
      <c r="A68" s="1016"/>
      <c r="B68" s="1014" t="s">
        <v>1349</v>
      </c>
      <c r="C68" s="1017"/>
      <c r="D68" s="1018"/>
      <c r="E68" s="1019"/>
      <c r="F68" s="1019"/>
    </row>
    <row r="69" spans="1:12">
      <c r="A69" s="951"/>
      <c r="B69" s="956"/>
      <c r="C69" s="855"/>
      <c r="D69" s="953"/>
      <c r="E69" s="857"/>
      <c r="F69" s="857"/>
    </row>
    <row r="70" spans="1:12">
      <c r="A70" s="980" t="s">
        <v>1376</v>
      </c>
      <c r="B70" s="981" t="s">
        <v>1336</v>
      </c>
      <c r="C70" s="982" t="s">
        <v>7</v>
      </c>
      <c r="D70" s="1012">
        <v>1</v>
      </c>
      <c r="E70" s="1191"/>
      <c r="F70" s="984">
        <f>E70*D70</f>
        <v>0</v>
      </c>
    </row>
    <row r="71" spans="1:12">
      <c r="A71" s="1013"/>
      <c r="B71" s="1012" t="s">
        <v>1355</v>
      </c>
      <c r="C71" s="982"/>
      <c r="D71" s="1012"/>
      <c r="E71" s="984"/>
      <c r="F71" s="984"/>
    </row>
    <row r="72" spans="1:12">
      <c r="A72" s="980"/>
      <c r="B72" s="981" t="s">
        <v>1356</v>
      </c>
      <c r="C72" s="982"/>
      <c r="D72" s="1012"/>
      <c r="E72" s="984"/>
      <c r="F72" s="984"/>
    </row>
    <row r="73" spans="1:12" ht="165.75">
      <c r="A73" s="1013"/>
      <c r="B73" s="1014" t="s">
        <v>1405</v>
      </c>
      <c r="C73" s="1015"/>
      <c r="D73" s="1015"/>
      <c r="E73" s="1015"/>
      <c r="F73" s="1015"/>
    </row>
    <row r="74" spans="1:12" ht="63.75">
      <c r="A74" s="1016"/>
      <c r="B74" s="1014" t="s">
        <v>1349</v>
      </c>
      <c r="C74" s="1017"/>
      <c r="D74" s="1018"/>
      <c r="E74" s="1019"/>
      <c r="F74" s="1019"/>
    </row>
    <row r="75" spans="1:12">
      <c r="A75" s="951"/>
      <c r="B75" s="956"/>
      <c r="C75" s="855"/>
      <c r="D75" s="953"/>
      <c r="E75" s="857"/>
      <c r="F75" s="857"/>
    </row>
    <row r="76" spans="1:12">
      <c r="A76" s="951"/>
      <c r="B76" s="963" t="s">
        <v>1378</v>
      </c>
      <c r="C76" s="855"/>
      <c r="D76" s="953"/>
      <c r="E76" s="857"/>
      <c r="F76" s="857"/>
    </row>
    <row r="77" spans="1:12">
      <c r="A77" s="951"/>
      <c r="B77" s="956"/>
      <c r="C77" s="855"/>
      <c r="D77" s="953"/>
      <c r="E77" s="857"/>
      <c r="F77" s="857"/>
    </row>
    <row r="78" spans="1:12">
      <c r="B78" s="963" t="s">
        <v>1335</v>
      </c>
    </row>
    <row r="80" spans="1:12">
      <c r="A80" s="970" t="s">
        <v>1379</v>
      </c>
      <c r="B80" s="971" t="s">
        <v>1336</v>
      </c>
      <c r="C80" s="972" t="s">
        <v>7</v>
      </c>
      <c r="D80" s="1009">
        <v>5</v>
      </c>
      <c r="E80" s="1189"/>
      <c r="F80" s="974">
        <f>E80*D80</f>
        <v>0</v>
      </c>
    </row>
    <row r="81" spans="1:6">
      <c r="A81" s="996"/>
      <c r="B81" s="1009" t="s">
        <v>1337</v>
      </c>
      <c r="C81" s="1010"/>
      <c r="D81" s="1010"/>
      <c r="E81" s="1010"/>
      <c r="F81" s="1010"/>
    </row>
    <row r="82" spans="1:6">
      <c r="A82" s="996"/>
      <c r="B82" s="1009" t="s">
        <v>1397</v>
      </c>
      <c r="C82" s="972"/>
      <c r="D82" s="1009"/>
      <c r="E82" s="974"/>
      <c r="F82" s="974"/>
    </row>
    <row r="83" spans="1:6" ht="267.75">
      <c r="A83" s="996"/>
      <c r="B83" s="1011" t="s">
        <v>1408</v>
      </c>
      <c r="C83" s="972"/>
      <c r="D83" s="1009"/>
      <c r="E83" s="974"/>
      <c r="F83" s="974"/>
    </row>
    <row r="84" spans="1:6" ht="63.75">
      <c r="A84" s="996"/>
      <c r="B84" s="1011" t="s">
        <v>1339</v>
      </c>
      <c r="C84" s="972"/>
      <c r="D84" s="1009"/>
      <c r="E84" s="974"/>
      <c r="F84" s="974"/>
    </row>
    <row r="85" spans="1:6">
      <c r="A85" s="858"/>
      <c r="B85" s="955"/>
      <c r="C85" s="850"/>
      <c r="D85" s="955"/>
      <c r="E85" s="852"/>
      <c r="F85" s="852"/>
    </row>
    <row r="86" spans="1:6">
      <c r="A86" s="970" t="s">
        <v>1380</v>
      </c>
      <c r="B86" s="971" t="s">
        <v>1336</v>
      </c>
      <c r="C86" s="972" t="s">
        <v>7</v>
      </c>
      <c r="D86" s="1009">
        <v>1</v>
      </c>
      <c r="E86" s="1189"/>
      <c r="F86" s="974">
        <f>E86*D86</f>
        <v>0</v>
      </c>
    </row>
    <row r="87" spans="1:6">
      <c r="A87" s="996"/>
      <c r="B87" s="1009" t="s">
        <v>1340</v>
      </c>
      <c r="C87" s="1010"/>
      <c r="D87" s="1010"/>
      <c r="E87" s="1010"/>
      <c r="F87" s="1010"/>
    </row>
    <row r="88" spans="1:6">
      <c r="A88" s="996"/>
      <c r="B88" s="1009" t="s">
        <v>1398</v>
      </c>
      <c r="C88" s="972"/>
      <c r="D88" s="1009"/>
      <c r="E88" s="974"/>
      <c r="F88" s="974"/>
    </row>
    <row r="89" spans="1:6" ht="255">
      <c r="A89" s="996"/>
      <c r="B89" s="1011" t="s">
        <v>1409</v>
      </c>
      <c r="C89" s="972"/>
      <c r="D89" s="1009"/>
      <c r="E89" s="974"/>
      <c r="F89" s="974"/>
    </row>
    <row r="90" spans="1:6" ht="63.75">
      <c r="A90" s="996"/>
      <c r="B90" s="1011" t="s">
        <v>1342</v>
      </c>
      <c r="C90" s="972"/>
      <c r="D90" s="1009"/>
      <c r="E90" s="974"/>
      <c r="F90" s="974"/>
    </row>
    <row r="91" spans="1:6">
      <c r="A91" s="858"/>
      <c r="B91" s="955"/>
      <c r="C91" s="850"/>
      <c r="D91" s="955"/>
      <c r="E91" s="852"/>
      <c r="F91" s="852"/>
    </row>
    <row r="92" spans="1:6">
      <c r="A92" s="970" t="s">
        <v>1122</v>
      </c>
      <c r="B92" s="971" t="s">
        <v>1336</v>
      </c>
      <c r="C92" s="972" t="s">
        <v>7</v>
      </c>
      <c r="D92" s="1009">
        <v>2</v>
      </c>
      <c r="E92" s="1189"/>
      <c r="F92" s="974">
        <f>E92*D92</f>
        <v>0</v>
      </c>
    </row>
    <row r="93" spans="1:6">
      <c r="A93" s="996"/>
      <c r="B93" s="1009" t="s">
        <v>1343</v>
      </c>
      <c r="C93" s="1010"/>
      <c r="D93" s="1010"/>
      <c r="E93" s="1010"/>
      <c r="F93" s="1010"/>
    </row>
    <row r="94" spans="1:6">
      <c r="A94" s="996"/>
      <c r="B94" s="1009" t="s">
        <v>1341</v>
      </c>
      <c r="C94" s="1010"/>
      <c r="D94" s="1010"/>
      <c r="E94" s="1010"/>
      <c r="F94" s="1010"/>
    </row>
    <row r="95" spans="1:6" ht="255">
      <c r="A95" s="996"/>
      <c r="B95" s="1011" t="s">
        <v>1406</v>
      </c>
      <c r="C95" s="972"/>
      <c r="D95" s="1009"/>
      <c r="E95" s="974"/>
      <c r="F95" s="974"/>
    </row>
    <row r="96" spans="1:6" ht="63.75">
      <c r="A96" s="996"/>
      <c r="B96" s="1011" t="s">
        <v>1342</v>
      </c>
      <c r="C96" s="972"/>
      <c r="D96" s="1009"/>
      <c r="E96" s="974"/>
      <c r="F96" s="974"/>
    </row>
    <row r="97" spans="1:12">
      <c r="A97" s="858"/>
      <c r="B97" s="955"/>
      <c r="C97" s="850"/>
      <c r="D97" s="955"/>
      <c r="E97" s="852"/>
      <c r="F97" s="852"/>
    </row>
    <row r="98" spans="1:12">
      <c r="A98" s="970" t="s">
        <v>721</v>
      </c>
      <c r="B98" s="971" t="s">
        <v>1336</v>
      </c>
      <c r="C98" s="972" t="s">
        <v>7</v>
      </c>
      <c r="D98" s="1009">
        <v>1</v>
      </c>
      <c r="E98" s="1189"/>
      <c r="F98" s="974">
        <f>E98*D98</f>
        <v>0</v>
      </c>
    </row>
    <row r="99" spans="1:12">
      <c r="A99" s="996"/>
      <c r="B99" s="1009" t="s">
        <v>1345</v>
      </c>
      <c r="C99" s="1010"/>
      <c r="D99" s="1010"/>
      <c r="E99" s="1010"/>
      <c r="F99" s="1010"/>
    </row>
    <row r="100" spans="1:12">
      <c r="A100" s="996"/>
      <c r="B100" s="1009" t="s">
        <v>1399</v>
      </c>
      <c r="C100" s="972"/>
      <c r="D100" s="1009"/>
      <c r="E100" s="974"/>
      <c r="F100" s="974"/>
    </row>
    <row r="101" spans="1:12" ht="255">
      <c r="A101" s="996"/>
      <c r="B101" s="1011" t="s">
        <v>1410</v>
      </c>
      <c r="C101" s="972"/>
      <c r="D101" s="1009"/>
      <c r="E101" s="974"/>
      <c r="F101" s="974"/>
    </row>
    <row r="102" spans="1:12" ht="63.75">
      <c r="A102" s="996"/>
      <c r="B102" s="1011" t="s">
        <v>1342</v>
      </c>
      <c r="C102" s="972"/>
      <c r="D102" s="1009"/>
      <c r="E102" s="974"/>
      <c r="F102" s="974"/>
    </row>
    <row r="103" spans="1:12">
      <c r="A103" s="858"/>
      <c r="B103" s="955"/>
      <c r="C103" s="850"/>
      <c r="D103" s="955"/>
      <c r="E103" s="852"/>
      <c r="F103" s="852"/>
    </row>
    <row r="104" spans="1:12">
      <c r="A104" s="970" t="s">
        <v>1381</v>
      </c>
      <c r="B104" s="971" t="s">
        <v>1336</v>
      </c>
      <c r="C104" s="972" t="s">
        <v>7</v>
      </c>
      <c r="D104" s="1009">
        <v>1</v>
      </c>
      <c r="E104" s="1189"/>
      <c r="F104" s="974">
        <f>E104*D104</f>
        <v>0</v>
      </c>
    </row>
    <row r="105" spans="1:12">
      <c r="A105" s="996"/>
      <c r="B105" s="1009" t="s">
        <v>1347</v>
      </c>
      <c r="C105" s="1010"/>
      <c r="D105" s="1010"/>
      <c r="E105" s="1010"/>
      <c r="F105" s="1010"/>
    </row>
    <row r="106" spans="1:12">
      <c r="A106" s="996"/>
      <c r="B106" s="1009" t="s">
        <v>1348</v>
      </c>
      <c r="C106" s="1010"/>
      <c r="D106" s="1010"/>
      <c r="E106" s="1010"/>
      <c r="F106" s="1010"/>
    </row>
    <row r="107" spans="1:12" ht="255">
      <c r="A107" s="996"/>
      <c r="B107" s="1011" t="s">
        <v>1406</v>
      </c>
      <c r="C107" s="972"/>
      <c r="D107" s="1009"/>
      <c r="E107" s="974"/>
      <c r="F107" s="974"/>
    </row>
    <row r="108" spans="1:12" ht="63.75">
      <c r="A108" s="996"/>
      <c r="B108" s="1011" t="s">
        <v>1349</v>
      </c>
      <c r="C108" s="972"/>
      <c r="D108" s="1009"/>
      <c r="E108" s="974"/>
      <c r="F108" s="974"/>
    </row>
    <row r="109" spans="1:12">
      <c r="A109" s="849"/>
      <c r="B109" s="106"/>
      <c r="C109" s="850"/>
      <c r="D109" s="955"/>
      <c r="E109" s="852"/>
      <c r="F109" s="852"/>
    </row>
    <row r="110" spans="1:12" s="1245" customFormat="1" ht="18" customHeight="1">
      <c r="A110" s="1243" t="s">
        <v>1482</v>
      </c>
      <c r="B110" s="971" t="s">
        <v>1336</v>
      </c>
      <c r="C110" s="972" t="s">
        <v>7</v>
      </c>
      <c r="D110" s="1009">
        <v>5</v>
      </c>
      <c r="E110" s="1189"/>
      <c r="F110" s="974">
        <f>E110*D110</f>
        <v>0</v>
      </c>
      <c r="J110" s="1244"/>
      <c r="K110" s="1244"/>
      <c r="L110" s="1244"/>
    </row>
    <row r="111" spans="1:12" s="1245" customFormat="1" ht="14.25">
      <c r="A111" s="996"/>
      <c r="B111" s="1009" t="s">
        <v>1476</v>
      </c>
      <c r="C111" s="1010"/>
      <c r="D111" s="1010"/>
      <c r="E111" s="1010"/>
      <c r="F111" s="1010"/>
      <c r="J111" s="1244"/>
      <c r="K111" s="1244"/>
      <c r="L111" s="1244"/>
    </row>
    <row r="112" spans="1:12" s="1245" customFormat="1" ht="14.25">
      <c r="A112" s="996"/>
      <c r="B112" s="1009" t="s">
        <v>1477</v>
      </c>
      <c r="C112" s="1010"/>
      <c r="D112" s="1010"/>
      <c r="E112" s="1010"/>
      <c r="F112" s="1010"/>
      <c r="J112" s="1244"/>
      <c r="K112" s="1244"/>
      <c r="L112" s="1244"/>
    </row>
    <row r="113" spans="1:12" s="1245" customFormat="1" ht="258" customHeight="1">
      <c r="A113" s="996"/>
      <c r="B113" s="1011" t="s">
        <v>1478</v>
      </c>
      <c r="C113" s="1010"/>
      <c r="D113" s="1010"/>
      <c r="E113" s="1010"/>
      <c r="F113" s="1010"/>
      <c r="J113" s="1244"/>
      <c r="K113" s="1244"/>
      <c r="L113" s="1244"/>
    </row>
    <row r="114" spans="1:12" s="1245" customFormat="1" ht="54" customHeight="1">
      <c r="A114" s="996"/>
      <c r="B114" s="1011" t="s">
        <v>1479</v>
      </c>
      <c r="C114" s="972"/>
      <c r="D114" s="1009"/>
      <c r="E114" s="974"/>
      <c r="F114" s="974"/>
      <c r="J114" s="1244"/>
      <c r="K114" s="1244"/>
      <c r="L114" s="1244"/>
    </row>
    <row r="115" spans="1:12" s="1245" customFormat="1" ht="43.5" customHeight="1">
      <c r="A115" s="996"/>
      <c r="B115" s="1011" t="s">
        <v>1480</v>
      </c>
      <c r="C115" s="972"/>
      <c r="D115" s="1009"/>
      <c r="E115" s="974"/>
      <c r="F115" s="974"/>
      <c r="J115" s="1244"/>
      <c r="K115" s="1244"/>
      <c r="L115" s="1244"/>
    </row>
    <row r="116" spans="1:12">
      <c r="A116" s="849"/>
      <c r="B116" s="106"/>
      <c r="C116" s="850"/>
      <c r="D116" s="955"/>
      <c r="E116" s="852"/>
      <c r="F116" s="852"/>
    </row>
    <row r="117" spans="1:12">
      <c r="A117" s="849"/>
      <c r="B117" s="106"/>
      <c r="C117" s="850"/>
      <c r="D117" s="955"/>
      <c r="E117" s="852"/>
      <c r="F117" s="852"/>
    </row>
    <row r="118" spans="1:12">
      <c r="A118" s="858"/>
      <c r="B118" s="957" t="s">
        <v>1350</v>
      </c>
      <c r="C118" s="102"/>
      <c r="D118" s="102"/>
      <c r="E118" s="102"/>
      <c r="F118" s="102"/>
    </row>
    <row r="119" spans="1:12">
      <c r="A119" s="858"/>
      <c r="B119" s="955"/>
      <c r="C119" s="850"/>
      <c r="D119" s="955"/>
      <c r="E119" s="852"/>
      <c r="F119" s="852"/>
    </row>
    <row r="120" spans="1:12">
      <c r="A120" s="980" t="s">
        <v>1382</v>
      </c>
      <c r="B120" s="981" t="s">
        <v>1336</v>
      </c>
      <c r="C120" s="982" t="s">
        <v>7</v>
      </c>
      <c r="D120" s="1012">
        <v>1</v>
      </c>
      <c r="E120" s="1191"/>
      <c r="F120" s="984">
        <f>E120*D120</f>
        <v>0</v>
      </c>
    </row>
    <row r="121" spans="1:12">
      <c r="A121" s="1013"/>
      <c r="B121" s="1012" t="s">
        <v>1351</v>
      </c>
      <c r="C121" s="982"/>
      <c r="D121" s="1012"/>
      <c r="E121" s="984"/>
      <c r="F121" s="984"/>
    </row>
    <row r="122" spans="1:12">
      <c r="A122" s="980"/>
      <c r="B122" s="981" t="s">
        <v>1400</v>
      </c>
      <c r="C122" s="982"/>
      <c r="D122" s="1012"/>
      <c r="E122" s="984"/>
      <c r="F122" s="984"/>
    </row>
    <row r="123" spans="1:12" ht="165.75">
      <c r="A123" s="1013"/>
      <c r="B123" s="1014" t="s">
        <v>1405</v>
      </c>
      <c r="C123" s="1015"/>
      <c r="D123" s="1015"/>
      <c r="E123" s="1015"/>
      <c r="F123" s="1015"/>
    </row>
    <row r="124" spans="1:12" ht="63.75">
      <c r="A124" s="1016"/>
      <c r="B124" s="1014" t="s">
        <v>1349</v>
      </c>
      <c r="C124" s="1017"/>
      <c r="D124" s="1018"/>
      <c r="E124" s="1019"/>
      <c r="F124" s="1019"/>
    </row>
    <row r="125" spans="1:12">
      <c r="A125" s="951"/>
      <c r="B125" s="956"/>
      <c r="C125" s="855"/>
      <c r="D125" s="953"/>
      <c r="E125" s="857"/>
      <c r="F125" s="857"/>
    </row>
    <row r="126" spans="1:12">
      <c r="A126" s="980" t="s">
        <v>1384</v>
      </c>
      <c r="B126" s="981" t="s">
        <v>1336</v>
      </c>
      <c r="C126" s="982" t="s">
        <v>7</v>
      </c>
      <c r="D126" s="1012">
        <v>3</v>
      </c>
      <c r="E126" s="1191"/>
      <c r="F126" s="984">
        <f>E126*D126</f>
        <v>0</v>
      </c>
    </row>
    <row r="127" spans="1:12">
      <c r="A127" s="1013"/>
      <c r="B127" s="1012" t="s">
        <v>1353</v>
      </c>
      <c r="C127" s="982"/>
      <c r="D127" s="1012"/>
      <c r="E127" s="984"/>
      <c r="F127" s="984"/>
    </row>
    <row r="128" spans="1:12">
      <c r="A128" s="980"/>
      <c r="B128" s="981" t="s">
        <v>1356</v>
      </c>
      <c r="C128" s="982"/>
      <c r="D128" s="1012"/>
      <c r="E128" s="984"/>
      <c r="F128" s="984"/>
    </row>
    <row r="129" spans="1:6" ht="165.75">
      <c r="A129" s="1013"/>
      <c r="B129" s="1014" t="s">
        <v>1405</v>
      </c>
      <c r="C129" s="1015"/>
      <c r="D129" s="1015"/>
      <c r="E129" s="1015"/>
      <c r="F129" s="1015"/>
    </row>
    <row r="130" spans="1:6" ht="63.75">
      <c r="A130" s="1016"/>
      <c r="B130" s="1014" t="s">
        <v>1349</v>
      </c>
      <c r="C130" s="1017"/>
      <c r="D130" s="1018"/>
      <c r="E130" s="1019"/>
      <c r="F130" s="1019"/>
    </row>
    <row r="131" spans="1:6">
      <c r="A131" s="951"/>
      <c r="B131" s="956"/>
      <c r="C131" s="855"/>
      <c r="D131" s="953"/>
      <c r="E131" s="857"/>
      <c r="F131" s="857"/>
    </row>
    <row r="132" spans="1:6">
      <c r="A132" s="980" t="s">
        <v>1385</v>
      </c>
      <c r="B132" s="981" t="s">
        <v>1336</v>
      </c>
      <c r="C132" s="982" t="s">
        <v>7</v>
      </c>
      <c r="D132" s="1012">
        <v>1</v>
      </c>
      <c r="E132" s="1191"/>
      <c r="F132" s="984">
        <f>E132*D132</f>
        <v>0</v>
      </c>
    </row>
    <row r="133" spans="1:6">
      <c r="A133" s="1013"/>
      <c r="B133" s="1012" t="s">
        <v>1355</v>
      </c>
      <c r="C133" s="982"/>
      <c r="D133" s="1012"/>
      <c r="E133" s="984"/>
      <c r="F133" s="984"/>
    </row>
    <row r="134" spans="1:6">
      <c r="A134" s="980"/>
      <c r="B134" s="981" t="s">
        <v>1401</v>
      </c>
      <c r="C134" s="982"/>
      <c r="D134" s="1012"/>
      <c r="E134" s="984"/>
      <c r="F134" s="984"/>
    </row>
    <row r="135" spans="1:6" ht="165.75">
      <c r="A135" s="1013"/>
      <c r="B135" s="1014" t="s">
        <v>1405</v>
      </c>
      <c r="C135" s="1015"/>
      <c r="D135" s="1015"/>
      <c r="E135" s="1015"/>
      <c r="F135" s="1015"/>
    </row>
    <row r="136" spans="1:6" ht="63.75">
      <c r="A136" s="1016"/>
      <c r="B136" s="1014" t="s">
        <v>1349</v>
      </c>
      <c r="C136" s="1017"/>
      <c r="D136" s="1018"/>
      <c r="E136" s="1019"/>
      <c r="F136" s="1019"/>
    </row>
    <row r="137" spans="1:6">
      <c r="A137" s="951"/>
      <c r="B137" s="956"/>
      <c r="C137" s="855"/>
      <c r="D137" s="953"/>
      <c r="E137" s="857"/>
      <c r="F137" s="857"/>
    </row>
    <row r="138" spans="1:6">
      <c r="A138" s="980" t="s">
        <v>1386</v>
      </c>
      <c r="B138" s="981" t="s">
        <v>1336</v>
      </c>
      <c r="C138" s="982" t="s">
        <v>7</v>
      </c>
      <c r="D138" s="1012">
        <v>1</v>
      </c>
      <c r="E138" s="1191"/>
      <c r="F138" s="984">
        <f>E138*D138</f>
        <v>0</v>
      </c>
    </row>
    <row r="139" spans="1:6">
      <c r="A139" s="1013"/>
      <c r="B139" s="1012" t="s">
        <v>1402</v>
      </c>
      <c r="C139" s="982"/>
      <c r="D139" s="1012"/>
      <c r="E139" s="984"/>
      <c r="F139" s="984"/>
    </row>
    <row r="140" spans="1:6">
      <c r="A140" s="980"/>
      <c r="B140" s="981" t="s">
        <v>1403</v>
      </c>
      <c r="C140" s="982"/>
      <c r="D140" s="1012"/>
      <c r="E140" s="984"/>
      <c r="F140" s="984"/>
    </row>
    <row r="141" spans="1:6" ht="178.5">
      <c r="A141" s="1013"/>
      <c r="B141" s="1014" t="s">
        <v>1404</v>
      </c>
      <c r="C141" s="1015"/>
      <c r="D141" s="1015"/>
      <c r="E141" s="1015"/>
      <c r="F141" s="1015"/>
    </row>
    <row r="142" spans="1:6" ht="63.75">
      <c r="A142" s="1016"/>
      <c r="B142" s="1014" t="s">
        <v>1349</v>
      </c>
      <c r="C142" s="1017"/>
      <c r="D142" s="1018"/>
      <c r="E142" s="1019"/>
      <c r="F142" s="1019"/>
    </row>
    <row r="143" spans="1:6" ht="17.25" thickBot="1">
      <c r="A143" s="951"/>
      <c r="B143" s="854"/>
      <c r="C143" s="855"/>
      <c r="D143" s="856"/>
      <c r="E143" s="857"/>
      <c r="F143" s="857"/>
    </row>
    <row r="144" spans="1:6" ht="17.25" thickBot="1">
      <c r="A144" s="859"/>
      <c r="B144" s="860" t="s">
        <v>1357</v>
      </c>
      <c r="C144" s="875"/>
      <c r="D144" s="876"/>
      <c r="E144" s="877"/>
      <c r="F144" s="877">
        <f>SUM(F19:F143)</f>
        <v>0</v>
      </c>
    </row>
    <row r="145" ht="17.25" thickTop="1"/>
  </sheetData>
  <sheetProtection algorithmName="SHA-512" hashValue="yH6OOZ1azW6+xErF+lsxi/Z3iidWhnbcjKeCyjRK+c3Zbeus+mIOYdQYfhdLcZStx8c0kpDIXy3fjl2mKVQfsQ==" saltValue="EtL0o+fjTwjai/5BYOruAg==" spinCount="100000" sheet="1" objects="1" scenarios="1" selectLockedCells="1"/>
  <mergeCells count="6">
    <mergeCell ref="A11:F11"/>
    <mergeCell ref="A4:F4"/>
    <mergeCell ref="A5:F5"/>
    <mergeCell ref="A6:F6"/>
    <mergeCell ref="A8:F8"/>
    <mergeCell ref="A9:F9"/>
  </mergeCells>
  <conditionalFormatting sqref="E7:E109 E116:E315">
    <cfRule type="expression" dxfId="8" priority="2">
      <formula>$D7</formula>
    </cfRule>
  </conditionalFormatting>
  <conditionalFormatting sqref="E110:E115">
    <cfRule type="expression" dxfId="7" priority="1">
      <formula>$D110</formula>
    </cfRule>
  </conditionalFormatting>
  <pageMargins left="0.78740157480314965" right="0.39370078740157483" top="0.62992125984251968" bottom="0.23622047244094491" header="0.51181102362204722" footer="0.15748031496062992"/>
  <pageSetup paperSize="9" scale="93" firstPageNumber="0" orientation="portrait" horizontalDpi="300" verticalDpi="300" r:id="rId1"/>
  <headerFooter alignWithMargins="0">
    <oddFooter>&amp;R&amp;P</oddFooter>
  </headerFooter>
  <rowBreaks count="2" manualBreakCount="2">
    <brk id="11" max="5" man="1"/>
    <brk id="29"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55A4-D0E6-45D9-84F4-52E3A646DABC}">
  <sheetPr codeName="List16"/>
  <dimension ref="A1:L44"/>
  <sheetViews>
    <sheetView view="pageBreakPreview" zoomScaleNormal="100" zoomScaleSheetLayoutView="100" workbookViewId="0">
      <selection activeCell="E11" sqref="E11"/>
    </sheetView>
  </sheetViews>
  <sheetFormatPr defaultRowHeight="16.5"/>
  <cols>
    <col min="1" max="1" width="7.140625" style="108" customWidth="1"/>
    <col min="2" max="2" width="39.42578125" style="1" customWidth="1"/>
    <col min="3" max="3" width="8.28515625" style="1" customWidth="1"/>
    <col min="4" max="4" width="10.42578125" style="1" customWidth="1"/>
    <col min="5" max="5" width="12.5703125" style="1" customWidth="1"/>
    <col min="6" max="6" width="12.42578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0.42578125" style="1" customWidth="1"/>
    <col min="261" max="261" width="12.57031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0.42578125" style="1" customWidth="1"/>
    <col min="517" max="517" width="12.57031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0.42578125" style="1" customWidth="1"/>
    <col min="773" max="773" width="12.57031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0.42578125" style="1" customWidth="1"/>
    <col min="1029" max="1029" width="12.57031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0.42578125" style="1" customWidth="1"/>
    <col min="1285" max="1285" width="12.57031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0.42578125" style="1" customWidth="1"/>
    <col min="1541" max="1541" width="12.57031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0.42578125" style="1" customWidth="1"/>
    <col min="1797" max="1797" width="12.57031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0.42578125" style="1" customWidth="1"/>
    <col min="2053" max="2053" width="12.57031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0.42578125" style="1" customWidth="1"/>
    <col min="2309" max="2309" width="12.57031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0.42578125" style="1" customWidth="1"/>
    <col min="2565" max="2565" width="12.57031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0.42578125" style="1" customWidth="1"/>
    <col min="2821" max="2821" width="12.57031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0.42578125" style="1" customWidth="1"/>
    <col min="3077" max="3077" width="12.57031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0.42578125" style="1" customWidth="1"/>
    <col min="3333" max="3333" width="12.57031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0.42578125" style="1" customWidth="1"/>
    <col min="3589" max="3589" width="12.57031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0.42578125" style="1" customWidth="1"/>
    <col min="3845" max="3845" width="12.57031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0.42578125" style="1" customWidth="1"/>
    <col min="4101" max="4101" width="12.57031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0.42578125" style="1" customWidth="1"/>
    <col min="4357" max="4357" width="12.57031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0.42578125" style="1" customWidth="1"/>
    <col min="4613" max="4613" width="12.57031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0.42578125" style="1" customWidth="1"/>
    <col min="4869" max="4869" width="12.57031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0.42578125" style="1" customWidth="1"/>
    <col min="5125" max="5125" width="12.57031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0.42578125" style="1" customWidth="1"/>
    <col min="5381" max="5381" width="12.57031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0.42578125" style="1" customWidth="1"/>
    <col min="5637" max="5637" width="12.57031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0.42578125" style="1" customWidth="1"/>
    <col min="5893" max="5893" width="12.57031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0.42578125" style="1" customWidth="1"/>
    <col min="6149" max="6149" width="12.57031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0.42578125" style="1" customWidth="1"/>
    <col min="6405" max="6405" width="12.57031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0.42578125" style="1" customWidth="1"/>
    <col min="6661" max="6661" width="12.57031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0.42578125" style="1" customWidth="1"/>
    <col min="6917" max="6917" width="12.57031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0.42578125" style="1" customWidth="1"/>
    <col min="7173" max="7173" width="12.57031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0.42578125" style="1" customWidth="1"/>
    <col min="7429" max="7429" width="12.57031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0.42578125" style="1" customWidth="1"/>
    <col min="7685" max="7685" width="12.57031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0.42578125" style="1" customWidth="1"/>
    <col min="7941" max="7941" width="12.57031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0.42578125" style="1" customWidth="1"/>
    <col min="8197" max="8197" width="12.57031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0.42578125" style="1" customWidth="1"/>
    <col min="8453" max="8453" width="12.57031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0.42578125" style="1" customWidth="1"/>
    <col min="8709" max="8709" width="12.57031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0.42578125" style="1" customWidth="1"/>
    <col min="8965" max="8965" width="12.57031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0.42578125" style="1" customWidth="1"/>
    <col min="9221" max="9221" width="12.57031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0.42578125" style="1" customWidth="1"/>
    <col min="9477" max="9477" width="12.57031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0.42578125" style="1" customWidth="1"/>
    <col min="9733" max="9733" width="12.57031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0.42578125" style="1" customWidth="1"/>
    <col min="9989" max="9989" width="12.57031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0.42578125" style="1" customWidth="1"/>
    <col min="10245" max="10245" width="12.57031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0.42578125" style="1" customWidth="1"/>
    <col min="10501" max="10501" width="12.57031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0.42578125" style="1" customWidth="1"/>
    <col min="10757" max="10757" width="12.57031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0.42578125" style="1" customWidth="1"/>
    <col min="11013" max="11013" width="12.57031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0.42578125" style="1" customWidth="1"/>
    <col min="11269" max="11269" width="12.57031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0.42578125" style="1" customWidth="1"/>
    <col min="11525" max="11525" width="12.57031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0.42578125" style="1" customWidth="1"/>
    <col min="11781" max="11781" width="12.57031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0.42578125" style="1" customWidth="1"/>
    <col min="12037" max="12037" width="12.57031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0.42578125" style="1" customWidth="1"/>
    <col min="12293" max="12293" width="12.57031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0.42578125" style="1" customWidth="1"/>
    <col min="12549" max="12549" width="12.57031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0.42578125" style="1" customWidth="1"/>
    <col min="12805" max="12805" width="12.57031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0.42578125" style="1" customWidth="1"/>
    <col min="13061" max="13061" width="12.57031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0.42578125" style="1" customWidth="1"/>
    <col min="13317" max="13317" width="12.57031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0.42578125" style="1" customWidth="1"/>
    <col min="13573" max="13573" width="12.57031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0.42578125" style="1" customWidth="1"/>
    <col min="13829" max="13829" width="12.57031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0.42578125" style="1" customWidth="1"/>
    <col min="14085" max="14085" width="12.57031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0.42578125" style="1" customWidth="1"/>
    <col min="14341" max="14341" width="12.57031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0.42578125" style="1" customWidth="1"/>
    <col min="14597" max="14597" width="12.57031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0.42578125" style="1" customWidth="1"/>
    <col min="14853" max="14853" width="12.57031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0.42578125" style="1" customWidth="1"/>
    <col min="15109" max="15109" width="12.57031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0.42578125" style="1" customWidth="1"/>
    <col min="15365" max="15365" width="12.57031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0.42578125" style="1" customWidth="1"/>
    <col min="15621" max="15621" width="12.57031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0.42578125" style="1" customWidth="1"/>
    <col min="15877" max="15877" width="12.57031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0.42578125" style="1" customWidth="1"/>
    <col min="16133" max="16133" width="12.5703125" style="1" customWidth="1"/>
    <col min="16134" max="16134" width="12.42578125" style="1" customWidth="1"/>
    <col min="16135" max="16139" width="9.140625" style="1"/>
    <col min="16140" max="16140" width="7.140625" style="1" customWidth="1"/>
    <col min="16141" max="16384" width="9.140625" style="1"/>
  </cols>
  <sheetData>
    <row r="1" spans="1:12">
      <c r="A1" s="839" t="s">
        <v>1411</v>
      </c>
      <c r="B1" s="2" t="s">
        <v>1358</v>
      </c>
      <c r="H1" s="127"/>
      <c r="I1" s="653" t="s">
        <v>127</v>
      </c>
      <c r="J1" s="653" t="s">
        <v>128</v>
      </c>
      <c r="K1" s="449" t="s">
        <v>1132</v>
      </c>
      <c r="L1" s="277"/>
    </row>
    <row r="2" spans="1:12">
      <c r="A2" s="839"/>
      <c r="B2" s="2"/>
      <c r="H2" s="450" t="s">
        <v>1110</v>
      </c>
      <c r="I2" s="451"/>
      <c r="J2" s="451"/>
      <c r="K2" s="449" t="s">
        <v>1133</v>
      </c>
      <c r="L2" s="277">
        <f>SUM(I2:I13)</f>
        <v>0</v>
      </c>
    </row>
    <row r="3" spans="1:12" s="958" customFormat="1">
      <c r="A3" s="879" t="s">
        <v>1359</v>
      </c>
      <c r="B3" s="880"/>
      <c r="C3" s="881"/>
      <c r="D3" s="882"/>
      <c r="E3" s="881"/>
      <c r="F3" s="883"/>
      <c r="G3" s="675"/>
      <c r="H3" s="35" t="s">
        <v>1111</v>
      </c>
      <c r="I3" s="451">
        <f>F15+F19</f>
        <v>0</v>
      </c>
      <c r="J3" s="451"/>
      <c r="K3" s="449" t="s">
        <v>1134</v>
      </c>
      <c r="L3" s="277">
        <f>F21</f>
        <v>0</v>
      </c>
    </row>
    <row r="4" spans="1:12" s="865" customFormat="1" ht="13.5" customHeight="1">
      <c r="A4" s="1324" t="s">
        <v>1360</v>
      </c>
      <c r="B4" s="1303"/>
      <c r="C4" s="1303"/>
      <c r="D4" s="1303"/>
      <c r="E4" s="1303"/>
      <c r="F4" s="1304"/>
      <c r="G4" s="675"/>
      <c r="H4" s="452" t="s">
        <v>153</v>
      </c>
      <c r="I4" s="451"/>
      <c r="J4" s="451"/>
      <c r="K4" s="277"/>
      <c r="L4" s="277"/>
    </row>
    <row r="5" spans="1:12" s="925" customFormat="1" ht="41.25" customHeight="1">
      <c r="A5" s="1305" t="s">
        <v>1361</v>
      </c>
      <c r="B5" s="1338"/>
      <c r="C5" s="1338"/>
      <c r="D5" s="1338"/>
      <c r="E5" s="1338"/>
      <c r="F5" s="1339"/>
      <c r="G5" s="675"/>
      <c r="H5" s="453" t="s">
        <v>1130</v>
      </c>
      <c r="I5" s="451"/>
      <c r="J5" s="451"/>
      <c r="K5" s="277"/>
      <c r="L5" s="277"/>
    </row>
    <row r="6" spans="1:12" s="925" customFormat="1" ht="15.75" customHeight="1">
      <c r="A6" s="1351" t="s">
        <v>1362</v>
      </c>
      <c r="B6" s="1322"/>
      <c r="C6" s="1322"/>
      <c r="D6" s="1322"/>
      <c r="E6" s="1322"/>
      <c r="F6" s="1323"/>
      <c r="G6" s="675"/>
      <c r="H6" s="36" t="s">
        <v>10</v>
      </c>
      <c r="I6" s="451"/>
      <c r="J6" s="451"/>
      <c r="K6" s="277"/>
      <c r="L6" s="277"/>
    </row>
    <row r="7" spans="1:12" s="925" customFormat="1" ht="29.25" customHeight="1">
      <c r="A7" s="1351" t="s">
        <v>1363</v>
      </c>
      <c r="B7" s="1322"/>
      <c r="C7" s="1322"/>
      <c r="D7" s="1322"/>
      <c r="E7" s="1322"/>
      <c r="F7" s="1323"/>
      <c r="G7" s="675"/>
      <c r="H7" s="37" t="s">
        <v>135</v>
      </c>
      <c r="I7" s="451"/>
      <c r="J7" s="451"/>
      <c r="K7" s="277"/>
      <c r="L7" s="277"/>
    </row>
    <row r="8" spans="1:12" s="925" customFormat="1" ht="27.75" customHeight="1">
      <c r="A8" s="1352" t="s">
        <v>1364</v>
      </c>
      <c r="B8" s="1318"/>
      <c r="C8" s="1318"/>
      <c r="D8" s="1318"/>
      <c r="E8" s="1318"/>
      <c r="F8" s="1319"/>
      <c r="G8" s="675"/>
      <c r="H8" s="38" t="s">
        <v>134</v>
      </c>
      <c r="I8" s="451"/>
      <c r="J8" s="451"/>
      <c r="K8" s="277"/>
      <c r="L8" s="277"/>
    </row>
    <row r="9" spans="1:12">
      <c r="A9" s="839"/>
      <c r="B9" s="2"/>
      <c r="H9" s="39" t="s">
        <v>11</v>
      </c>
      <c r="I9" s="451"/>
      <c r="J9" s="451"/>
      <c r="K9" s="277"/>
      <c r="L9" s="277"/>
    </row>
    <row r="10" spans="1:12">
      <c r="H10" s="377" t="s">
        <v>1131</v>
      </c>
      <c r="I10" s="463"/>
      <c r="J10" s="451"/>
      <c r="K10" s="277"/>
      <c r="L10" s="277"/>
    </row>
    <row r="11" spans="1:12" s="2" customFormat="1" ht="17.25" thickBot="1">
      <c r="A11" s="841"/>
      <c r="B11" s="842" t="s">
        <v>1112</v>
      </c>
      <c r="C11" s="870" t="s">
        <v>6</v>
      </c>
      <c r="D11" s="870" t="s">
        <v>1</v>
      </c>
      <c r="E11" s="1192" t="s">
        <v>1113</v>
      </c>
      <c r="F11" s="870" t="s">
        <v>2</v>
      </c>
      <c r="G11" s="675"/>
      <c r="H11" s="62" t="s">
        <v>154</v>
      </c>
      <c r="I11" s="454"/>
      <c r="J11" s="454"/>
      <c r="K11" s="277"/>
      <c r="L11" s="277"/>
    </row>
    <row r="12" spans="1:12" ht="17.25" thickTop="1">
      <c r="H12" s="63" t="s">
        <v>8</v>
      </c>
      <c r="I12" s="451"/>
      <c r="J12" s="451"/>
      <c r="K12" s="277"/>
      <c r="L12" s="277"/>
    </row>
    <row r="13" spans="1:12">
      <c r="B13" s="963" t="s">
        <v>1377</v>
      </c>
      <c r="H13" s="456" t="s">
        <v>9</v>
      </c>
      <c r="I13" s="451">
        <f>SUM(J2:J12)</f>
        <v>0</v>
      </c>
      <c r="J13" s="457"/>
      <c r="K13" s="277"/>
      <c r="L13" s="277"/>
    </row>
    <row r="14" spans="1:12">
      <c r="I14" s="127"/>
      <c r="J14" s="127"/>
      <c r="K14" s="366"/>
      <c r="L14" s="127"/>
    </row>
    <row r="15" spans="1:12" s="954" customFormat="1" ht="89.25">
      <c r="A15" s="975" t="s">
        <v>723</v>
      </c>
      <c r="B15" s="976" t="s">
        <v>1412</v>
      </c>
      <c r="C15" s="977" t="s">
        <v>3</v>
      </c>
      <c r="D15" s="978">
        <v>1250</v>
      </c>
      <c r="E15" s="1190"/>
      <c r="F15" s="979">
        <f>E15*D15</f>
        <v>0</v>
      </c>
      <c r="G15" s="675"/>
      <c r="H15" s="675"/>
      <c r="I15" s="127"/>
      <c r="J15" s="127"/>
      <c r="K15" s="366"/>
      <c r="L15" s="127"/>
    </row>
    <row r="16" spans="1:12" s="954" customFormat="1">
      <c r="A16" s="849"/>
      <c r="B16" s="106"/>
      <c r="C16" s="850"/>
      <c r="D16" s="851"/>
      <c r="E16" s="852"/>
      <c r="F16" s="852"/>
      <c r="G16" s="675"/>
      <c r="H16" s="675"/>
      <c r="I16" s="127"/>
      <c r="J16" s="127"/>
      <c r="K16" s="366"/>
      <c r="L16" s="127"/>
    </row>
    <row r="17" spans="1:12" s="954" customFormat="1">
      <c r="A17" s="849"/>
      <c r="B17" s="963" t="s">
        <v>1378</v>
      </c>
      <c r="C17" s="850"/>
      <c r="D17" s="851"/>
      <c r="E17" s="852"/>
      <c r="F17" s="852"/>
      <c r="G17" s="675"/>
      <c r="H17" s="675"/>
      <c r="I17" s="127"/>
      <c r="J17" s="127"/>
      <c r="K17" s="366"/>
      <c r="L17" s="127"/>
    </row>
    <row r="18" spans="1:12" s="954" customFormat="1">
      <c r="A18" s="849"/>
      <c r="B18" s="106"/>
      <c r="C18" s="850"/>
      <c r="D18" s="851"/>
      <c r="E18" s="852"/>
      <c r="F18" s="852"/>
      <c r="G18" s="675"/>
      <c r="H18" s="675"/>
      <c r="I18" s="127"/>
      <c r="J18" s="127"/>
      <c r="K18" s="366"/>
      <c r="L18" s="127"/>
    </row>
    <row r="19" spans="1:12" s="954" customFormat="1" ht="89.25">
      <c r="A19" s="975" t="s">
        <v>1370</v>
      </c>
      <c r="B19" s="976" t="s">
        <v>1412</v>
      </c>
      <c r="C19" s="977" t="s">
        <v>3</v>
      </c>
      <c r="D19" s="978">
        <f>850</f>
        <v>850</v>
      </c>
      <c r="E19" s="1190"/>
      <c r="F19" s="979">
        <f>E19*D19</f>
        <v>0</v>
      </c>
      <c r="G19" s="675"/>
      <c r="H19" s="675"/>
      <c r="I19" s="127"/>
      <c r="J19" s="127"/>
      <c r="K19" s="366"/>
      <c r="L19" s="127"/>
    </row>
    <row r="20" spans="1:12" ht="17.25" thickBot="1">
      <c r="A20" s="935"/>
      <c r="B20" s="959"/>
      <c r="C20" s="121"/>
      <c r="D20" s="937"/>
      <c r="E20" s="938"/>
      <c r="F20" s="938"/>
      <c r="I20" s="127"/>
      <c r="J20" s="127"/>
      <c r="K20" s="366"/>
      <c r="L20" s="127"/>
    </row>
    <row r="21" spans="1:12" s="2" customFormat="1" ht="17.25" thickBot="1">
      <c r="A21" s="859"/>
      <c r="B21" s="860" t="s">
        <v>1365</v>
      </c>
      <c r="C21" s="875"/>
      <c r="D21" s="876"/>
      <c r="E21" s="877"/>
      <c r="F21" s="877">
        <f>SUM(F12:F20)</f>
        <v>0</v>
      </c>
      <c r="G21" s="675"/>
      <c r="H21" s="675"/>
      <c r="I21" s="127"/>
      <c r="J21" s="127"/>
      <c r="K21" s="366"/>
      <c r="L21" s="127"/>
    </row>
    <row r="22" spans="1:12">
      <c r="I22" s="127"/>
      <c r="J22" s="127"/>
      <c r="K22" s="366"/>
      <c r="L22" s="127"/>
    </row>
    <row r="23" spans="1:12">
      <c r="I23" s="127"/>
      <c r="J23" s="127"/>
      <c r="K23" s="366"/>
      <c r="L23" s="127"/>
    </row>
    <row r="24" spans="1:12">
      <c r="I24" s="127"/>
      <c r="J24" s="127"/>
      <c r="K24" s="366"/>
      <c r="L24" s="127"/>
    </row>
    <row r="25" spans="1:12">
      <c r="I25" s="127"/>
      <c r="J25" s="127"/>
      <c r="K25" s="366"/>
      <c r="L25" s="127"/>
    </row>
    <row r="26" spans="1:12">
      <c r="I26" s="127"/>
      <c r="J26" s="127"/>
      <c r="K26" s="366"/>
      <c r="L26" s="127"/>
    </row>
    <row r="27" spans="1:12">
      <c r="I27" s="127"/>
      <c r="J27" s="127"/>
      <c r="K27" s="366"/>
      <c r="L27" s="127"/>
    </row>
    <row r="28" spans="1:12">
      <c r="I28" s="127"/>
      <c r="J28" s="127"/>
      <c r="K28" s="366"/>
      <c r="L28" s="127"/>
    </row>
    <row r="29" spans="1:12">
      <c r="I29" s="127"/>
      <c r="J29" s="127"/>
      <c r="K29" s="366"/>
      <c r="L29" s="127"/>
    </row>
    <row r="30" spans="1:12">
      <c r="I30" s="127"/>
      <c r="J30" s="127"/>
      <c r="K30" s="366"/>
      <c r="L30" s="127"/>
    </row>
    <row r="31" spans="1:12">
      <c r="I31" s="127"/>
      <c r="J31" s="127"/>
      <c r="K31" s="366"/>
      <c r="L31" s="127"/>
    </row>
    <row r="32" spans="1:12">
      <c r="I32" s="127"/>
      <c r="J32" s="127"/>
      <c r="K32" s="366"/>
      <c r="L32" s="127"/>
    </row>
    <row r="33" spans="7:12">
      <c r="I33" s="127"/>
      <c r="J33" s="127"/>
      <c r="K33" s="366"/>
      <c r="L33" s="127"/>
    </row>
    <row r="34" spans="7:12">
      <c r="I34" s="127"/>
      <c r="J34" s="127"/>
      <c r="K34" s="366"/>
      <c r="L34" s="127"/>
    </row>
    <row r="35" spans="7:12">
      <c r="I35" s="127"/>
      <c r="J35" s="127"/>
      <c r="K35" s="366"/>
      <c r="L35" s="127"/>
    </row>
    <row r="36" spans="7:12">
      <c r="G36" s="677"/>
      <c r="H36" s="681"/>
      <c r="I36" s="679"/>
      <c r="J36" s="679"/>
      <c r="K36" s="127"/>
      <c r="L36" s="127"/>
    </row>
    <row r="37" spans="7:12">
      <c r="G37" s="677"/>
      <c r="H37" s="679"/>
      <c r="J37" s="680"/>
      <c r="K37" s="367"/>
      <c r="L37" s="367"/>
    </row>
    <row r="38" spans="7:12">
      <c r="G38" s="677"/>
      <c r="H38" s="682"/>
      <c r="K38" s="127"/>
      <c r="L38" s="127"/>
    </row>
    <row r="39" spans="7:12">
      <c r="G39" s="681"/>
      <c r="K39" s="683"/>
    </row>
    <row r="40" spans="7:12">
      <c r="G40" s="681"/>
      <c r="K40" s="683"/>
    </row>
    <row r="41" spans="7:12">
      <c r="G41" s="679"/>
      <c r="K41" s="684"/>
    </row>
    <row r="42" spans="7:12">
      <c r="G42" s="679"/>
      <c r="K42" s="685"/>
    </row>
    <row r="43" spans="7:12">
      <c r="G43" s="678"/>
      <c r="K43" s="368"/>
      <c r="L43" s="368"/>
    </row>
    <row r="44" spans="7:12">
      <c r="G44" s="368"/>
      <c r="K44" s="368"/>
      <c r="L44" s="368"/>
    </row>
  </sheetData>
  <sheetProtection algorithmName="SHA-512" hashValue="iAGUaHjy1wdz3AehKRZbTd/kcABxj4BPjAjJHuI7Ukh9QZOiW7b/mLhAc973ZpEG3cU2F8/Fb/BjvaBuGwJJvg==" saltValue="spCHsJzppsQjX1jUdWRISQ==" spinCount="100000" sheet="1" objects="1" scenarios="1" selectLockedCells="1"/>
  <mergeCells count="5">
    <mergeCell ref="A4:F4"/>
    <mergeCell ref="A5:F5"/>
    <mergeCell ref="A6:F6"/>
    <mergeCell ref="A7:F7"/>
    <mergeCell ref="A8:F8"/>
  </mergeCells>
  <conditionalFormatting sqref="E7:E300">
    <cfRule type="expression" dxfId="6" priority="1">
      <formula>$D7</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2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9AC38-9003-4E4E-A824-CC9B1759FE83}">
  <sheetPr codeName="List17"/>
  <dimension ref="A1:L44"/>
  <sheetViews>
    <sheetView view="pageBreakPreview" zoomScaleNormal="100" zoomScaleSheetLayoutView="100" workbookViewId="0">
      <selection activeCell="E5" sqref="E5"/>
    </sheetView>
  </sheetViews>
  <sheetFormatPr defaultRowHeight="16.5"/>
  <cols>
    <col min="1" max="1" width="7.140625" style="108" customWidth="1"/>
    <col min="2" max="2" width="39.42578125" style="1" customWidth="1"/>
    <col min="3" max="3" width="8.28515625" style="1" customWidth="1"/>
    <col min="4" max="4" width="11.28515625" style="1" customWidth="1"/>
    <col min="5" max="5" width="11.85546875" style="1" customWidth="1"/>
    <col min="6" max="6" width="11"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1.28515625" style="1" customWidth="1"/>
    <col min="261" max="261" width="11.85546875" style="1" customWidth="1"/>
    <col min="262" max="262" width="11"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1.28515625" style="1" customWidth="1"/>
    <col min="517" max="517" width="11.85546875" style="1" customWidth="1"/>
    <col min="518" max="518" width="11"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1.28515625" style="1" customWidth="1"/>
    <col min="773" max="773" width="11.85546875" style="1" customWidth="1"/>
    <col min="774" max="774" width="11"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1.28515625" style="1" customWidth="1"/>
    <col min="1029" max="1029" width="11.85546875" style="1" customWidth="1"/>
    <col min="1030" max="1030" width="11"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1.28515625" style="1" customWidth="1"/>
    <col min="1285" max="1285" width="11.85546875" style="1" customWidth="1"/>
    <col min="1286" max="1286" width="11"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1.28515625" style="1" customWidth="1"/>
    <col min="1541" max="1541" width="11.85546875" style="1" customWidth="1"/>
    <col min="1542" max="1542" width="11"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1.28515625" style="1" customWidth="1"/>
    <col min="1797" max="1797" width="11.85546875" style="1" customWidth="1"/>
    <col min="1798" max="1798" width="11"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1.28515625" style="1" customWidth="1"/>
    <col min="2053" max="2053" width="11.85546875" style="1" customWidth="1"/>
    <col min="2054" max="2054" width="11"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1.28515625" style="1" customWidth="1"/>
    <col min="2309" max="2309" width="11.85546875" style="1" customWidth="1"/>
    <col min="2310" max="2310" width="11"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1.28515625" style="1" customWidth="1"/>
    <col min="2565" max="2565" width="11.85546875" style="1" customWidth="1"/>
    <col min="2566" max="2566" width="11"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1.28515625" style="1" customWidth="1"/>
    <col min="2821" max="2821" width="11.85546875" style="1" customWidth="1"/>
    <col min="2822" max="2822" width="11"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1.28515625" style="1" customWidth="1"/>
    <col min="3077" max="3077" width="11.85546875" style="1" customWidth="1"/>
    <col min="3078" max="3078" width="11"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1.28515625" style="1" customWidth="1"/>
    <col min="3333" max="3333" width="11.85546875" style="1" customWidth="1"/>
    <col min="3334" max="3334" width="11"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1.28515625" style="1" customWidth="1"/>
    <col min="3589" max="3589" width="11.85546875" style="1" customWidth="1"/>
    <col min="3590" max="3590" width="11"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1.28515625" style="1" customWidth="1"/>
    <col min="3845" max="3845" width="11.85546875" style="1" customWidth="1"/>
    <col min="3846" max="3846" width="11"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1.28515625" style="1" customWidth="1"/>
    <col min="4101" max="4101" width="11.85546875" style="1" customWidth="1"/>
    <col min="4102" max="4102" width="11"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1.28515625" style="1" customWidth="1"/>
    <col min="4357" max="4357" width="11.85546875" style="1" customWidth="1"/>
    <col min="4358" max="4358" width="11"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1.28515625" style="1" customWidth="1"/>
    <col min="4613" max="4613" width="11.85546875" style="1" customWidth="1"/>
    <col min="4614" max="4614" width="11"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1.28515625" style="1" customWidth="1"/>
    <col min="4869" max="4869" width="11.85546875" style="1" customWidth="1"/>
    <col min="4870" max="4870" width="11"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1.28515625" style="1" customWidth="1"/>
    <col min="5125" max="5125" width="11.85546875" style="1" customWidth="1"/>
    <col min="5126" max="5126" width="11"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1.28515625" style="1" customWidth="1"/>
    <col min="5381" max="5381" width="11.85546875" style="1" customWidth="1"/>
    <col min="5382" max="5382" width="11"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1.28515625" style="1" customWidth="1"/>
    <col min="5637" max="5637" width="11.85546875" style="1" customWidth="1"/>
    <col min="5638" max="5638" width="11"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1.28515625" style="1" customWidth="1"/>
    <col min="5893" max="5893" width="11.85546875" style="1" customWidth="1"/>
    <col min="5894" max="5894" width="11"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1.28515625" style="1" customWidth="1"/>
    <col min="6149" max="6149" width="11.85546875" style="1" customWidth="1"/>
    <col min="6150" max="6150" width="11"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1.28515625" style="1" customWidth="1"/>
    <col min="6405" max="6405" width="11.85546875" style="1" customWidth="1"/>
    <col min="6406" max="6406" width="11"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1.28515625" style="1" customWidth="1"/>
    <col min="6661" max="6661" width="11.85546875" style="1" customWidth="1"/>
    <col min="6662" max="6662" width="11"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1.28515625" style="1" customWidth="1"/>
    <col min="6917" max="6917" width="11.85546875" style="1" customWidth="1"/>
    <col min="6918" max="6918" width="11"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1.28515625" style="1" customWidth="1"/>
    <col min="7173" max="7173" width="11.85546875" style="1" customWidth="1"/>
    <col min="7174" max="7174" width="11"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1.28515625" style="1" customWidth="1"/>
    <col min="7429" max="7429" width="11.85546875" style="1" customWidth="1"/>
    <col min="7430" max="7430" width="11"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1.28515625" style="1" customWidth="1"/>
    <col min="7685" max="7685" width="11.85546875" style="1" customWidth="1"/>
    <col min="7686" max="7686" width="11"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1.28515625" style="1" customWidth="1"/>
    <col min="7941" max="7941" width="11.85546875" style="1" customWidth="1"/>
    <col min="7942" max="7942" width="11"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1.28515625" style="1" customWidth="1"/>
    <col min="8197" max="8197" width="11.85546875" style="1" customWidth="1"/>
    <col min="8198" max="8198" width="11"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1.28515625" style="1" customWidth="1"/>
    <col min="8453" max="8453" width="11.85546875" style="1" customWidth="1"/>
    <col min="8454" max="8454" width="11"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1.28515625" style="1" customWidth="1"/>
    <col min="8709" max="8709" width="11.85546875" style="1" customWidth="1"/>
    <col min="8710" max="8710" width="11"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1.28515625" style="1" customWidth="1"/>
    <col min="8965" max="8965" width="11.85546875" style="1" customWidth="1"/>
    <col min="8966" max="8966" width="11"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1.28515625" style="1" customWidth="1"/>
    <col min="9221" max="9221" width="11.85546875" style="1" customWidth="1"/>
    <col min="9222" max="9222" width="11"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1.28515625" style="1" customWidth="1"/>
    <col min="9477" max="9477" width="11.85546875" style="1" customWidth="1"/>
    <col min="9478" max="9478" width="11"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1.28515625" style="1" customWidth="1"/>
    <col min="9733" max="9733" width="11.85546875" style="1" customWidth="1"/>
    <col min="9734" max="9734" width="11"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1.28515625" style="1" customWidth="1"/>
    <col min="9989" max="9989" width="11.85546875" style="1" customWidth="1"/>
    <col min="9990" max="9990" width="11"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1.28515625" style="1" customWidth="1"/>
    <col min="10245" max="10245" width="11.85546875" style="1" customWidth="1"/>
    <col min="10246" max="10246" width="11"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1.28515625" style="1" customWidth="1"/>
    <col min="10501" max="10501" width="11.85546875" style="1" customWidth="1"/>
    <col min="10502" max="10502" width="11"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1.28515625" style="1" customWidth="1"/>
    <col min="10757" max="10757" width="11.85546875" style="1" customWidth="1"/>
    <col min="10758" max="10758" width="11"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1.28515625" style="1" customWidth="1"/>
    <col min="11013" max="11013" width="11.85546875" style="1" customWidth="1"/>
    <col min="11014" max="11014" width="11"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1.28515625" style="1" customWidth="1"/>
    <col min="11269" max="11269" width="11.85546875" style="1" customWidth="1"/>
    <col min="11270" max="11270" width="11"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1.28515625" style="1" customWidth="1"/>
    <col min="11525" max="11525" width="11.85546875" style="1" customWidth="1"/>
    <col min="11526" max="11526" width="11"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1.28515625" style="1" customWidth="1"/>
    <col min="11781" max="11781" width="11.85546875" style="1" customWidth="1"/>
    <col min="11782" max="11782" width="11"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1.28515625" style="1" customWidth="1"/>
    <col min="12037" max="12037" width="11.85546875" style="1" customWidth="1"/>
    <col min="12038" max="12038" width="11"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1.28515625" style="1" customWidth="1"/>
    <col min="12293" max="12293" width="11.85546875" style="1" customWidth="1"/>
    <col min="12294" max="12294" width="11"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1.28515625" style="1" customWidth="1"/>
    <col min="12549" max="12549" width="11.85546875" style="1" customWidth="1"/>
    <col min="12550" max="12550" width="11"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1.28515625" style="1" customWidth="1"/>
    <col min="12805" max="12805" width="11.85546875" style="1" customWidth="1"/>
    <col min="12806" max="12806" width="11"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1.28515625" style="1" customWidth="1"/>
    <col min="13061" max="13061" width="11.85546875" style="1" customWidth="1"/>
    <col min="13062" max="13062" width="11"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1.28515625" style="1" customWidth="1"/>
    <col min="13317" max="13317" width="11.85546875" style="1" customWidth="1"/>
    <col min="13318" max="13318" width="11"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1.28515625" style="1" customWidth="1"/>
    <col min="13573" max="13573" width="11.85546875" style="1" customWidth="1"/>
    <col min="13574" max="13574" width="11"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1.28515625" style="1" customWidth="1"/>
    <col min="13829" max="13829" width="11.85546875" style="1" customWidth="1"/>
    <col min="13830" max="13830" width="11"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1.28515625" style="1" customWidth="1"/>
    <col min="14085" max="14085" width="11.85546875" style="1" customWidth="1"/>
    <col min="14086" max="14086" width="11"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1.28515625" style="1" customWidth="1"/>
    <col min="14341" max="14341" width="11.85546875" style="1" customWidth="1"/>
    <col min="14342" max="14342" width="11"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1.28515625" style="1" customWidth="1"/>
    <col min="14597" max="14597" width="11.85546875" style="1" customWidth="1"/>
    <col min="14598" max="14598" width="11"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1.28515625" style="1" customWidth="1"/>
    <col min="14853" max="14853" width="11.85546875" style="1" customWidth="1"/>
    <col min="14854" max="14854" width="11"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1.28515625" style="1" customWidth="1"/>
    <col min="15109" max="15109" width="11.85546875" style="1" customWidth="1"/>
    <col min="15110" max="15110" width="11"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1.28515625" style="1" customWidth="1"/>
    <col min="15365" max="15365" width="11.85546875" style="1" customWidth="1"/>
    <col min="15366" max="15366" width="11"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1.28515625" style="1" customWidth="1"/>
    <col min="15621" max="15621" width="11.85546875" style="1" customWidth="1"/>
    <col min="15622" max="15622" width="11"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1.28515625" style="1" customWidth="1"/>
    <col min="15877" max="15877" width="11.85546875" style="1" customWidth="1"/>
    <col min="15878" max="15878" width="11"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1.28515625" style="1" customWidth="1"/>
    <col min="16133" max="16133" width="11.85546875" style="1" customWidth="1"/>
    <col min="16134" max="16134" width="11" style="1" customWidth="1"/>
    <col min="16135" max="16139" width="9.140625" style="1"/>
    <col min="16140" max="16140" width="7.140625" style="1" customWidth="1"/>
    <col min="16141" max="16384" width="9.140625" style="1"/>
  </cols>
  <sheetData>
    <row r="1" spans="1:12">
      <c r="A1" s="839" t="s">
        <v>1366</v>
      </c>
      <c r="B1" s="2" t="s">
        <v>1150</v>
      </c>
      <c r="H1" s="127"/>
      <c r="I1" s="653" t="s">
        <v>127</v>
      </c>
      <c r="J1" s="653" t="s">
        <v>128</v>
      </c>
      <c r="K1" s="449" t="s">
        <v>1132</v>
      </c>
      <c r="L1" s="277"/>
    </row>
    <row r="2" spans="1:12">
      <c r="A2" s="839"/>
      <c r="B2" s="2"/>
      <c r="H2" s="450" t="s">
        <v>1110</v>
      </c>
      <c r="I2" s="451"/>
      <c r="J2" s="451"/>
      <c r="K2" s="449" t="s">
        <v>1133</v>
      </c>
      <c r="L2" s="277">
        <f>SUM(I2:I13)</f>
        <v>0</v>
      </c>
    </row>
    <row r="3" spans="1:12">
      <c r="A3" s="839"/>
      <c r="B3" s="2"/>
      <c r="H3" s="35" t="s">
        <v>1111</v>
      </c>
      <c r="I3" s="451">
        <f>F9+F13</f>
        <v>0</v>
      </c>
      <c r="J3" s="451"/>
      <c r="K3" s="449" t="s">
        <v>1134</v>
      </c>
      <c r="L3" s="277">
        <f>F15</f>
        <v>0</v>
      </c>
    </row>
    <row r="4" spans="1:12">
      <c r="A4" s="76"/>
      <c r="H4" s="452" t="s">
        <v>153</v>
      </c>
      <c r="I4" s="451"/>
      <c r="J4" s="451"/>
      <c r="K4" s="277"/>
      <c r="L4" s="277"/>
    </row>
    <row r="5" spans="1:12" s="2" customFormat="1" ht="17.25" thickBot="1">
      <c r="A5" s="960"/>
      <c r="B5" s="842" t="s">
        <v>1112</v>
      </c>
      <c r="C5" s="870" t="s">
        <v>6</v>
      </c>
      <c r="D5" s="870" t="s">
        <v>1</v>
      </c>
      <c r="E5" s="1192" t="s">
        <v>1113</v>
      </c>
      <c r="F5" s="870" t="s">
        <v>2</v>
      </c>
      <c r="G5" s="675"/>
      <c r="H5" s="453" t="s">
        <v>1130</v>
      </c>
      <c r="I5" s="451"/>
      <c r="J5" s="451"/>
      <c r="K5" s="277"/>
      <c r="L5" s="277"/>
    </row>
    <row r="6" spans="1:12" ht="17.25" thickTop="1">
      <c r="A6" s="76"/>
      <c r="H6" s="36" t="s">
        <v>10</v>
      </c>
      <c r="I6" s="451"/>
      <c r="J6" s="451"/>
      <c r="K6" s="277"/>
      <c r="L6" s="277"/>
    </row>
    <row r="7" spans="1:12">
      <c r="A7" s="76"/>
      <c r="B7" s="963" t="s">
        <v>1377</v>
      </c>
      <c r="H7" s="37" t="s">
        <v>135</v>
      </c>
      <c r="I7" s="451"/>
      <c r="J7" s="451"/>
      <c r="K7" s="277"/>
      <c r="L7" s="277"/>
    </row>
    <row r="8" spans="1:12">
      <c r="A8" s="961"/>
      <c r="B8" s="105"/>
      <c r="C8" s="850"/>
      <c r="D8" s="851"/>
      <c r="E8" s="852"/>
      <c r="F8" s="852"/>
      <c r="H8" s="38" t="s">
        <v>134</v>
      </c>
      <c r="I8" s="451"/>
      <c r="J8" s="451"/>
      <c r="K8" s="277"/>
      <c r="L8" s="277"/>
    </row>
    <row r="9" spans="1:12" ht="76.5">
      <c r="A9" s="975" t="s">
        <v>723</v>
      </c>
      <c r="B9" s="976" t="s">
        <v>1367</v>
      </c>
      <c r="C9" s="977" t="s">
        <v>3</v>
      </c>
      <c r="D9" s="978">
        <v>320</v>
      </c>
      <c r="E9" s="1190"/>
      <c r="F9" s="979">
        <f>E9*D9</f>
        <v>0</v>
      </c>
      <c r="H9" s="39" t="s">
        <v>11</v>
      </c>
      <c r="I9" s="451"/>
      <c r="J9" s="451"/>
      <c r="K9" s="277"/>
      <c r="L9" s="277"/>
    </row>
    <row r="10" spans="1:12">
      <c r="A10" s="849"/>
      <c r="B10" s="106"/>
      <c r="C10" s="850"/>
      <c r="D10" s="851"/>
      <c r="E10" s="852"/>
      <c r="F10" s="852"/>
      <c r="H10" s="377" t="s">
        <v>1131</v>
      </c>
      <c r="I10" s="463"/>
      <c r="J10" s="451"/>
      <c r="K10" s="277"/>
      <c r="L10" s="277"/>
    </row>
    <row r="11" spans="1:12">
      <c r="A11" s="849"/>
      <c r="B11" s="963" t="s">
        <v>1378</v>
      </c>
      <c r="C11" s="850"/>
      <c r="D11" s="851"/>
      <c r="E11" s="852"/>
      <c r="F11" s="852"/>
      <c r="H11" s="62" t="s">
        <v>154</v>
      </c>
      <c r="I11" s="454"/>
      <c r="J11" s="454"/>
      <c r="K11" s="277"/>
      <c r="L11" s="277"/>
    </row>
    <row r="12" spans="1:12">
      <c r="A12" s="849"/>
      <c r="B12" s="106"/>
      <c r="C12" s="850"/>
      <c r="D12" s="851"/>
      <c r="E12" s="852"/>
      <c r="F12" s="852"/>
      <c r="H12" s="63" t="s">
        <v>8</v>
      </c>
      <c r="I12" s="451"/>
      <c r="J12" s="451"/>
      <c r="K12" s="277"/>
      <c r="L12" s="277"/>
    </row>
    <row r="13" spans="1:12" ht="76.5">
      <c r="A13" s="975" t="s">
        <v>1370</v>
      </c>
      <c r="B13" s="976" t="s">
        <v>1367</v>
      </c>
      <c r="C13" s="977" t="s">
        <v>3</v>
      </c>
      <c r="D13" s="978">
        <v>255</v>
      </c>
      <c r="E13" s="1190"/>
      <c r="F13" s="979">
        <f>E13*D13</f>
        <v>0</v>
      </c>
      <c r="H13" s="456" t="s">
        <v>9</v>
      </c>
      <c r="I13" s="451">
        <f>SUM(J2:J12)</f>
        <v>0</v>
      </c>
      <c r="J13" s="457"/>
      <c r="K13" s="277"/>
      <c r="L13" s="277"/>
    </row>
    <row r="14" spans="1:12" ht="17.25" thickBot="1">
      <c r="A14" s="961"/>
      <c r="B14" s="105"/>
      <c r="C14" s="850"/>
      <c r="D14" s="851"/>
      <c r="E14" s="852"/>
      <c r="F14" s="852"/>
      <c r="I14" s="127"/>
      <c r="J14" s="127"/>
      <c r="K14" s="366"/>
      <c r="L14" s="127"/>
    </row>
    <row r="15" spans="1:12" s="2" customFormat="1" ht="17.25" thickBot="1">
      <c r="A15" s="962"/>
      <c r="B15" s="860" t="s">
        <v>1368</v>
      </c>
      <c r="C15" s="875"/>
      <c r="D15" s="876"/>
      <c r="E15" s="877"/>
      <c r="F15" s="877">
        <f>SUM(F6:F14)</f>
        <v>0</v>
      </c>
      <c r="G15" s="675"/>
      <c r="H15" s="675"/>
      <c r="I15" s="127"/>
      <c r="J15" s="127"/>
      <c r="K15" s="366"/>
      <c r="L15" s="127"/>
    </row>
    <row r="16" spans="1:12" ht="17.25" thickTop="1">
      <c r="I16" s="127"/>
      <c r="J16" s="127"/>
      <c r="K16" s="366"/>
      <c r="L16" s="127"/>
    </row>
    <row r="17" spans="9:12">
      <c r="I17" s="127"/>
      <c r="J17" s="127"/>
      <c r="K17" s="366"/>
      <c r="L17" s="127"/>
    </row>
    <row r="18" spans="9:12">
      <c r="I18" s="127"/>
      <c r="J18" s="127"/>
      <c r="K18" s="366"/>
      <c r="L18" s="127"/>
    </row>
    <row r="19" spans="9:12">
      <c r="I19" s="127"/>
      <c r="J19" s="127"/>
      <c r="K19" s="366"/>
      <c r="L19" s="127"/>
    </row>
    <row r="20" spans="9:12">
      <c r="I20" s="127"/>
      <c r="J20" s="127"/>
      <c r="K20" s="366"/>
      <c r="L20" s="127"/>
    </row>
    <row r="21" spans="9:12">
      <c r="I21" s="127"/>
      <c r="J21" s="127"/>
      <c r="K21" s="366"/>
      <c r="L21" s="127"/>
    </row>
    <row r="22" spans="9:12">
      <c r="I22" s="127"/>
      <c r="J22" s="127"/>
      <c r="K22" s="366"/>
      <c r="L22" s="127"/>
    </row>
    <row r="23" spans="9:12">
      <c r="I23" s="127"/>
      <c r="J23" s="127"/>
      <c r="K23" s="366"/>
      <c r="L23" s="127"/>
    </row>
    <row r="24" spans="9:12">
      <c r="I24" s="127"/>
      <c r="J24" s="127"/>
      <c r="K24" s="366"/>
      <c r="L24" s="127"/>
    </row>
    <row r="25" spans="9:12">
      <c r="I25" s="127"/>
      <c r="J25" s="127"/>
      <c r="K25" s="366"/>
      <c r="L25" s="127"/>
    </row>
    <row r="26" spans="9:12">
      <c r="I26" s="127"/>
      <c r="J26" s="127"/>
      <c r="K26" s="366"/>
      <c r="L26" s="127"/>
    </row>
    <row r="27" spans="9:12">
      <c r="I27" s="127"/>
      <c r="J27" s="127"/>
      <c r="K27" s="366"/>
      <c r="L27" s="127"/>
    </row>
    <row r="28" spans="9:12">
      <c r="I28" s="127"/>
      <c r="J28" s="127"/>
      <c r="K28" s="366"/>
      <c r="L28" s="127"/>
    </row>
    <row r="29" spans="9:12">
      <c r="I29" s="127"/>
      <c r="J29" s="127"/>
      <c r="K29" s="366"/>
      <c r="L29" s="127"/>
    </row>
    <row r="30" spans="9:12">
      <c r="I30" s="127"/>
      <c r="J30" s="127"/>
      <c r="K30" s="366"/>
      <c r="L30" s="127"/>
    </row>
    <row r="31" spans="9:12">
      <c r="I31" s="127"/>
      <c r="J31" s="127"/>
      <c r="K31" s="366"/>
      <c r="L31" s="127"/>
    </row>
    <row r="32" spans="9:12">
      <c r="I32" s="127"/>
      <c r="J32" s="127"/>
      <c r="K32" s="366"/>
      <c r="L32" s="127"/>
    </row>
    <row r="33" spans="7:12">
      <c r="I33" s="127"/>
      <c r="J33" s="127"/>
      <c r="K33" s="366"/>
      <c r="L33" s="127"/>
    </row>
    <row r="34" spans="7:12">
      <c r="I34" s="127"/>
      <c r="J34" s="127"/>
      <c r="K34" s="366"/>
      <c r="L34" s="127"/>
    </row>
    <row r="35" spans="7:12">
      <c r="I35" s="127"/>
      <c r="J35" s="127"/>
      <c r="K35" s="366"/>
      <c r="L35" s="127"/>
    </row>
    <row r="36" spans="7:12">
      <c r="G36" s="677"/>
      <c r="H36" s="681"/>
      <c r="I36" s="679"/>
      <c r="J36" s="679"/>
      <c r="K36" s="127"/>
      <c r="L36" s="127"/>
    </row>
    <row r="37" spans="7:12">
      <c r="G37" s="677"/>
      <c r="H37" s="679"/>
      <c r="J37" s="680"/>
      <c r="K37" s="367"/>
      <c r="L37" s="367"/>
    </row>
    <row r="38" spans="7:12">
      <c r="G38" s="677"/>
      <c r="H38" s="682"/>
      <c r="K38" s="127"/>
      <c r="L38" s="127"/>
    </row>
    <row r="39" spans="7:12">
      <c r="G39" s="681"/>
      <c r="K39" s="683"/>
    </row>
    <row r="40" spans="7:12">
      <c r="G40" s="681"/>
      <c r="K40" s="683"/>
    </row>
    <row r="41" spans="7:12">
      <c r="G41" s="679"/>
      <c r="K41" s="684"/>
    </row>
    <row r="42" spans="7:12">
      <c r="G42" s="679"/>
      <c r="K42" s="685"/>
    </row>
    <row r="43" spans="7:12">
      <c r="G43" s="678"/>
      <c r="K43" s="368"/>
      <c r="L43" s="368"/>
    </row>
    <row r="44" spans="7:12">
      <c r="G44" s="368"/>
      <c r="K44" s="368"/>
      <c r="L44" s="368"/>
    </row>
  </sheetData>
  <sheetProtection algorithmName="SHA-512" hashValue="ulEZKAXBk6O5f7jarkTXLooSeaJjAInqveYcGFV/bd81mEWLSoh9iQQhYGsnGujWWF2LpXXnndHMlJIZZ4IqiA==" saltValue="bdxYdHIgov0q/Ul4WIPTKA==" spinCount="100000" sheet="1" objects="1" scenarios="1" selectLockedCells="1"/>
  <conditionalFormatting sqref="E7:E300">
    <cfRule type="expression" dxfId="5" priority="1">
      <formula>$D7</formula>
    </cfRule>
  </conditionalFormatting>
  <pageMargins left="0.78740157480314965" right="0.39370078740157483" top="0.98425196850393704" bottom="0.98425196850393704" header="0.51181102362204722" footer="0.51181102362204722"/>
  <pageSetup paperSize="9" scale="82" firstPageNumber="0" orientation="portrait" horizontalDpi="300" verticalDpi="300" r:id="rId1"/>
  <headerFooter alignWithMargins="0">
    <oddFooter>&amp;R&amp;P</oddFooter>
  </headerFooter>
  <colBreaks count="1" manualBreakCount="1">
    <brk id="6" max="1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63D9-C140-44F2-8332-7821F5360D5C}">
  <sheetPr codeName="List18"/>
  <dimension ref="A1:M581"/>
  <sheetViews>
    <sheetView view="pageBreakPreview" zoomScaleNormal="100" zoomScaleSheetLayoutView="100" workbookViewId="0">
      <selection activeCell="E13" sqref="E13"/>
    </sheetView>
  </sheetViews>
  <sheetFormatPr defaultRowHeight="16.5"/>
  <cols>
    <col min="1" max="1" width="6.85546875" style="28" customWidth="1"/>
    <col min="2" max="2" width="40.140625" style="29" bestFit="1" customWidth="1"/>
    <col min="3" max="3" width="11" style="9" customWidth="1"/>
    <col min="4" max="4" width="11" style="10" customWidth="1"/>
    <col min="5" max="5" width="16.7109375" style="31" customWidth="1"/>
    <col min="6" max="6" width="16.7109375" style="30" customWidth="1"/>
    <col min="7" max="7" width="9.140625" style="1" hidden="1" customWidth="1"/>
    <col min="8" max="8" width="64.85546875" style="1" hidden="1" customWidth="1"/>
    <col min="9" max="10" width="14.5703125" style="1" hidden="1" customWidth="1"/>
    <col min="11" max="12" width="0" style="11" hidden="1" customWidth="1"/>
    <col min="13" max="13" width="12" style="11" hidden="1" customWidth="1"/>
    <col min="14" max="16384" width="9.140625" style="11"/>
  </cols>
  <sheetData>
    <row r="1" spans="1:13" s="17" customFormat="1">
      <c r="A1" s="3" t="s">
        <v>66</v>
      </c>
      <c r="B1" s="274" t="s">
        <v>133</v>
      </c>
      <c r="C1" s="12"/>
      <c r="D1" s="13"/>
      <c r="E1" s="14"/>
      <c r="F1" s="15"/>
      <c r="G1" s="1"/>
      <c r="H1" s="1"/>
      <c r="I1" s="61" t="s">
        <v>127</v>
      </c>
      <c r="J1" s="61" t="s">
        <v>128</v>
      </c>
      <c r="L1" s="371" t="s">
        <v>1132</v>
      </c>
    </row>
    <row r="2" spans="1:13" s="17" customFormat="1">
      <c r="A2" s="3"/>
      <c r="B2" s="4"/>
      <c r="C2" s="12"/>
      <c r="D2" s="13"/>
      <c r="E2" s="14"/>
      <c r="F2" s="15"/>
      <c r="G2" s="1"/>
      <c r="H2" s="34" t="s">
        <v>1110</v>
      </c>
      <c r="I2" s="42">
        <f>F27+F424+F433+F439+F457+F463+F466</f>
        <v>0</v>
      </c>
      <c r="J2" s="42"/>
      <c r="L2" s="371" t="s">
        <v>1133</v>
      </c>
      <c r="M2" s="17">
        <f>SUM(I2:I13)</f>
        <v>0</v>
      </c>
    </row>
    <row r="3" spans="1:13" s="17" customFormat="1">
      <c r="A3" s="18" t="s">
        <v>17</v>
      </c>
      <c r="B3" s="19" t="s">
        <v>125</v>
      </c>
      <c r="C3" s="20"/>
      <c r="D3" s="21"/>
      <c r="E3" s="22"/>
      <c r="F3" s="23"/>
      <c r="G3" s="1"/>
      <c r="H3" s="35" t="s">
        <v>1111</v>
      </c>
      <c r="I3" s="42">
        <f>F30+F442+F445+F451+F454+F460+F469+F436</f>
        <v>0</v>
      </c>
      <c r="J3" s="42"/>
      <c r="L3" s="371" t="s">
        <v>1134</v>
      </c>
      <c r="M3" s="17">
        <f>F481</f>
        <v>0</v>
      </c>
    </row>
    <row r="4" spans="1:13" s="17" customFormat="1">
      <c r="A4" s="18" t="s">
        <v>18</v>
      </c>
      <c r="B4" s="19" t="s">
        <v>19</v>
      </c>
      <c r="C4" s="20"/>
      <c r="D4" s="21"/>
      <c r="E4" s="22"/>
      <c r="F4" s="23"/>
      <c r="G4" s="1"/>
      <c r="H4" s="369" t="s">
        <v>153</v>
      </c>
      <c r="I4" s="42">
        <f>F448</f>
        <v>0</v>
      </c>
      <c r="J4" s="42"/>
      <c r="M4" s="17">
        <f>'Rekapitulacija-delitev stroškov'!I20</f>
        <v>0</v>
      </c>
    </row>
    <row r="5" spans="1:13" s="17" customFormat="1">
      <c r="A5" s="18" t="s">
        <v>20</v>
      </c>
      <c r="B5" s="19" t="s">
        <v>21</v>
      </c>
      <c r="C5" s="20"/>
      <c r="D5" s="21"/>
      <c r="E5" s="22"/>
      <c r="F5" s="23"/>
      <c r="G5" s="1"/>
      <c r="H5" s="370" t="s">
        <v>1130</v>
      </c>
      <c r="I5" s="42"/>
      <c r="J5" s="42"/>
    </row>
    <row r="6" spans="1:13" s="17" customFormat="1">
      <c r="A6" s="18" t="s">
        <v>22</v>
      </c>
      <c r="B6" s="1353" t="s">
        <v>69</v>
      </c>
      <c r="C6" s="1353"/>
      <c r="D6" s="1353"/>
      <c r="E6" s="1353"/>
      <c r="F6" s="1353"/>
      <c r="G6" s="1"/>
      <c r="H6" s="36" t="s">
        <v>10</v>
      </c>
      <c r="I6" s="42">
        <f>F18+F21+F33+F88+F91+F94+F97+F100+F103+F106+F137+F140+F146+F181+F184+F187+F190+F193+F196+F199+F202+F205+F210+F213+F216+F219+F222+F225+F228+F231+F234+F237+F240+F243+F246+F249+F252+F255+F258+F375+F479</f>
        <v>0</v>
      </c>
      <c r="J6" s="42"/>
    </row>
    <row r="7" spans="1:13" s="17" customFormat="1">
      <c r="A7" s="24"/>
      <c r="B7" s="1353"/>
      <c r="C7" s="1353"/>
      <c r="D7" s="1353"/>
      <c r="E7" s="1353"/>
      <c r="F7" s="1353"/>
      <c r="G7" s="1"/>
      <c r="H7" s="37" t="s">
        <v>135</v>
      </c>
      <c r="I7" s="42"/>
      <c r="J7" s="42"/>
    </row>
    <row r="8" spans="1:13" s="17" customFormat="1">
      <c r="G8" s="1"/>
      <c r="H8" s="38" t="s">
        <v>134</v>
      </c>
      <c r="I8" s="42">
        <f>F68+F71+F74+F77+F80+F83+F131+F149+F152+F155+F158+F421+F474</f>
        <v>0</v>
      </c>
      <c r="J8" s="42"/>
    </row>
    <row r="9" spans="1:13" s="16" customFormat="1">
      <c r="G9" s="1"/>
      <c r="H9" s="39" t="s">
        <v>11</v>
      </c>
      <c r="I9" s="42">
        <f>F316+F320+F323+F331+F334+F337+F340+F344+F347+F369+F378+F389+F392+F395+F398+F402+F405+F416+F313</f>
        <v>0</v>
      </c>
      <c r="J9" s="42"/>
    </row>
    <row r="10" spans="1:13" s="16" customFormat="1">
      <c r="G10" s="1"/>
      <c r="H10" s="377" t="s">
        <v>1131</v>
      </c>
      <c r="I10" s="42">
        <f>F24+F39+F44+F47+F50+F53+F56+F59+F62+F111+F114+F117+F120+F123+F128+F134+F161+F164+F167+F170+F173+F176+F263+F266+F269+F278+F282+F285+F288+F291+F294+F297+F300+F303+F306+F354+F357+F360+F363+F366+F372+F381+F384+F427</f>
        <v>0</v>
      </c>
      <c r="J10" s="42"/>
    </row>
    <row r="11" spans="1:13" s="16" customFormat="1">
      <c r="G11" s="2"/>
      <c r="H11" s="62" t="s">
        <v>154</v>
      </c>
      <c r="I11" s="42"/>
      <c r="J11" s="42"/>
    </row>
    <row r="12" spans="1:13" s="17" customFormat="1">
      <c r="A12" s="24"/>
      <c r="B12" s="25"/>
      <c r="C12" s="12"/>
      <c r="D12" s="13"/>
      <c r="E12" s="14"/>
      <c r="F12" s="15"/>
      <c r="G12" s="1"/>
      <c r="H12" s="63" t="s">
        <v>8</v>
      </c>
      <c r="I12" s="42"/>
      <c r="J12" s="42"/>
    </row>
    <row r="13" spans="1:13" s="17" customFormat="1" ht="17.25" thickBot="1">
      <c r="A13" s="26"/>
      <c r="B13" s="33" t="s">
        <v>23</v>
      </c>
      <c r="C13" s="8" t="s">
        <v>6</v>
      </c>
      <c r="D13" s="8" t="s">
        <v>1</v>
      </c>
      <c r="E13" s="1198" t="s">
        <v>24</v>
      </c>
      <c r="F13" s="27" t="s">
        <v>2</v>
      </c>
      <c r="G13" s="1"/>
      <c r="H13" s="40" t="s">
        <v>9</v>
      </c>
      <c r="I13" s="42">
        <f>SUM(J2:J12)</f>
        <v>0</v>
      </c>
      <c r="J13" s="42"/>
    </row>
    <row r="14" spans="1:13" s="17" customFormat="1" ht="17.25" thickTop="1">
      <c r="A14" s="285"/>
      <c r="B14" s="286"/>
      <c r="C14" s="287"/>
      <c r="D14" s="287"/>
      <c r="E14" s="288"/>
      <c r="F14" s="288"/>
      <c r="G14" s="1"/>
      <c r="H14" s="6"/>
      <c r="I14" s="80"/>
      <c r="J14" s="80"/>
    </row>
    <row r="15" spans="1:13" s="17" customFormat="1">
      <c r="A15" s="289" t="s">
        <v>70</v>
      </c>
      <c r="B15" s="286" t="s">
        <v>0</v>
      </c>
      <c r="C15" s="287"/>
      <c r="D15" s="287"/>
      <c r="E15" s="288"/>
      <c r="F15" s="288"/>
      <c r="G15" s="1"/>
      <c r="H15" s="7"/>
      <c r="I15" s="80"/>
      <c r="J15" s="80"/>
    </row>
    <row r="16" spans="1:13" s="277" customFormat="1">
      <c r="A16" s="290"/>
      <c r="B16" s="291"/>
      <c r="C16" s="292"/>
      <c r="D16" s="292"/>
      <c r="E16" s="293"/>
      <c r="F16" s="293"/>
      <c r="G16" s="127"/>
      <c r="H16" s="279"/>
      <c r="I16" s="280"/>
      <c r="J16" s="280"/>
    </row>
    <row r="17" spans="1:10" s="278" customFormat="1" ht="198">
      <c r="A17" s="465" t="s">
        <v>12</v>
      </c>
      <c r="B17" s="466" t="s">
        <v>25</v>
      </c>
      <c r="C17" s="467"/>
      <c r="D17" s="467"/>
      <c r="E17" s="468"/>
      <c r="F17" s="468"/>
      <c r="G17" s="127"/>
      <c r="H17" s="47"/>
      <c r="I17" s="47"/>
      <c r="J17" s="47"/>
    </row>
    <row r="18" spans="1:10" s="278" customFormat="1">
      <c r="A18" s="469"/>
      <c r="B18" s="466" t="s">
        <v>26</v>
      </c>
      <c r="C18" s="467" t="s">
        <v>5</v>
      </c>
      <c r="D18" s="467">
        <v>152</v>
      </c>
      <c r="E18" s="1199"/>
      <c r="F18" s="468">
        <f>D18*E18</f>
        <v>0</v>
      </c>
      <c r="G18" s="127"/>
      <c r="H18" s="281"/>
      <c r="I18" s="282"/>
      <c r="J18" s="282"/>
    </row>
    <row r="19" spans="1:10" s="278" customFormat="1">
      <c r="A19" s="298"/>
      <c r="B19" s="295"/>
      <c r="C19" s="296"/>
      <c r="D19" s="296"/>
      <c r="E19" s="297"/>
      <c r="F19" s="297"/>
      <c r="G19" s="127"/>
      <c r="H19" s="281"/>
      <c r="I19" s="282"/>
      <c r="J19" s="282"/>
    </row>
    <row r="20" spans="1:10" s="299" customFormat="1" ht="132">
      <c r="A20" s="465" t="s">
        <v>12</v>
      </c>
      <c r="B20" s="466" t="s">
        <v>27</v>
      </c>
      <c r="C20" s="467"/>
      <c r="D20" s="467"/>
      <c r="E20" s="468"/>
      <c r="F20" s="468"/>
      <c r="G20" s="127"/>
      <c r="H20" s="281"/>
      <c r="I20" s="282"/>
      <c r="J20" s="282"/>
    </row>
    <row r="21" spans="1:10" s="300" customFormat="1">
      <c r="A21" s="469"/>
      <c r="B21" s="466" t="s">
        <v>28</v>
      </c>
      <c r="C21" s="467" t="s">
        <v>5</v>
      </c>
      <c r="D21" s="467">
        <v>1</v>
      </c>
      <c r="E21" s="1199"/>
      <c r="F21" s="468">
        <f>D21*E21</f>
        <v>0</v>
      </c>
      <c r="G21" s="47"/>
      <c r="H21" s="47"/>
      <c r="I21" s="47"/>
      <c r="J21" s="47"/>
    </row>
    <row r="22" spans="1:10" s="300" customFormat="1">
      <c r="A22" s="298"/>
      <c r="B22" s="295"/>
      <c r="C22" s="296"/>
      <c r="D22" s="296"/>
      <c r="E22" s="297"/>
      <c r="F22" s="297"/>
      <c r="G22" s="47"/>
      <c r="H22" s="281"/>
      <c r="I22" s="282"/>
      <c r="J22" s="282"/>
    </row>
    <row r="23" spans="1:10" s="300" customFormat="1" ht="99">
      <c r="A23" s="470" t="s">
        <v>12</v>
      </c>
      <c r="B23" s="471" t="s">
        <v>67</v>
      </c>
      <c r="C23" s="472"/>
      <c r="D23" s="472"/>
      <c r="E23" s="473"/>
      <c r="F23" s="473"/>
      <c r="G23" s="47"/>
      <c r="H23" s="281"/>
      <c r="I23" s="282"/>
      <c r="J23" s="282"/>
    </row>
    <row r="24" spans="1:10" s="300" customFormat="1">
      <c r="A24" s="474"/>
      <c r="B24" s="471" t="s">
        <v>28</v>
      </c>
      <c r="C24" s="472" t="s">
        <v>5</v>
      </c>
      <c r="D24" s="472">
        <v>1</v>
      </c>
      <c r="E24" s="1200"/>
      <c r="F24" s="473">
        <f>D24*E24</f>
        <v>0</v>
      </c>
      <c r="G24" s="47"/>
      <c r="H24" s="281"/>
      <c r="I24" s="282"/>
      <c r="J24" s="282"/>
    </row>
    <row r="25" spans="1:10" s="300" customFormat="1">
      <c r="A25" s="298"/>
      <c r="B25" s="295"/>
      <c r="C25" s="296"/>
      <c r="D25" s="296"/>
      <c r="E25" s="297"/>
      <c r="F25" s="297"/>
      <c r="G25" s="47"/>
      <c r="H25" s="281"/>
      <c r="I25" s="282"/>
      <c r="J25" s="282"/>
    </row>
    <row r="26" spans="1:10" s="300" customFormat="1" ht="132">
      <c r="A26" s="475" t="s">
        <v>12</v>
      </c>
      <c r="B26" s="476" t="s">
        <v>29</v>
      </c>
      <c r="C26" s="477"/>
      <c r="D26" s="477"/>
      <c r="E26" s="478"/>
      <c r="F26" s="478"/>
      <c r="G26" s="47"/>
      <c r="H26" s="47"/>
      <c r="I26" s="47"/>
      <c r="J26" s="47"/>
    </row>
    <row r="27" spans="1:10" s="300" customFormat="1">
      <c r="A27" s="479"/>
      <c r="B27" s="476" t="s">
        <v>28</v>
      </c>
      <c r="C27" s="477" t="s">
        <v>5</v>
      </c>
      <c r="D27" s="477">
        <v>12</v>
      </c>
      <c r="E27" s="1201"/>
      <c r="F27" s="478">
        <f>D27*E27</f>
        <v>0</v>
      </c>
      <c r="G27" s="47"/>
      <c r="H27" s="47"/>
      <c r="I27" s="47"/>
      <c r="J27" s="47"/>
    </row>
    <row r="28" spans="1:10" s="300" customFormat="1">
      <c r="A28" s="298"/>
      <c r="B28" s="295"/>
      <c r="C28" s="296"/>
      <c r="D28" s="296"/>
      <c r="E28" s="297"/>
      <c r="F28" s="297"/>
      <c r="G28" s="47"/>
      <c r="H28" s="47"/>
      <c r="I28" s="47"/>
      <c r="J28" s="47"/>
    </row>
    <row r="29" spans="1:10" s="300" customFormat="1" ht="49.5">
      <c r="A29" s="554" t="s">
        <v>12</v>
      </c>
      <c r="B29" s="555" t="s">
        <v>1141</v>
      </c>
      <c r="C29" s="556"/>
      <c r="D29" s="556"/>
      <c r="E29" s="557"/>
      <c r="F29" s="557"/>
      <c r="G29" s="47"/>
      <c r="H29" s="47"/>
      <c r="I29" s="47"/>
      <c r="J29" s="47"/>
    </row>
    <row r="30" spans="1:10" s="300" customFormat="1">
      <c r="A30" s="558"/>
      <c r="B30" s="555" t="s">
        <v>28</v>
      </c>
      <c r="C30" s="556" t="s">
        <v>5</v>
      </c>
      <c r="D30" s="556">
        <v>1</v>
      </c>
      <c r="E30" s="1202"/>
      <c r="F30" s="557">
        <f>D30*E30</f>
        <v>0</v>
      </c>
      <c r="G30" s="47"/>
      <c r="H30" s="47"/>
      <c r="I30" s="47"/>
      <c r="J30" s="47"/>
    </row>
    <row r="31" spans="1:10" s="300" customFormat="1">
      <c r="A31" s="298"/>
      <c r="B31" s="295"/>
      <c r="C31" s="296"/>
      <c r="D31" s="296"/>
      <c r="E31" s="297"/>
      <c r="F31" s="297"/>
      <c r="G31" s="47"/>
      <c r="H31" s="47"/>
      <c r="I31" s="47"/>
      <c r="J31" s="47"/>
    </row>
    <row r="32" spans="1:10" s="300" customFormat="1" ht="66">
      <c r="A32" s="465" t="s">
        <v>12</v>
      </c>
      <c r="B32" s="466" t="s">
        <v>30</v>
      </c>
      <c r="C32" s="467"/>
      <c r="D32" s="467"/>
      <c r="E32" s="468"/>
      <c r="F32" s="468"/>
      <c r="G32" s="47"/>
      <c r="H32" s="47"/>
      <c r="I32" s="47"/>
      <c r="J32" s="47"/>
    </row>
    <row r="33" spans="1:10" s="300" customFormat="1">
      <c r="A33" s="465"/>
      <c r="B33" s="466" t="s">
        <v>28</v>
      </c>
      <c r="C33" s="467" t="s">
        <v>5</v>
      </c>
      <c r="D33" s="467">
        <v>1</v>
      </c>
      <c r="E33" s="1199"/>
      <c r="F33" s="468">
        <f>D33*E33</f>
        <v>0</v>
      </c>
      <c r="G33" s="47"/>
      <c r="H33" s="283"/>
      <c r="I33" s="283"/>
      <c r="J33" s="283"/>
    </row>
    <row r="34" spans="1:10" s="300" customFormat="1">
      <c r="A34" s="294"/>
      <c r="B34" s="295"/>
      <c r="C34" s="296"/>
      <c r="D34" s="296"/>
      <c r="E34" s="297"/>
      <c r="F34" s="297"/>
      <c r="G34" s="47"/>
      <c r="H34" s="283"/>
      <c r="I34" s="283"/>
      <c r="J34" s="283"/>
    </row>
    <row r="35" spans="1:10" s="300" customFormat="1">
      <c r="A35" s="301" t="s">
        <v>88</v>
      </c>
      <c r="B35" s="302" t="s">
        <v>90</v>
      </c>
      <c r="C35" s="303"/>
      <c r="D35" s="303"/>
      <c r="E35" s="304"/>
      <c r="F35" s="304"/>
      <c r="G35" s="47"/>
      <c r="H35" s="283"/>
      <c r="I35" s="283"/>
      <c r="J35" s="283"/>
    </row>
    <row r="36" spans="1:10" s="300" customFormat="1">
      <c r="A36" s="294"/>
      <c r="B36" s="295"/>
      <c r="C36" s="296"/>
      <c r="D36" s="296"/>
      <c r="E36" s="297"/>
      <c r="F36" s="297"/>
      <c r="G36" s="47"/>
      <c r="H36" s="283"/>
      <c r="I36" s="283"/>
      <c r="J36" s="283"/>
    </row>
    <row r="37" spans="1:10" s="300" customFormat="1" ht="132">
      <c r="A37" s="470" t="s">
        <v>12</v>
      </c>
      <c r="B37" s="471" t="s">
        <v>89</v>
      </c>
      <c r="C37" s="472"/>
      <c r="D37" s="472"/>
      <c r="E37" s="473"/>
      <c r="F37" s="473"/>
      <c r="G37" s="283"/>
      <c r="H37" s="283"/>
      <c r="I37" s="283"/>
      <c r="J37" s="283"/>
    </row>
    <row r="38" spans="1:10" s="300" customFormat="1" ht="165">
      <c r="A38" s="470"/>
      <c r="B38" s="480" t="s">
        <v>1466</v>
      </c>
      <c r="C38" s="472"/>
      <c r="D38" s="472"/>
      <c r="E38" s="473"/>
      <c r="F38" s="473"/>
      <c r="G38" s="283"/>
      <c r="H38" s="283"/>
      <c r="I38" s="283"/>
      <c r="J38" s="283"/>
    </row>
    <row r="39" spans="1:10" s="300" customFormat="1">
      <c r="A39" s="470"/>
      <c r="B39" s="471" t="s">
        <v>28</v>
      </c>
      <c r="C39" s="472" t="s">
        <v>5</v>
      </c>
      <c r="D39" s="472">
        <v>1</v>
      </c>
      <c r="E39" s="1200"/>
      <c r="F39" s="473">
        <f>D39*E39</f>
        <v>0</v>
      </c>
      <c r="G39" s="283"/>
      <c r="H39" s="283"/>
      <c r="I39" s="283"/>
      <c r="J39" s="283"/>
    </row>
    <row r="40" spans="1:10" s="300" customFormat="1">
      <c r="A40" s="294"/>
      <c r="B40" s="295"/>
      <c r="C40" s="296"/>
      <c r="D40" s="296"/>
      <c r="E40" s="297"/>
      <c r="F40" s="297"/>
      <c r="G40" s="283"/>
      <c r="H40" s="283"/>
      <c r="I40" s="283"/>
      <c r="J40" s="283"/>
    </row>
    <row r="41" spans="1:10" s="300" customFormat="1">
      <c r="A41" s="301" t="s">
        <v>71</v>
      </c>
      <c r="B41" s="306" t="s">
        <v>107</v>
      </c>
      <c r="C41" s="296"/>
      <c r="D41" s="296"/>
      <c r="E41" s="297"/>
      <c r="F41" s="297"/>
      <c r="G41" s="283"/>
      <c r="H41" s="283"/>
      <c r="I41" s="283"/>
      <c r="J41" s="283"/>
    </row>
    <row r="42" spans="1:10" s="300" customFormat="1">
      <c r="A42" s="294"/>
      <c r="B42" s="295"/>
      <c r="C42" s="296"/>
      <c r="D42" s="296"/>
      <c r="E42" s="297"/>
      <c r="F42" s="297"/>
      <c r="G42" s="283"/>
      <c r="H42" s="283"/>
      <c r="I42" s="283"/>
      <c r="J42" s="283"/>
    </row>
    <row r="43" spans="1:10" s="300" customFormat="1" ht="49.5">
      <c r="A43" s="470" t="s">
        <v>12</v>
      </c>
      <c r="B43" s="471" t="s">
        <v>75</v>
      </c>
      <c r="C43" s="472"/>
      <c r="D43" s="472"/>
      <c r="E43" s="473"/>
      <c r="F43" s="473"/>
      <c r="G43" s="283"/>
      <c r="H43" s="283"/>
      <c r="I43" s="283"/>
      <c r="J43" s="283"/>
    </row>
    <row r="44" spans="1:10" s="300" customFormat="1">
      <c r="A44" s="470"/>
      <c r="B44" s="471" t="s">
        <v>13</v>
      </c>
      <c r="C44" s="472" t="s">
        <v>14</v>
      </c>
      <c r="D44" s="472">
        <v>10</v>
      </c>
      <c r="E44" s="1200"/>
      <c r="F44" s="473">
        <f>D44*E44</f>
        <v>0</v>
      </c>
      <c r="G44" s="283"/>
      <c r="H44" s="283"/>
      <c r="I44" s="283"/>
      <c r="J44" s="283"/>
    </row>
    <row r="45" spans="1:10" s="300" customFormat="1">
      <c r="A45" s="294"/>
      <c r="B45" s="295"/>
      <c r="C45" s="296"/>
      <c r="D45" s="296"/>
      <c r="E45" s="297"/>
      <c r="F45" s="297"/>
      <c r="G45" s="283"/>
      <c r="H45" s="283"/>
      <c r="I45" s="283"/>
      <c r="J45" s="283"/>
    </row>
    <row r="46" spans="1:10" s="300" customFormat="1" ht="99">
      <c r="A46" s="470" t="s">
        <v>12</v>
      </c>
      <c r="B46" s="471" t="s">
        <v>83</v>
      </c>
      <c r="C46" s="472"/>
      <c r="D46" s="472"/>
      <c r="E46" s="473"/>
      <c r="F46" s="473"/>
      <c r="G46" s="283"/>
      <c r="H46" s="283"/>
      <c r="I46" s="283"/>
      <c r="J46" s="283"/>
    </row>
    <row r="47" spans="1:10" s="300" customFormat="1">
      <c r="A47" s="470"/>
      <c r="B47" s="471" t="s">
        <v>13</v>
      </c>
      <c r="C47" s="472" t="s">
        <v>14</v>
      </c>
      <c r="D47" s="472">
        <v>12</v>
      </c>
      <c r="E47" s="1200"/>
      <c r="F47" s="473">
        <f>D47*E47</f>
        <v>0</v>
      </c>
      <c r="G47" s="283"/>
      <c r="H47" s="283"/>
      <c r="I47" s="283"/>
      <c r="J47" s="283"/>
    </row>
    <row r="48" spans="1:10" s="300" customFormat="1">
      <c r="A48" s="294"/>
      <c r="B48" s="295"/>
      <c r="C48" s="296"/>
      <c r="D48" s="296"/>
      <c r="E48" s="297"/>
      <c r="F48" s="297"/>
      <c r="G48" s="283"/>
      <c r="H48" s="283"/>
      <c r="I48" s="283"/>
      <c r="J48" s="283"/>
    </row>
    <row r="49" spans="1:10" s="300" customFormat="1" ht="49.5">
      <c r="A49" s="470" t="s">
        <v>12</v>
      </c>
      <c r="B49" s="471" t="s">
        <v>77</v>
      </c>
      <c r="C49" s="472"/>
      <c r="D49" s="472"/>
      <c r="E49" s="473"/>
      <c r="F49" s="473"/>
      <c r="G49" s="283"/>
      <c r="H49" s="283"/>
      <c r="I49" s="283"/>
      <c r="J49" s="283"/>
    </row>
    <row r="50" spans="1:10" s="300" customFormat="1">
      <c r="A50" s="470"/>
      <c r="B50" s="471" t="s">
        <v>13</v>
      </c>
      <c r="C50" s="472" t="s">
        <v>14</v>
      </c>
      <c r="D50" s="472">
        <f>D44</f>
        <v>10</v>
      </c>
      <c r="E50" s="1200"/>
      <c r="F50" s="473">
        <f>D50*E50</f>
        <v>0</v>
      </c>
      <c r="G50" s="283"/>
      <c r="H50" s="283"/>
      <c r="I50" s="283"/>
      <c r="J50" s="283"/>
    </row>
    <row r="51" spans="1:10" s="300" customFormat="1">
      <c r="A51" s="294"/>
      <c r="B51" s="295"/>
      <c r="C51" s="296"/>
      <c r="D51" s="296"/>
      <c r="E51" s="297"/>
      <c r="F51" s="297"/>
      <c r="G51" s="283"/>
      <c r="H51" s="283"/>
      <c r="I51" s="283"/>
      <c r="J51" s="283"/>
    </row>
    <row r="52" spans="1:10" s="300" customFormat="1" ht="66">
      <c r="A52" s="470" t="s">
        <v>12</v>
      </c>
      <c r="B52" s="471" t="s">
        <v>227</v>
      </c>
      <c r="C52" s="472"/>
      <c r="D52" s="472"/>
      <c r="E52" s="473"/>
      <c r="F52" s="473"/>
      <c r="G52" s="283"/>
      <c r="H52" s="283"/>
      <c r="I52" s="283"/>
      <c r="J52" s="283"/>
    </row>
    <row r="53" spans="1:10" s="300" customFormat="1">
      <c r="A53" s="470"/>
      <c r="B53" s="471" t="s">
        <v>13</v>
      </c>
      <c r="C53" s="472" t="s">
        <v>14</v>
      </c>
      <c r="D53" s="472">
        <f>D50</f>
        <v>10</v>
      </c>
      <c r="E53" s="1200"/>
      <c r="F53" s="473">
        <f>D53*E53</f>
        <v>0</v>
      </c>
      <c r="G53" s="283"/>
      <c r="H53" s="283"/>
      <c r="I53" s="283"/>
      <c r="J53" s="283"/>
    </row>
    <row r="54" spans="1:10" s="300" customFormat="1">
      <c r="A54" s="294"/>
      <c r="B54" s="295"/>
      <c r="C54" s="296"/>
      <c r="D54" s="296"/>
      <c r="E54" s="297"/>
      <c r="F54" s="297"/>
      <c r="G54" s="283"/>
      <c r="H54" s="283"/>
      <c r="I54" s="283"/>
      <c r="J54" s="283"/>
    </row>
    <row r="55" spans="1:10" s="300" customFormat="1" ht="49.5">
      <c r="A55" s="470" t="s">
        <v>12</v>
      </c>
      <c r="B55" s="471" t="s">
        <v>78</v>
      </c>
      <c r="C55" s="472"/>
      <c r="D55" s="472"/>
      <c r="E55" s="473"/>
      <c r="F55" s="473"/>
      <c r="G55" s="283"/>
      <c r="H55" s="283"/>
      <c r="I55" s="283"/>
      <c r="J55" s="283"/>
    </row>
    <row r="56" spans="1:10" s="300" customFormat="1">
      <c r="A56" s="470"/>
      <c r="B56" s="471" t="s">
        <v>13</v>
      </c>
      <c r="C56" s="472" t="s">
        <v>14</v>
      </c>
      <c r="D56" s="472">
        <v>12</v>
      </c>
      <c r="E56" s="1200"/>
      <c r="F56" s="473">
        <f>D56*E56</f>
        <v>0</v>
      </c>
      <c r="G56" s="283"/>
      <c r="H56" s="283"/>
      <c r="I56" s="283"/>
      <c r="J56" s="283"/>
    </row>
    <row r="57" spans="1:10" s="300" customFormat="1">
      <c r="A57" s="294"/>
      <c r="B57" s="295"/>
      <c r="C57" s="296"/>
      <c r="D57" s="296"/>
      <c r="E57" s="297"/>
      <c r="F57" s="297"/>
      <c r="G57" s="283"/>
      <c r="H57" s="283"/>
      <c r="I57" s="283"/>
      <c r="J57" s="283"/>
    </row>
    <row r="58" spans="1:10" s="300" customFormat="1" ht="33">
      <c r="A58" s="470" t="s">
        <v>12</v>
      </c>
      <c r="B58" s="471" t="s">
        <v>80</v>
      </c>
      <c r="C58" s="472"/>
      <c r="D58" s="472"/>
      <c r="E58" s="473"/>
      <c r="F58" s="473"/>
      <c r="G58" s="283"/>
      <c r="H58" s="283"/>
      <c r="I58" s="283"/>
      <c r="J58" s="283"/>
    </row>
    <row r="59" spans="1:10" s="300" customFormat="1">
      <c r="A59" s="470"/>
      <c r="B59" s="471" t="s">
        <v>81</v>
      </c>
      <c r="C59" s="472" t="s">
        <v>4</v>
      </c>
      <c r="D59" s="472">
        <v>2</v>
      </c>
      <c r="E59" s="1200"/>
      <c r="F59" s="473">
        <f>D59*E59</f>
        <v>0</v>
      </c>
      <c r="G59" s="283"/>
      <c r="H59" s="283"/>
      <c r="I59" s="283"/>
      <c r="J59" s="283"/>
    </row>
    <row r="60" spans="1:10" s="300" customFormat="1">
      <c r="A60" s="294"/>
      <c r="B60" s="295"/>
      <c r="C60" s="296"/>
      <c r="D60" s="296"/>
      <c r="E60" s="297"/>
      <c r="F60" s="297"/>
      <c r="G60" s="283"/>
      <c r="H60" s="283"/>
      <c r="I60" s="283"/>
      <c r="J60" s="283"/>
    </row>
    <row r="61" spans="1:10" s="300" customFormat="1" ht="49.5">
      <c r="A61" s="470" t="s">
        <v>12</v>
      </c>
      <c r="B61" s="471" t="s">
        <v>223</v>
      </c>
      <c r="C61" s="472"/>
      <c r="D61" s="472"/>
      <c r="E61" s="473"/>
      <c r="F61" s="473"/>
      <c r="G61" s="283"/>
      <c r="H61" s="283"/>
      <c r="I61" s="283"/>
      <c r="J61" s="283"/>
    </row>
    <row r="62" spans="1:10" s="300" customFormat="1">
      <c r="A62" s="470"/>
      <c r="B62" s="471" t="s">
        <v>224</v>
      </c>
      <c r="C62" s="472" t="s">
        <v>3</v>
      </c>
      <c r="D62" s="472">
        <f>10*0.5</f>
        <v>5</v>
      </c>
      <c r="E62" s="1200"/>
      <c r="F62" s="473">
        <f>D62*E62</f>
        <v>0</v>
      </c>
      <c r="G62" s="283"/>
      <c r="H62" s="283"/>
      <c r="I62" s="283"/>
      <c r="J62" s="283"/>
    </row>
    <row r="63" spans="1:10" s="300" customFormat="1">
      <c r="A63" s="294"/>
      <c r="B63" s="295"/>
      <c r="C63" s="296"/>
      <c r="D63" s="296"/>
      <c r="E63" s="297"/>
      <c r="F63" s="297"/>
      <c r="G63" s="283"/>
      <c r="H63" s="283"/>
      <c r="I63" s="283"/>
      <c r="J63" s="283"/>
    </row>
    <row r="64" spans="1:10" s="300" customFormat="1">
      <c r="A64" s="301" t="s">
        <v>222</v>
      </c>
      <c r="B64" s="306" t="s">
        <v>225</v>
      </c>
      <c r="C64" s="296"/>
      <c r="D64" s="296"/>
      <c r="E64" s="297"/>
      <c r="F64" s="297"/>
      <c r="G64" s="283"/>
      <c r="H64" s="283"/>
      <c r="I64" s="283"/>
      <c r="J64" s="283"/>
    </row>
    <row r="65" spans="1:10" s="300" customFormat="1" ht="49.5">
      <c r="A65" s="301"/>
      <c r="B65" s="305" t="s">
        <v>226</v>
      </c>
      <c r="C65" s="296"/>
      <c r="D65" s="296"/>
      <c r="E65" s="297"/>
      <c r="F65" s="297"/>
      <c r="G65" s="283"/>
      <c r="H65" s="283"/>
      <c r="I65" s="283"/>
      <c r="J65" s="283"/>
    </row>
    <row r="66" spans="1:10" s="300" customFormat="1">
      <c r="A66" s="301"/>
      <c r="B66" s="306"/>
      <c r="C66" s="296"/>
      <c r="D66" s="296"/>
      <c r="E66" s="297"/>
      <c r="F66" s="297"/>
      <c r="G66" s="283"/>
      <c r="H66" s="283"/>
      <c r="I66" s="283"/>
      <c r="J66" s="283"/>
    </row>
    <row r="67" spans="1:10" s="300" customFormat="1" ht="49.5">
      <c r="A67" s="481" t="s">
        <v>12</v>
      </c>
      <c r="B67" s="482" t="s">
        <v>75</v>
      </c>
      <c r="C67" s="483"/>
      <c r="D67" s="483"/>
      <c r="E67" s="484"/>
      <c r="F67" s="484"/>
      <c r="G67" s="283"/>
      <c r="H67" s="283"/>
      <c r="I67" s="283"/>
      <c r="J67" s="283"/>
    </row>
    <row r="68" spans="1:10" s="300" customFormat="1">
      <c r="A68" s="481"/>
      <c r="B68" s="482" t="s">
        <v>13</v>
      </c>
      <c r="C68" s="483" t="s">
        <v>14</v>
      </c>
      <c r="D68" s="483">
        <f>22</f>
        <v>22</v>
      </c>
      <c r="E68" s="1203"/>
      <c r="F68" s="484">
        <f>D68*E68</f>
        <v>0</v>
      </c>
      <c r="G68" s="283"/>
      <c r="H68" s="283"/>
      <c r="I68" s="283"/>
      <c r="J68" s="283"/>
    </row>
    <row r="69" spans="1:10" s="300" customFormat="1">
      <c r="A69" s="294"/>
      <c r="B69" s="295"/>
      <c r="C69" s="296"/>
      <c r="D69" s="296"/>
      <c r="E69" s="297"/>
      <c r="F69" s="297"/>
      <c r="G69" s="283"/>
      <c r="H69" s="283"/>
      <c r="I69" s="283"/>
      <c r="J69" s="283"/>
    </row>
    <row r="70" spans="1:10" s="300" customFormat="1" ht="99">
      <c r="A70" s="481" t="s">
        <v>12</v>
      </c>
      <c r="B70" s="482" t="s">
        <v>83</v>
      </c>
      <c r="C70" s="483"/>
      <c r="D70" s="483"/>
      <c r="E70" s="484"/>
      <c r="F70" s="484"/>
      <c r="G70" s="283"/>
      <c r="H70" s="283"/>
      <c r="I70" s="283"/>
      <c r="J70" s="283"/>
    </row>
    <row r="71" spans="1:10" s="300" customFormat="1">
      <c r="A71" s="481"/>
      <c r="B71" s="482" t="s">
        <v>13</v>
      </c>
      <c r="C71" s="483" t="s">
        <v>14</v>
      </c>
      <c r="D71" s="483">
        <v>46</v>
      </c>
      <c r="E71" s="1203"/>
      <c r="F71" s="484">
        <f>D71*E71</f>
        <v>0</v>
      </c>
      <c r="G71" s="283"/>
      <c r="H71" s="283"/>
      <c r="I71" s="283"/>
      <c r="J71" s="283"/>
    </row>
    <row r="72" spans="1:10" s="300" customFormat="1">
      <c r="A72" s="294"/>
      <c r="B72" s="295"/>
      <c r="C72" s="296"/>
      <c r="D72" s="296"/>
      <c r="E72" s="297"/>
      <c r="F72" s="297"/>
      <c r="G72" s="283"/>
      <c r="H72" s="283"/>
      <c r="I72" s="283"/>
      <c r="J72" s="283"/>
    </row>
    <row r="73" spans="1:10" s="300" customFormat="1" ht="49.5">
      <c r="A73" s="481" t="s">
        <v>12</v>
      </c>
      <c r="B73" s="482" t="s">
        <v>77</v>
      </c>
      <c r="C73" s="483"/>
      <c r="D73" s="483"/>
      <c r="E73" s="484"/>
      <c r="F73" s="484"/>
      <c r="G73" s="283"/>
      <c r="H73" s="283"/>
      <c r="I73" s="283"/>
      <c r="J73" s="283"/>
    </row>
    <row r="74" spans="1:10" s="300" customFormat="1">
      <c r="A74" s="481"/>
      <c r="B74" s="482" t="s">
        <v>13</v>
      </c>
      <c r="C74" s="483" t="s">
        <v>14</v>
      </c>
      <c r="D74" s="483">
        <f>D68</f>
        <v>22</v>
      </c>
      <c r="E74" s="1203"/>
      <c r="F74" s="484">
        <f>D74*E74</f>
        <v>0</v>
      </c>
      <c r="G74" s="283"/>
      <c r="H74" s="283"/>
      <c r="I74" s="283"/>
      <c r="J74" s="283"/>
    </row>
    <row r="75" spans="1:10" s="300" customFormat="1">
      <c r="A75" s="294"/>
      <c r="B75" s="295"/>
      <c r="C75" s="296"/>
      <c r="D75" s="296"/>
      <c r="E75" s="297"/>
      <c r="F75" s="297"/>
      <c r="G75" s="283"/>
      <c r="H75" s="283"/>
      <c r="I75" s="283"/>
      <c r="J75" s="283"/>
    </row>
    <row r="76" spans="1:10" s="300" customFormat="1" ht="82.5">
      <c r="A76" s="481" t="s">
        <v>12</v>
      </c>
      <c r="B76" s="482" t="s">
        <v>79</v>
      </c>
      <c r="C76" s="483"/>
      <c r="D76" s="483"/>
      <c r="E76" s="484"/>
      <c r="F76" s="484"/>
      <c r="G76" s="283"/>
      <c r="H76" s="283"/>
      <c r="I76" s="283"/>
      <c r="J76" s="283"/>
    </row>
    <row r="77" spans="1:10" s="300" customFormat="1">
      <c r="A77" s="481"/>
      <c r="B77" s="482" t="s">
        <v>13</v>
      </c>
      <c r="C77" s="483" t="s">
        <v>14</v>
      </c>
      <c r="D77" s="483">
        <f>D74</f>
        <v>22</v>
      </c>
      <c r="E77" s="1203"/>
      <c r="F77" s="484">
        <f>D77*E77</f>
        <v>0</v>
      </c>
      <c r="G77" s="283"/>
      <c r="H77" s="283"/>
      <c r="I77" s="283"/>
      <c r="J77" s="283"/>
    </row>
    <row r="78" spans="1:10" s="300" customFormat="1">
      <c r="A78" s="294"/>
      <c r="B78" s="295"/>
      <c r="C78" s="296"/>
      <c r="D78" s="296"/>
      <c r="E78" s="297"/>
      <c r="F78" s="297"/>
      <c r="G78" s="283"/>
      <c r="H78" s="283"/>
      <c r="I78" s="283"/>
      <c r="J78" s="283"/>
    </row>
    <row r="79" spans="1:10" s="300" customFormat="1" ht="49.5">
      <c r="A79" s="481" t="s">
        <v>12</v>
      </c>
      <c r="B79" s="482" t="s">
        <v>78</v>
      </c>
      <c r="C79" s="483"/>
      <c r="D79" s="483"/>
      <c r="E79" s="484"/>
      <c r="F79" s="484"/>
      <c r="G79" s="283"/>
      <c r="H79" s="283"/>
      <c r="I79" s="283"/>
      <c r="J79" s="283"/>
    </row>
    <row r="80" spans="1:10" s="300" customFormat="1">
      <c r="A80" s="481"/>
      <c r="B80" s="482" t="s">
        <v>13</v>
      </c>
      <c r="C80" s="483" t="s">
        <v>14</v>
      </c>
      <c r="D80" s="483">
        <v>6</v>
      </c>
      <c r="E80" s="1203"/>
      <c r="F80" s="484">
        <f>D80*E80</f>
        <v>0</v>
      </c>
      <c r="G80" s="283"/>
      <c r="H80" s="283"/>
      <c r="I80" s="283"/>
      <c r="J80" s="283"/>
    </row>
    <row r="81" spans="1:10" s="300" customFormat="1">
      <c r="A81" s="294"/>
      <c r="B81" s="295"/>
      <c r="C81" s="296"/>
      <c r="D81" s="296"/>
      <c r="E81" s="297"/>
      <c r="F81" s="297"/>
      <c r="G81" s="283"/>
      <c r="H81" s="283"/>
      <c r="I81" s="283"/>
      <c r="J81" s="283"/>
    </row>
    <row r="82" spans="1:10" s="300" customFormat="1" ht="33">
      <c r="A82" s="481" t="s">
        <v>12</v>
      </c>
      <c r="B82" s="482" t="s">
        <v>80</v>
      </c>
      <c r="C82" s="483"/>
      <c r="D82" s="483"/>
      <c r="E82" s="484"/>
      <c r="F82" s="484"/>
      <c r="G82" s="283"/>
      <c r="H82" s="283"/>
      <c r="I82" s="283"/>
      <c r="J82" s="283"/>
    </row>
    <row r="83" spans="1:10" s="300" customFormat="1">
      <c r="A83" s="481"/>
      <c r="B83" s="482" t="s">
        <v>81</v>
      </c>
      <c r="C83" s="483" t="s">
        <v>4</v>
      </c>
      <c r="D83" s="483">
        <v>3</v>
      </c>
      <c r="E83" s="1203"/>
      <c r="F83" s="484">
        <f>D83*E83</f>
        <v>0</v>
      </c>
      <c r="G83" s="283"/>
      <c r="H83" s="283"/>
      <c r="I83" s="283"/>
      <c r="J83" s="283"/>
    </row>
    <row r="84" spans="1:10" s="300" customFormat="1">
      <c r="A84" s="294"/>
      <c r="B84" s="295"/>
      <c r="C84" s="296"/>
      <c r="D84" s="296"/>
      <c r="E84" s="297"/>
      <c r="F84" s="297"/>
      <c r="G84" s="283"/>
      <c r="H84" s="283"/>
      <c r="I84" s="283"/>
      <c r="J84" s="283"/>
    </row>
    <row r="85" spans="1:10" s="300" customFormat="1">
      <c r="A85" s="289" t="s">
        <v>222</v>
      </c>
      <c r="B85" s="305" t="s">
        <v>31</v>
      </c>
      <c r="C85" s="303"/>
      <c r="D85" s="303"/>
      <c r="E85" s="304"/>
      <c r="F85" s="304"/>
      <c r="G85" s="283"/>
      <c r="H85" s="47"/>
      <c r="I85" s="47"/>
      <c r="J85" s="47"/>
    </row>
    <row r="86" spans="1:10" s="300" customFormat="1">
      <c r="A86" s="298"/>
      <c r="B86" s="295"/>
      <c r="C86" s="296"/>
      <c r="D86" s="296"/>
      <c r="E86" s="297"/>
      <c r="F86" s="297"/>
      <c r="G86" s="283"/>
      <c r="H86" s="47"/>
      <c r="I86" s="47"/>
      <c r="J86" s="47"/>
    </row>
    <row r="87" spans="1:10" s="300" customFormat="1" ht="66">
      <c r="A87" s="465" t="s">
        <v>12</v>
      </c>
      <c r="B87" s="466" t="s">
        <v>32</v>
      </c>
      <c r="C87" s="467"/>
      <c r="D87" s="467"/>
      <c r="E87" s="468"/>
      <c r="F87" s="468"/>
      <c r="G87" s="283"/>
      <c r="H87" s="47"/>
      <c r="I87" s="47"/>
      <c r="J87" s="47"/>
    </row>
    <row r="88" spans="1:10" s="300" customFormat="1">
      <c r="A88" s="469"/>
      <c r="B88" s="466" t="s">
        <v>33</v>
      </c>
      <c r="C88" s="467" t="s">
        <v>14</v>
      </c>
      <c r="D88" s="467">
        <v>18</v>
      </c>
      <c r="E88" s="1199"/>
      <c r="F88" s="468">
        <f>D88*E88</f>
        <v>0</v>
      </c>
      <c r="G88" s="283"/>
      <c r="H88" s="47"/>
      <c r="I88" s="47"/>
      <c r="J88" s="47"/>
    </row>
    <row r="89" spans="1:10" s="307" customFormat="1">
      <c r="A89" s="298"/>
      <c r="B89" s="295"/>
      <c r="C89" s="296"/>
      <c r="D89" s="296"/>
      <c r="E89" s="297"/>
      <c r="F89" s="297"/>
      <c r="G89" s="47"/>
      <c r="H89" s="47"/>
      <c r="I89" s="47"/>
      <c r="J89" s="47"/>
    </row>
    <row r="90" spans="1:10" s="300" customFormat="1" ht="66">
      <c r="A90" s="465" t="s">
        <v>12</v>
      </c>
      <c r="B90" s="466" t="s">
        <v>34</v>
      </c>
      <c r="C90" s="467"/>
      <c r="D90" s="467"/>
      <c r="E90" s="468"/>
      <c r="F90" s="468"/>
      <c r="G90" s="47"/>
      <c r="H90" s="47"/>
      <c r="I90" s="47"/>
      <c r="J90" s="47"/>
    </row>
    <row r="91" spans="1:10" s="300" customFormat="1">
      <c r="A91" s="469"/>
      <c r="B91" s="466" t="s">
        <v>33</v>
      </c>
      <c r="C91" s="467" t="s">
        <v>14</v>
      </c>
      <c r="D91" s="467">
        <v>17</v>
      </c>
      <c r="E91" s="1199"/>
      <c r="F91" s="468">
        <f>D91*E91</f>
        <v>0</v>
      </c>
      <c r="G91" s="47"/>
      <c r="H91" s="47"/>
      <c r="I91" s="47"/>
      <c r="J91" s="47"/>
    </row>
    <row r="92" spans="1:10" s="300" customFormat="1">
      <c r="A92" s="298"/>
      <c r="B92" s="295"/>
      <c r="C92" s="296"/>
      <c r="D92" s="296"/>
      <c r="E92" s="297"/>
      <c r="F92" s="297"/>
      <c r="G92" s="47"/>
      <c r="H92" s="47"/>
      <c r="I92" s="47"/>
      <c r="J92" s="47"/>
    </row>
    <row r="93" spans="1:10" s="300" customFormat="1" ht="99">
      <c r="A93" s="465" t="s">
        <v>12</v>
      </c>
      <c r="B93" s="466" t="s">
        <v>35</v>
      </c>
      <c r="C93" s="467"/>
      <c r="D93" s="467"/>
      <c r="E93" s="468"/>
      <c r="F93" s="468"/>
      <c r="G93" s="47"/>
      <c r="H93" s="47"/>
      <c r="I93" s="47"/>
      <c r="J93" s="47"/>
    </row>
    <row r="94" spans="1:10" s="300" customFormat="1">
      <c r="A94" s="469"/>
      <c r="B94" s="466" t="s">
        <v>36</v>
      </c>
      <c r="C94" s="467" t="s">
        <v>3</v>
      </c>
      <c r="D94" s="467">
        <v>8</v>
      </c>
      <c r="E94" s="1199"/>
      <c r="F94" s="468">
        <f>D94*E94</f>
        <v>0</v>
      </c>
      <c r="G94" s="47"/>
      <c r="H94" s="47"/>
      <c r="I94" s="47"/>
      <c r="J94" s="47"/>
    </row>
    <row r="95" spans="1:10" s="300" customFormat="1">
      <c r="A95" s="298"/>
      <c r="B95" s="295"/>
      <c r="C95" s="296"/>
      <c r="D95" s="296"/>
      <c r="E95" s="297"/>
      <c r="F95" s="297"/>
      <c r="G95" s="47"/>
      <c r="H95" s="47"/>
      <c r="I95" s="47"/>
      <c r="J95" s="47"/>
    </row>
    <row r="96" spans="1:10" s="300" customFormat="1" ht="66">
      <c r="A96" s="465" t="s">
        <v>12</v>
      </c>
      <c r="B96" s="466" t="s">
        <v>37</v>
      </c>
      <c r="C96" s="467"/>
      <c r="D96" s="467"/>
      <c r="E96" s="468"/>
      <c r="F96" s="468"/>
      <c r="G96" s="47"/>
      <c r="H96" s="47"/>
      <c r="I96" s="47"/>
      <c r="J96" s="47"/>
    </row>
    <row r="97" spans="1:10" s="300" customFormat="1">
      <c r="A97" s="469"/>
      <c r="B97" s="466" t="s">
        <v>33</v>
      </c>
      <c r="C97" s="467" t="s">
        <v>14</v>
      </c>
      <c r="D97" s="467">
        <v>480</v>
      </c>
      <c r="E97" s="1199"/>
      <c r="F97" s="468">
        <f>D97*E97</f>
        <v>0</v>
      </c>
      <c r="G97" s="47"/>
      <c r="H97" s="47"/>
      <c r="I97" s="47"/>
      <c r="J97" s="47"/>
    </row>
    <row r="98" spans="1:10" s="300" customFormat="1">
      <c r="A98" s="298"/>
      <c r="B98" s="295"/>
      <c r="C98" s="296"/>
      <c r="D98" s="296"/>
      <c r="E98" s="297"/>
      <c r="F98" s="297"/>
      <c r="G98" s="47"/>
      <c r="H98" s="47"/>
      <c r="I98" s="47"/>
      <c r="J98" s="47"/>
    </row>
    <row r="99" spans="1:10" s="300" customFormat="1" ht="66">
      <c r="A99" s="465" t="s">
        <v>12</v>
      </c>
      <c r="B99" s="466" t="s">
        <v>38</v>
      </c>
      <c r="C99" s="467"/>
      <c r="D99" s="467"/>
      <c r="E99" s="468"/>
      <c r="F99" s="468"/>
      <c r="G99" s="47"/>
      <c r="H99" s="47"/>
      <c r="I99" s="47"/>
      <c r="J99" s="47"/>
    </row>
    <row r="100" spans="1:10" s="300" customFormat="1">
      <c r="A100" s="469"/>
      <c r="B100" s="466" t="s">
        <v>33</v>
      </c>
      <c r="C100" s="467" t="s">
        <v>14</v>
      </c>
      <c r="D100" s="467">
        <v>110</v>
      </c>
      <c r="E100" s="1199"/>
      <c r="F100" s="468">
        <f>D100*E100</f>
        <v>0</v>
      </c>
      <c r="G100" s="47"/>
      <c r="H100" s="47"/>
      <c r="I100" s="47"/>
      <c r="J100" s="47"/>
    </row>
    <row r="101" spans="1:10" s="300" customFormat="1">
      <c r="A101" s="298"/>
      <c r="B101" s="295"/>
      <c r="C101" s="296"/>
      <c r="D101" s="296"/>
      <c r="E101" s="297"/>
      <c r="F101" s="297"/>
      <c r="G101" s="47"/>
      <c r="H101" s="47"/>
      <c r="I101" s="47"/>
      <c r="J101" s="47"/>
    </row>
    <row r="102" spans="1:10" s="300" customFormat="1" ht="66">
      <c r="A102" s="469" t="s">
        <v>12</v>
      </c>
      <c r="B102" s="466" t="s">
        <v>39</v>
      </c>
      <c r="C102" s="467"/>
      <c r="D102" s="467"/>
      <c r="E102" s="468"/>
      <c r="F102" s="468"/>
      <c r="G102" s="47"/>
      <c r="H102" s="47"/>
      <c r="I102" s="47"/>
      <c r="J102" s="47"/>
    </row>
    <row r="103" spans="1:10" s="300" customFormat="1">
      <c r="A103" s="469"/>
      <c r="B103" s="466" t="s">
        <v>16</v>
      </c>
      <c r="C103" s="467" t="s">
        <v>7</v>
      </c>
      <c r="D103" s="467">
        <v>2</v>
      </c>
      <c r="E103" s="1199"/>
      <c r="F103" s="468">
        <f>D103*E103</f>
        <v>0</v>
      </c>
      <c r="G103" s="47"/>
      <c r="H103" s="47"/>
      <c r="I103" s="47"/>
      <c r="J103" s="47"/>
    </row>
    <row r="104" spans="1:10" s="300" customFormat="1">
      <c r="A104" s="298"/>
      <c r="B104" s="295"/>
      <c r="C104" s="296"/>
      <c r="D104" s="296"/>
      <c r="E104" s="297"/>
      <c r="F104" s="297"/>
      <c r="G104" s="47"/>
      <c r="H104" s="47"/>
      <c r="I104" s="47"/>
      <c r="J104" s="47"/>
    </row>
    <row r="105" spans="1:10" s="300" customFormat="1" ht="66">
      <c r="A105" s="469" t="s">
        <v>12</v>
      </c>
      <c r="B105" s="466" t="s">
        <v>40</v>
      </c>
      <c r="C105" s="467"/>
      <c r="D105" s="467"/>
      <c r="E105" s="468"/>
      <c r="F105" s="468"/>
      <c r="G105" s="47"/>
      <c r="H105" s="47"/>
      <c r="I105" s="47"/>
      <c r="J105" s="47"/>
    </row>
    <row r="106" spans="1:10" s="300" customFormat="1">
      <c r="A106" s="469"/>
      <c r="B106" s="466" t="s">
        <v>16</v>
      </c>
      <c r="C106" s="467" t="s">
        <v>7</v>
      </c>
      <c r="D106" s="467">
        <v>26</v>
      </c>
      <c r="E106" s="1199"/>
      <c r="F106" s="468">
        <f>D106*E106</f>
        <v>0</v>
      </c>
      <c r="G106" s="47"/>
      <c r="H106" s="47"/>
      <c r="I106" s="47"/>
      <c r="J106" s="47"/>
    </row>
    <row r="107" spans="1:10" s="300" customFormat="1">
      <c r="A107" s="298"/>
      <c r="B107" s="295"/>
      <c r="C107" s="296"/>
      <c r="D107" s="296"/>
      <c r="E107" s="297"/>
      <c r="F107" s="297"/>
      <c r="G107" s="47"/>
      <c r="H107" s="47"/>
      <c r="I107" s="47"/>
      <c r="J107" s="47"/>
    </row>
    <row r="108" spans="1:10" s="300" customFormat="1">
      <c r="A108" s="289" t="s">
        <v>91</v>
      </c>
      <c r="B108" s="306" t="s">
        <v>92</v>
      </c>
      <c r="C108" s="296"/>
      <c r="D108" s="296"/>
      <c r="E108" s="297"/>
      <c r="F108" s="297"/>
      <c r="G108" s="47"/>
      <c r="H108" s="47"/>
      <c r="I108" s="47"/>
      <c r="J108" s="47"/>
    </row>
    <row r="109" spans="1:10" s="300" customFormat="1">
      <c r="A109" s="298"/>
      <c r="B109" s="295"/>
      <c r="C109" s="296"/>
      <c r="D109" s="296"/>
      <c r="E109" s="297"/>
      <c r="F109" s="297"/>
      <c r="G109" s="47"/>
      <c r="H109" s="47"/>
      <c r="I109" s="47"/>
      <c r="J109" s="47"/>
    </row>
    <row r="110" spans="1:10" s="300" customFormat="1" ht="99">
      <c r="A110" s="470" t="s">
        <v>12</v>
      </c>
      <c r="B110" s="471" t="s">
        <v>103</v>
      </c>
      <c r="C110" s="472"/>
      <c r="D110" s="472"/>
      <c r="E110" s="473"/>
      <c r="F110" s="473"/>
      <c r="G110" s="47"/>
      <c r="H110" s="47"/>
      <c r="I110" s="47"/>
      <c r="J110" s="47"/>
    </row>
    <row r="111" spans="1:10" s="300" customFormat="1">
      <c r="A111" s="474"/>
      <c r="B111" s="471" t="s">
        <v>13</v>
      </c>
      <c r="C111" s="472" t="s">
        <v>14</v>
      </c>
      <c r="D111" s="472">
        <v>16</v>
      </c>
      <c r="E111" s="1200"/>
      <c r="F111" s="473">
        <f>D111*E111</f>
        <v>0</v>
      </c>
      <c r="G111" s="47"/>
      <c r="H111" s="47"/>
      <c r="I111" s="47"/>
      <c r="J111" s="47"/>
    </row>
    <row r="112" spans="1:10" s="300" customFormat="1">
      <c r="A112" s="298"/>
      <c r="B112" s="295"/>
      <c r="C112" s="296"/>
      <c r="D112" s="296"/>
      <c r="E112" s="297"/>
      <c r="F112" s="297"/>
      <c r="G112" s="47"/>
      <c r="H112" s="47"/>
      <c r="I112" s="47"/>
      <c r="J112" s="47"/>
    </row>
    <row r="113" spans="1:10" s="300" customFormat="1" ht="115.5">
      <c r="A113" s="470" t="s">
        <v>12</v>
      </c>
      <c r="B113" s="471" t="s">
        <v>93</v>
      </c>
      <c r="C113" s="472"/>
      <c r="D113" s="472"/>
      <c r="E113" s="473"/>
      <c r="F113" s="473"/>
      <c r="G113" s="47"/>
      <c r="H113" s="47"/>
      <c r="I113" s="47"/>
      <c r="J113" s="47"/>
    </row>
    <row r="114" spans="1:10" s="300" customFormat="1">
      <c r="A114" s="474"/>
      <c r="B114" s="471" t="s">
        <v>13</v>
      </c>
      <c r="C114" s="472" t="s">
        <v>14</v>
      </c>
      <c r="D114" s="472">
        <v>18</v>
      </c>
      <c r="E114" s="1200"/>
      <c r="F114" s="473">
        <f>D114*E114</f>
        <v>0</v>
      </c>
      <c r="G114" s="47"/>
      <c r="H114" s="47"/>
      <c r="I114" s="47"/>
      <c r="J114" s="47"/>
    </row>
    <row r="115" spans="1:10" s="300" customFormat="1">
      <c r="A115" s="298"/>
      <c r="B115" s="295"/>
      <c r="C115" s="296"/>
      <c r="D115" s="296"/>
      <c r="E115" s="297"/>
      <c r="F115" s="297"/>
      <c r="G115" s="47"/>
      <c r="H115" s="47"/>
      <c r="I115" s="47"/>
      <c r="J115" s="47"/>
    </row>
    <row r="116" spans="1:10" s="300" customFormat="1" ht="115.5">
      <c r="A116" s="470" t="s">
        <v>12</v>
      </c>
      <c r="B116" s="471" t="s">
        <v>94</v>
      </c>
      <c r="C116" s="472"/>
      <c r="D116" s="472"/>
      <c r="E116" s="473"/>
      <c r="F116" s="473"/>
      <c r="G116" s="47"/>
      <c r="H116" s="47"/>
      <c r="I116" s="47"/>
      <c r="J116" s="47"/>
    </row>
    <row r="117" spans="1:10" s="300" customFormat="1">
      <c r="A117" s="474"/>
      <c r="B117" s="471" t="s">
        <v>13</v>
      </c>
      <c r="C117" s="472" t="s">
        <v>14</v>
      </c>
      <c r="D117" s="472">
        <v>18</v>
      </c>
      <c r="E117" s="1200"/>
      <c r="F117" s="473">
        <f>D117*E117</f>
        <v>0</v>
      </c>
      <c r="G117" s="47"/>
      <c r="H117" s="47"/>
      <c r="I117" s="47"/>
      <c r="J117" s="47"/>
    </row>
    <row r="118" spans="1:10" s="300" customFormat="1">
      <c r="A118" s="298"/>
      <c r="B118" s="295"/>
      <c r="C118" s="296"/>
      <c r="D118" s="296"/>
      <c r="E118" s="297"/>
      <c r="F118" s="297"/>
      <c r="G118" s="47"/>
      <c r="H118" s="47"/>
      <c r="I118" s="47"/>
      <c r="J118" s="47"/>
    </row>
    <row r="119" spans="1:10" s="300" customFormat="1" ht="115.5">
      <c r="A119" s="470" t="s">
        <v>12</v>
      </c>
      <c r="B119" s="471" t="s">
        <v>95</v>
      </c>
      <c r="C119" s="472"/>
      <c r="D119" s="472"/>
      <c r="E119" s="473"/>
      <c r="F119" s="473"/>
      <c r="G119" s="47"/>
      <c r="H119" s="47"/>
      <c r="I119" s="47"/>
      <c r="J119" s="47"/>
    </row>
    <row r="120" spans="1:10" s="300" customFormat="1">
      <c r="A120" s="474"/>
      <c r="B120" s="471" t="s">
        <v>13</v>
      </c>
      <c r="C120" s="472" t="s">
        <v>14</v>
      </c>
      <c r="D120" s="472">
        <v>14</v>
      </c>
      <c r="E120" s="1200"/>
      <c r="F120" s="473">
        <f>D120*E120</f>
        <v>0</v>
      </c>
      <c r="G120" s="47"/>
      <c r="H120" s="47"/>
      <c r="I120" s="47"/>
      <c r="J120" s="47"/>
    </row>
    <row r="121" spans="1:10" s="300" customFormat="1">
      <c r="A121" s="298"/>
      <c r="B121" s="295"/>
      <c r="C121" s="296"/>
      <c r="D121" s="296"/>
      <c r="E121" s="297"/>
      <c r="F121" s="297"/>
      <c r="G121" s="47"/>
      <c r="H121" s="47"/>
      <c r="I121" s="47"/>
      <c r="J121" s="47"/>
    </row>
    <row r="122" spans="1:10" s="300" customFormat="1" ht="66">
      <c r="A122" s="474" t="s">
        <v>12</v>
      </c>
      <c r="B122" s="471" t="s">
        <v>40</v>
      </c>
      <c r="C122" s="472"/>
      <c r="D122" s="472"/>
      <c r="E122" s="473"/>
      <c r="F122" s="473"/>
      <c r="G122" s="47"/>
      <c r="H122" s="47"/>
      <c r="I122" s="47"/>
      <c r="J122" s="47"/>
    </row>
    <row r="123" spans="1:10" s="300" customFormat="1">
      <c r="A123" s="474"/>
      <c r="B123" s="471" t="s">
        <v>16</v>
      </c>
      <c r="C123" s="472" t="s">
        <v>7</v>
      </c>
      <c r="D123" s="472">
        <v>8</v>
      </c>
      <c r="E123" s="1200"/>
      <c r="F123" s="473">
        <f>D123*E123</f>
        <v>0</v>
      </c>
      <c r="G123" s="47"/>
      <c r="H123" s="47"/>
      <c r="I123" s="47"/>
      <c r="J123" s="47"/>
    </row>
    <row r="124" spans="1:10" s="300" customFormat="1">
      <c r="A124" s="298"/>
      <c r="B124" s="295"/>
      <c r="C124" s="296"/>
      <c r="D124" s="296"/>
      <c r="E124" s="297"/>
      <c r="F124" s="297"/>
      <c r="G124" s="47"/>
      <c r="H124" s="47"/>
      <c r="I124" s="47"/>
      <c r="J124" s="47"/>
    </row>
    <row r="125" spans="1:10" s="300" customFormat="1">
      <c r="A125" s="301" t="s">
        <v>72</v>
      </c>
      <c r="B125" s="305" t="s">
        <v>41</v>
      </c>
      <c r="C125" s="303"/>
      <c r="D125" s="303"/>
      <c r="E125" s="304"/>
      <c r="F125" s="304"/>
      <c r="G125" s="47"/>
      <c r="H125" s="47"/>
      <c r="I125" s="47"/>
      <c r="J125" s="47"/>
    </row>
    <row r="126" spans="1:10" s="300" customFormat="1">
      <c r="A126" s="298"/>
      <c r="B126" s="295"/>
      <c r="C126" s="296"/>
      <c r="D126" s="296"/>
      <c r="E126" s="297"/>
      <c r="F126" s="297"/>
      <c r="G126" s="47"/>
      <c r="H126" s="47"/>
      <c r="I126" s="47"/>
      <c r="J126" s="47"/>
    </row>
    <row r="127" spans="1:10" s="300" customFormat="1" ht="49.5">
      <c r="A127" s="470" t="s">
        <v>12</v>
      </c>
      <c r="B127" s="471" t="s">
        <v>228</v>
      </c>
      <c r="C127" s="472"/>
      <c r="D127" s="472"/>
      <c r="E127" s="473"/>
      <c r="F127" s="473"/>
      <c r="G127" s="47"/>
      <c r="H127" s="47"/>
      <c r="I127" s="47"/>
      <c r="J127" s="47"/>
    </row>
    <row r="128" spans="1:10" s="300" customFormat="1">
      <c r="A128" s="474"/>
      <c r="B128" s="471" t="s">
        <v>13</v>
      </c>
      <c r="C128" s="472" t="s">
        <v>14</v>
      </c>
      <c r="D128" s="472">
        <v>12</v>
      </c>
      <c r="E128" s="1200"/>
      <c r="F128" s="473">
        <f>D128*E128</f>
        <v>0</v>
      </c>
      <c r="G128" s="47"/>
      <c r="H128" s="47"/>
      <c r="I128" s="47"/>
      <c r="J128" s="47"/>
    </row>
    <row r="129" spans="1:10" s="300" customFormat="1">
      <c r="A129" s="298"/>
      <c r="B129" s="295"/>
      <c r="C129" s="296"/>
      <c r="D129" s="296"/>
      <c r="E129" s="297"/>
      <c r="F129" s="297"/>
      <c r="G129" s="47"/>
      <c r="H129" s="47"/>
      <c r="I129" s="47"/>
      <c r="J129" s="47"/>
    </row>
    <row r="130" spans="1:10" s="300" customFormat="1" ht="33">
      <c r="A130" s="481" t="s">
        <v>12</v>
      </c>
      <c r="B130" s="482" t="s">
        <v>229</v>
      </c>
      <c r="C130" s="483"/>
      <c r="D130" s="483"/>
      <c r="E130" s="484"/>
      <c r="F130" s="484"/>
      <c r="G130" s="47"/>
      <c r="H130" s="47"/>
      <c r="I130" s="47"/>
      <c r="J130" s="47"/>
    </row>
    <row r="131" spans="1:10" s="300" customFormat="1">
      <c r="A131" s="485"/>
      <c r="B131" s="482" t="s">
        <v>13</v>
      </c>
      <c r="C131" s="483" t="s">
        <v>14</v>
      </c>
      <c r="D131" s="483">
        <v>41</v>
      </c>
      <c r="E131" s="1203"/>
      <c r="F131" s="484">
        <f>D131*E131</f>
        <v>0</v>
      </c>
      <c r="G131" s="47"/>
      <c r="H131" s="47"/>
      <c r="I131" s="47"/>
      <c r="J131" s="47"/>
    </row>
    <row r="132" spans="1:10" s="300" customFormat="1">
      <c r="A132" s="298"/>
      <c r="B132" s="295"/>
      <c r="C132" s="296"/>
      <c r="D132" s="296"/>
      <c r="E132" s="297"/>
      <c r="F132" s="297"/>
      <c r="G132" s="47"/>
      <c r="H132" s="47"/>
      <c r="I132" s="47"/>
      <c r="J132" s="47"/>
    </row>
    <row r="133" spans="1:10" s="300" customFormat="1" ht="49.5">
      <c r="A133" s="470" t="s">
        <v>12</v>
      </c>
      <c r="B133" s="471" t="s">
        <v>98</v>
      </c>
      <c r="C133" s="472"/>
      <c r="D133" s="472"/>
      <c r="E133" s="473"/>
      <c r="F133" s="473"/>
      <c r="G133" s="47"/>
      <c r="H133" s="47"/>
      <c r="I133" s="47"/>
      <c r="J133" s="47"/>
    </row>
    <row r="134" spans="1:10" s="300" customFormat="1">
      <c r="A134" s="474"/>
      <c r="B134" s="471" t="s">
        <v>13</v>
      </c>
      <c r="C134" s="472" t="s">
        <v>14</v>
      </c>
      <c r="D134" s="472">
        <v>38</v>
      </c>
      <c r="E134" s="1200"/>
      <c r="F134" s="473">
        <f>D134*E134</f>
        <v>0</v>
      </c>
      <c r="G134" s="47"/>
      <c r="H134" s="47"/>
      <c r="I134" s="47"/>
      <c r="J134" s="47"/>
    </row>
    <row r="135" spans="1:10" s="307" customFormat="1">
      <c r="A135" s="298"/>
      <c r="B135" s="295"/>
      <c r="C135" s="296"/>
      <c r="D135" s="296"/>
      <c r="E135" s="297"/>
      <c r="F135" s="297"/>
      <c r="G135" s="47"/>
      <c r="H135" s="47"/>
      <c r="I135" s="47"/>
      <c r="J135" s="47"/>
    </row>
    <row r="136" spans="1:10" s="300" customFormat="1" ht="49.5">
      <c r="A136" s="465" t="s">
        <v>12</v>
      </c>
      <c r="B136" s="466" t="s">
        <v>42</v>
      </c>
      <c r="C136" s="467"/>
      <c r="D136" s="467"/>
      <c r="E136" s="468"/>
      <c r="F136" s="468"/>
      <c r="G136" s="47"/>
      <c r="H136" s="47"/>
      <c r="I136" s="47"/>
      <c r="J136" s="47"/>
    </row>
    <row r="137" spans="1:10" s="300" customFormat="1">
      <c r="A137" s="469"/>
      <c r="B137" s="466" t="s">
        <v>13</v>
      </c>
      <c r="C137" s="467" t="s">
        <v>14</v>
      </c>
      <c r="D137" s="467">
        <v>428</v>
      </c>
      <c r="E137" s="1199"/>
      <c r="F137" s="468">
        <f>D137*E137</f>
        <v>0</v>
      </c>
      <c r="G137" s="47"/>
      <c r="H137" s="47"/>
      <c r="I137" s="47"/>
      <c r="J137" s="47"/>
    </row>
    <row r="138" spans="1:10" s="300" customFormat="1">
      <c r="A138" s="298"/>
      <c r="B138" s="295"/>
      <c r="C138" s="296"/>
      <c r="D138" s="296"/>
      <c r="E138" s="297"/>
      <c r="F138" s="297"/>
      <c r="G138" s="47"/>
      <c r="H138" s="47"/>
      <c r="I138" s="47"/>
      <c r="J138" s="47"/>
    </row>
    <row r="139" spans="1:10" s="300" customFormat="1" ht="49.5">
      <c r="A139" s="465" t="s">
        <v>12</v>
      </c>
      <c r="B139" s="466" t="s">
        <v>43</v>
      </c>
      <c r="C139" s="467"/>
      <c r="D139" s="467"/>
      <c r="E139" s="468"/>
      <c r="F139" s="468"/>
      <c r="G139" s="47"/>
      <c r="H139" s="47"/>
      <c r="I139" s="47"/>
      <c r="J139" s="47"/>
    </row>
    <row r="140" spans="1:10" s="300" customFormat="1">
      <c r="A140" s="469"/>
      <c r="B140" s="466" t="s">
        <v>13</v>
      </c>
      <c r="C140" s="467" t="s">
        <v>14</v>
      </c>
      <c r="D140" s="467">
        <v>148</v>
      </c>
      <c r="E140" s="1199"/>
      <c r="F140" s="468">
        <f>D140*E140</f>
        <v>0</v>
      </c>
      <c r="G140" s="47"/>
      <c r="H140" s="47"/>
      <c r="I140" s="47"/>
      <c r="J140" s="47"/>
    </row>
    <row r="141" spans="1:10" s="300" customFormat="1">
      <c r="A141" s="298"/>
      <c r="B141" s="295"/>
      <c r="C141" s="296"/>
      <c r="D141" s="296"/>
      <c r="E141" s="297"/>
      <c r="F141" s="297"/>
      <c r="G141" s="47"/>
      <c r="H141" s="47"/>
      <c r="I141" s="47"/>
      <c r="J141" s="47"/>
    </row>
    <row r="142" spans="1:10" s="300" customFormat="1">
      <c r="A142" s="289" t="s">
        <v>97</v>
      </c>
      <c r="B142" s="306" t="s">
        <v>96</v>
      </c>
      <c r="C142" s="296"/>
      <c r="D142" s="296"/>
      <c r="E142" s="297"/>
      <c r="F142" s="297"/>
      <c r="G142" s="47"/>
      <c r="H142" s="47"/>
      <c r="I142" s="47"/>
      <c r="J142" s="47"/>
    </row>
    <row r="143" spans="1:10" s="300" customFormat="1" ht="66">
      <c r="A143" s="289"/>
      <c r="B143" s="305" t="s">
        <v>104</v>
      </c>
      <c r="C143" s="296"/>
      <c r="D143" s="296"/>
      <c r="E143" s="297"/>
      <c r="F143" s="297"/>
      <c r="G143" s="47"/>
      <c r="H143" s="47"/>
      <c r="I143" s="47"/>
      <c r="J143" s="47"/>
    </row>
    <row r="144" spans="1:10" s="300" customFormat="1">
      <c r="A144" s="298"/>
      <c r="B144" s="295"/>
      <c r="C144" s="296"/>
      <c r="D144" s="296"/>
      <c r="E144" s="297"/>
      <c r="F144" s="297"/>
      <c r="G144" s="47"/>
      <c r="H144" s="47"/>
      <c r="I144" s="47"/>
      <c r="J144" s="47"/>
    </row>
    <row r="145" spans="1:10" s="300" customFormat="1" ht="49.5">
      <c r="A145" s="465" t="s">
        <v>12</v>
      </c>
      <c r="B145" s="466" t="s">
        <v>42</v>
      </c>
      <c r="C145" s="467"/>
      <c r="D145" s="467"/>
      <c r="E145" s="468"/>
      <c r="F145" s="468"/>
      <c r="G145" s="47"/>
      <c r="H145" s="47"/>
      <c r="I145" s="47"/>
      <c r="J145" s="47"/>
    </row>
    <row r="146" spans="1:10" s="300" customFormat="1">
      <c r="A146" s="469"/>
      <c r="B146" s="466" t="s">
        <v>13</v>
      </c>
      <c r="C146" s="467" t="s">
        <v>14</v>
      </c>
      <c r="D146" s="467">
        <v>325</v>
      </c>
      <c r="E146" s="1199"/>
      <c r="F146" s="468">
        <f>D146*E146</f>
        <v>0</v>
      </c>
      <c r="G146" s="47"/>
      <c r="H146" s="47"/>
      <c r="I146" s="47"/>
      <c r="J146" s="47"/>
    </row>
    <row r="147" spans="1:10" s="300" customFormat="1">
      <c r="A147" s="298"/>
      <c r="B147" s="295"/>
      <c r="C147" s="296"/>
      <c r="D147" s="296"/>
      <c r="E147" s="297"/>
      <c r="F147" s="297"/>
      <c r="G147" s="47"/>
      <c r="H147" s="47"/>
      <c r="I147" s="47"/>
      <c r="J147" s="47"/>
    </row>
    <row r="148" spans="1:10" s="300" customFormat="1" ht="49.5">
      <c r="A148" s="481" t="s">
        <v>12</v>
      </c>
      <c r="B148" s="482" t="s">
        <v>233</v>
      </c>
      <c r="C148" s="483"/>
      <c r="D148" s="483"/>
      <c r="E148" s="484"/>
      <c r="F148" s="484"/>
      <c r="G148" s="47"/>
      <c r="H148" s="47"/>
      <c r="I148" s="47"/>
      <c r="J148" s="47"/>
    </row>
    <row r="149" spans="1:10" s="300" customFormat="1">
      <c r="A149" s="485"/>
      <c r="B149" s="482" t="s">
        <v>13</v>
      </c>
      <c r="C149" s="483" t="s">
        <v>14</v>
      </c>
      <c r="D149" s="483">
        <v>163</v>
      </c>
      <c r="E149" s="1203"/>
      <c r="F149" s="484">
        <f>D149*E149</f>
        <v>0</v>
      </c>
      <c r="G149" s="47"/>
      <c r="H149" s="47"/>
      <c r="I149" s="47"/>
      <c r="J149" s="47"/>
    </row>
    <row r="150" spans="1:10" s="300" customFormat="1">
      <c r="A150" s="298"/>
      <c r="B150" s="295"/>
      <c r="C150" s="296"/>
      <c r="D150" s="296"/>
      <c r="E150" s="297"/>
      <c r="F150" s="297"/>
      <c r="G150" s="47"/>
      <c r="H150" s="47"/>
      <c r="I150" s="47"/>
      <c r="J150" s="47"/>
    </row>
    <row r="151" spans="1:10" s="300" customFormat="1" ht="33">
      <c r="A151" s="481" t="s">
        <v>12</v>
      </c>
      <c r="B151" s="482" t="s">
        <v>229</v>
      </c>
      <c r="C151" s="483"/>
      <c r="D151" s="483"/>
      <c r="E151" s="484"/>
      <c r="F151" s="484"/>
      <c r="G151" s="47"/>
      <c r="H151" s="47"/>
      <c r="I151" s="47"/>
      <c r="J151" s="47"/>
    </row>
    <row r="152" spans="1:10" s="300" customFormat="1">
      <c r="A152" s="485"/>
      <c r="B152" s="482" t="s">
        <v>13</v>
      </c>
      <c r="C152" s="483" t="s">
        <v>14</v>
      </c>
      <c r="D152" s="483">
        <v>163</v>
      </c>
      <c r="E152" s="1203"/>
      <c r="F152" s="484">
        <f>D152*E152</f>
        <v>0</v>
      </c>
      <c r="G152" s="47"/>
      <c r="H152" s="47"/>
      <c r="I152" s="47"/>
      <c r="J152" s="47"/>
    </row>
    <row r="153" spans="1:10" s="300" customFormat="1">
      <c r="A153" s="298"/>
      <c r="B153" s="295"/>
      <c r="C153" s="296"/>
      <c r="D153" s="296"/>
      <c r="E153" s="297"/>
      <c r="F153" s="297"/>
      <c r="G153" s="47"/>
      <c r="H153" s="47"/>
      <c r="I153" s="47"/>
      <c r="J153" s="47"/>
    </row>
    <row r="154" spans="1:10" s="300" customFormat="1" ht="33">
      <c r="A154" s="481" t="s">
        <v>12</v>
      </c>
      <c r="B154" s="482" t="s">
        <v>231</v>
      </c>
      <c r="C154" s="483"/>
      <c r="D154" s="483"/>
      <c r="E154" s="484"/>
      <c r="F154" s="484"/>
      <c r="G154" s="47"/>
      <c r="H154" s="47"/>
      <c r="I154" s="47"/>
      <c r="J154" s="47"/>
    </row>
    <row r="155" spans="1:10" s="300" customFormat="1">
      <c r="A155" s="485"/>
      <c r="B155" s="482" t="s">
        <v>13</v>
      </c>
      <c r="C155" s="483" t="s">
        <v>14</v>
      </c>
      <c r="D155" s="483">
        <f>80+82+15</f>
        <v>177</v>
      </c>
      <c r="E155" s="1203"/>
      <c r="F155" s="484">
        <f>D155*E155</f>
        <v>0</v>
      </c>
      <c r="G155" s="47"/>
      <c r="H155" s="47"/>
      <c r="I155" s="47"/>
      <c r="J155" s="47"/>
    </row>
    <row r="156" spans="1:10" s="300" customFormat="1">
      <c r="A156" s="298"/>
      <c r="B156" s="295"/>
      <c r="C156" s="296"/>
      <c r="D156" s="296"/>
      <c r="E156" s="297"/>
      <c r="F156" s="297"/>
      <c r="G156" s="47"/>
      <c r="H156" s="47"/>
      <c r="I156" s="47"/>
      <c r="J156" s="47"/>
    </row>
    <row r="157" spans="1:10" s="300" customFormat="1" ht="33">
      <c r="A157" s="481" t="s">
        <v>12</v>
      </c>
      <c r="B157" s="482" t="s">
        <v>232</v>
      </c>
      <c r="C157" s="483"/>
      <c r="D157" s="483"/>
      <c r="E157" s="484"/>
      <c r="F157" s="484"/>
      <c r="G157" s="47"/>
      <c r="H157" s="47"/>
      <c r="I157" s="47"/>
      <c r="J157" s="47"/>
    </row>
    <row r="158" spans="1:10" s="300" customFormat="1">
      <c r="A158" s="485"/>
      <c r="B158" s="482" t="s">
        <v>13</v>
      </c>
      <c r="C158" s="483" t="s">
        <v>14</v>
      </c>
      <c r="D158" s="483">
        <v>86</v>
      </c>
      <c r="E158" s="1203"/>
      <c r="F158" s="484">
        <f>D158*E158</f>
        <v>0</v>
      </c>
      <c r="G158" s="47"/>
      <c r="H158" s="47"/>
      <c r="I158" s="47"/>
      <c r="J158" s="47"/>
    </row>
    <row r="159" spans="1:10" s="300" customFormat="1">
      <c r="A159" s="298"/>
      <c r="B159" s="295"/>
      <c r="C159" s="296"/>
      <c r="D159" s="296"/>
      <c r="E159" s="297"/>
      <c r="F159" s="297"/>
      <c r="G159" s="47"/>
      <c r="H159" s="47"/>
      <c r="I159" s="47"/>
      <c r="J159" s="47"/>
    </row>
    <row r="160" spans="1:10" s="300" customFormat="1" ht="33">
      <c r="A160" s="470" t="s">
        <v>12</v>
      </c>
      <c r="B160" s="471" t="s">
        <v>99</v>
      </c>
      <c r="C160" s="472"/>
      <c r="D160" s="472"/>
      <c r="E160" s="473"/>
      <c r="F160" s="473"/>
      <c r="G160" s="47"/>
      <c r="H160" s="47"/>
      <c r="I160" s="47"/>
      <c r="J160" s="47"/>
    </row>
    <row r="161" spans="1:10" s="300" customFormat="1">
      <c r="A161" s="474"/>
      <c r="B161" s="471" t="s">
        <v>13</v>
      </c>
      <c r="C161" s="472" t="s">
        <v>14</v>
      </c>
      <c r="D161" s="472">
        <v>128</v>
      </c>
      <c r="E161" s="1200"/>
      <c r="F161" s="473">
        <f>D161*E161</f>
        <v>0</v>
      </c>
      <c r="G161" s="47"/>
      <c r="H161" s="47"/>
      <c r="I161" s="47"/>
      <c r="J161" s="47"/>
    </row>
    <row r="162" spans="1:10" s="300" customFormat="1">
      <c r="A162" s="298"/>
      <c r="B162" s="295"/>
      <c r="C162" s="296"/>
      <c r="D162" s="296"/>
      <c r="E162" s="297"/>
      <c r="F162" s="297"/>
      <c r="G162" s="47"/>
      <c r="H162" s="47"/>
      <c r="I162" s="47"/>
      <c r="J162" s="47"/>
    </row>
    <row r="163" spans="1:10" s="300" customFormat="1" ht="33">
      <c r="A163" s="470" t="s">
        <v>12</v>
      </c>
      <c r="B163" s="471" t="s">
        <v>100</v>
      </c>
      <c r="C163" s="472"/>
      <c r="D163" s="472"/>
      <c r="E163" s="473"/>
      <c r="F163" s="473"/>
      <c r="G163" s="47"/>
      <c r="H163" s="47"/>
      <c r="I163" s="47"/>
      <c r="J163" s="47"/>
    </row>
    <row r="164" spans="1:10" s="300" customFormat="1">
      <c r="A164" s="474"/>
      <c r="B164" s="471" t="s">
        <v>13</v>
      </c>
      <c r="C164" s="472" t="s">
        <v>14</v>
      </c>
      <c r="D164" s="472">
        <v>95</v>
      </c>
      <c r="E164" s="1200"/>
      <c r="F164" s="473">
        <f>D164*E164</f>
        <v>0</v>
      </c>
      <c r="G164" s="47"/>
      <c r="H164" s="47"/>
      <c r="I164" s="47"/>
      <c r="J164" s="47"/>
    </row>
    <row r="165" spans="1:10" s="300" customFormat="1">
      <c r="A165" s="298"/>
      <c r="B165" s="295"/>
      <c r="C165" s="296"/>
      <c r="D165" s="296"/>
      <c r="E165" s="297"/>
      <c r="F165" s="297"/>
      <c r="G165" s="47"/>
      <c r="H165" s="47"/>
      <c r="I165" s="47"/>
      <c r="J165" s="47"/>
    </row>
    <row r="166" spans="1:10" s="300" customFormat="1" ht="33">
      <c r="A166" s="470" t="s">
        <v>12</v>
      </c>
      <c r="B166" s="471" t="s">
        <v>101</v>
      </c>
      <c r="C166" s="472"/>
      <c r="D166" s="472"/>
      <c r="E166" s="473"/>
      <c r="F166" s="473"/>
      <c r="G166" s="47"/>
      <c r="H166" s="47"/>
      <c r="I166" s="47"/>
      <c r="J166" s="47"/>
    </row>
    <row r="167" spans="1:10" s="300" customFormat="1">
      <c r="A167" s="474"/>
      <c r="B167" s="471" t="s">
        <v>13</v>
      </c>
      <c r="C167" s="472" t="s">
        <v>14</v>
      </c>
      <c r="D167" s="472">
        <v>24</v>
      </c>
      <c r="E167" s="1200"/>
      <c r="F167" s="473">
        <f>D167*E167</f>
        <v>0</v>
      </c>
      <c r="G167" s="47"/>
      <c r="H167" s="47"/>
      <c r="I167" s="47"/>
      <c r="J167" s="47"/>
    </row>
    <row r="168" spans="1:10" s="300" customFormat="1">
      <c r="A168" s="298"/>
      <c r="B168" s="295"/>
      <c r="C168" s="296"/>
      <c r="D168" s="296"/>
      <c r="E168" s="297"/>
      <c r="F168" s="297"/>
      <c r="G168" s="47"/>
      <c r="H168" s="47"/>
      <c r="I168" s="47"/>
      <c r="J168" s="47"/>
    </row>
    <row r="169" spans="1:10" s="300" customFormat="1" ht="33">
      <c r="A169" s="470" t="s">
        <v>12</v>
      </c>
      <c r="B169" s="471" t="s">
        <v>102</v>
      </c>
      <c r="C169" s="472"/>
      <c r="D169" s="472"/>
      <c r="E169" s="473"/>
      <c r="F169" s="473"/>
      <c r="G169" s="47"/>
      <c r="H169" s="47"/>
      <c r="I169" s="47"/>
      <c r="J169" s="47"/>
    </row>
    <row r="170" spans="1:10" s="300" customFormat="1">
      <c r="A170" s="474"/>
      <c r="B170" s="471" t="s">
        <v>13</v>
      </c>
      <c r="C170" s="472" t="s">
        <v>14</v>
      </c>
      <c r="D170" s="472">
        <v>112</v>
      </c>
      <c r="E170" s="1200"/>
      <c r="F170" s="473">
        <f>D170*E170</f>
        <v>0</v>
      </c>
      <c r="G170" s="47"/>
      <c r="H170" s="47"/>
      <c r="I170" s="47"/>
      <c r="J170" s="47"/>
    </row>
    <row r="171" spans="1:10" s="300" customFormat="1">
      <c r="A171" s="298"/>
      <c r="B171" s="295"/>
      <c r="C171" s="296"/>
      <c r="D171" s="296"/>
      <c r="E171" s="297"/>
      <c r="F171" s="297"/>
      <c r="G171" s="47"/>
      <c r="H171" s="47"/>
      <c r="I171" s="47"/>
      <c r="J171" s="47"/>
    </row>
    <row r="172" spans="1:10" s="300" customFormat="1" ht="33">
      <c r="A172" s="470" t="s">
        <v>12</v>
      </c>
      <c r="B172" s="471" t="s">
        <v>230</v>
      </c>
      <c r="C172" s="472"/>
      <c r="D172" s="472"/>
      <c r="E172" s="473"/>
      <c r="F172" s="473"/>
      <c r="G172" s="47"/>
      <c r="H172" s="47"/>
      <c r="I172" s="47"/>
      <c r="J172" s="47"/>
    </row>
    <row r="173" spans="1:10" s="300" customFormat="1">
      <c r="A173" s="474"/>
      <c r="B173" s="471" t="s">
        <v>13</v>
      </c>
      <c r="C173" s="472" t="s">
        <v>14</v>
      </c>
      <c r="D173" s="472">
        <v>124</v>
      </c>
      <c r="E173" s="1200"/>
      <c r="F173" s="473">
        <f>D173*E173</f>
        <v>0</v>
      </c>
      <c r="G173" s="47"/>
      <c r="H173" s="47"/>
      <c r="I173" s="47"/>
      <c r="J173" s="47"/>
    </row>
    <row r="174" spans="1:10" s="300" customFormat="1">
      <c r="A174" s="298"/>
      <c r="B174" s="295"/>
      <c r="C174" s="296"/>
      <c r="D174" s="296"/>
      <c r="E174" s="297"/>
      <c r="F174" s="297"/>
      <c r="G174" s="47"/>
      <c r="H174" s="47"/>
      <c r="I174" s="47"/>
      <c r="J174" s="47"/>
    </row>
    <row r="175" spans="1:10" s="300" customFormat="1" ht="49.5">
      <c r="A175" s="470" t="s">
        <v>12</v>
      </c>
      <c r="B175" s="471" t="s">
        <v>44</v>
      </c>
      <c r="C175" s="472"/>
      <c r="D175" s="472"/>
      <c r="E175" s="473"/>
      <c r="F175" s="473"/>
      <c r="G175" s="47"/>
      <c r="H175" s="47"/>
      <c r="I175" s="47"/>
      <c r="J175" s="47"/>
    </row>
    <row r="176" spans="1:10" s="300" customFormat="1">
      <c r="A176" s="474"/>
      <c r="B176" s="471" t="s">
        <v>13</v>
      </c>
      <c r="C176" s="472" t="s">
        <v>14</v>
      </c>
      <c r="D176" s="472">
        <v>160</v>
      </c>
      <c r="E176" s="1200"/>
      <c r="F176" s="473">
        <f>D176*E176</f>
        <v>0</v>
      </c>
      <c r="G176" s="47"/>
      <c r="H176" s="47"/>
      <c r="I176" s="47"/>
      <c r="J176" s="47"/>
    </row>
    <row r="177" spans="1:10" s="300" customFormat="1">
      <c r="A177" s="298"/>
      <c r="B177" s="295"/>
      <c r="C177" s="296"/>
      <c r="D177" s="296"/>
      <c r="E177" s="297"/>
      <c r="F177" s="297"/>
      <c r="G177" s="47"/>
      <c r="H177" s="47"/>
      <c r="I177" s="47"/>
      <c r="J177" s="47"/>
    </row>
    <row r="178" spans="1:10" s="300" customFormat="1">
      <c r="A178" s="289" t="s">
        <v>73</v>
      </c>
      <c r="B178" s="305" t="s">
        <v>45</v>
      </c>
      <c r="C178" s="303"/>
      <c r="D178" s="303"/>
      <c r="E178" s="304"/>
      <c r="F178" s="304"/>
      <c r="G178" s="47"/>
      <c r="H178" s="47"/>
      <c r="I178" s="47"/>
      <c r="J178" s="47"/>
    </row>
    <row r="179" spans="1:10" s="300" customFormat="1">
      <c r="A179" s="298"/>
      <c r="B179" s="295"/>
      <c r="C179" s="296"/>
      <c r="D179" s="296"/>
      <c r="E179" s="297"/>
      <c r="F179" s="297"/>
      <c r="G179" s="47"/>
      <c r="H179" s="47"/>
      <c r="I179" s="47"/>
      <c r="J179" s="47"/>
    </row>
    <row r="180" spans="1:10" s="300" customFormat="1" ht="165">
      <c r="A180" s="465" t="s">
        <v>12</v>
      </c>
      <c r="B180" s="466" t="s">
        <v>144</v>
      </c>
      <c r="C180" s="467"/>
      <c r="D180" s="467"/>
      <c r="E180" s="468"/>
      <c r="F180" s="468"/>
      <c r="G180" s="47"/>
      <c r="H180" s="47"/>
      <c r="I180" s="47"/>
      <c r="J180" s="47"/>
    </row>
    <row r="181" spans="1:10" s="300" customFormat="1">
      <c r="A181" s="469"/>
      <c r="B181" s="466" t="s">
        <v>16</v>
      </c>
      <c r="C181" s="467" t="s">
        <v>7</v>
      </c>
      <c r="D181" s="467">
        <v>8</v>
      </c>
      <c r="E181" s="1199"/>
      <c r="F181" s="468">
        <f>D181*E181</f>
        <v>0</v>
      </c>
      <c r="G181" s="47"/>
      <c r="H181" s="47"/>
      <c r="I181" s="47"/>
      <c r="J181" s="47"/>
    </row>
    <row r="182" spans="1:10" s="300" customFormat="1">
      <c r="A182" s="298"/>
      <c r="B182" s="295"/>
      <c r="C182" s="296"/>
      <c r="D182" s="296"/>
      <c r="E182" s="297"/>
      <c r="F182" s="297"/>
      <c r="G182" s="47"/>
      <c r="H182" s="47"/>
      <c r="I182" s="47"/>
      <c r="J182" s="47"/>
    </row>
    <row r="183" spans="1:10" s="300" customFormat="1" ht="181.5">
      <c r="A183" s="465" t="s">
        <v>12</v>
      </c>
      <c r="B183" s="466" t="s">
        <v>145</v>
      </c>
      <c r="C183" s="467"/>
      <c r="D183" s="467"/>
      <c r="E183" s="468"/>
      <c r="F183" s="468"/>
      <c r="G183" s="47"/>
      <c r="H183" s="47"/>
      <c r="I183" s="47"/>
      <c r="J183" s="47"/>
    </row>
    <row r="184" spans="1:10" s="300" customFormat="1">
      <c r="A184" s="469"/>
      <c r="B184" s="466" t="s">
        <v>16</v>
      </c>
      <c r="C184" s="467" t="s">
        <v>7</v>
      </c>
      <c r="D184" s="467">
        <v>6</v>
      </c>
      <c r="E184" s="1199"/>
      <c r="F184" s="468">
        <f>D184*E184</f>
        <v>0</v>
      </c>
      <c r="G184" s="47"/>
      <c r="H184" s="47"/>
      <c r="I184" s="47"/>
      <c r="J184" s="47"/>
    </row>
    <row r="185" spans="1:10" s="300" customFormat="1">
      <c r="A185" s="298"/>
      <c r="B185" s="295"/>
      <c r="C185" s="296"/>
      <c r="D185" s="296"/>
      <c r="E185" s="297"/>
      <c r="F185" s="297"/>
      <c r="G185" s="47"/>
      <c r="H185" s="47"/>
      <c r="I185" s="47"/>
      <c r="J185" s="47"/>
    </row>
    <row r="186" spans="1:10" s="300" customFormat="1" ht="181.5">
      <c r="A186" s="465" t="s">
        <v>12</v>
      </c>
      <c r="B186" s="466" t="s">
        <v>146</v>
      </c>
      <c r="C186" s="467"/>
      <c r="D186" s="467"/>
      <c r="E186" s="468"/>
      <c r="F186" s="468"/>
      <c r="G186" s="47"/>
      <c r="H186" s="47"/>
      <c r="I186" s="47"/>
      <c r="J186" s="47"/>
    </row>
    <row r="187" spans="1:10" s="300" customFormat="1">
      <c r="A187" s="469"/>
      <c r="B187" s="466" t="s">
        <v>16</v>
      </c>
      <c r="C187" s="467" t="s">
        <v>7</v>
      </c>
      <c r="D187" s="467">
        <v>29</v>
      </c>
      <c r="E187" s="1199"/>
      <c r="F187" s="468">
        <f>D187*E187</f>
        <v>0</v>
      </c>
      <c r="G187" s="47"/>
      <c r="H187" s="47"/>
      <c r="I187" s="47"/>
      <c r="J187" s="47"/>
    </row>
    <row r="188" spans="1:10" s="300" customFormat="1">
      <c r="A188" s="298"/>
      <c r="B188" s="295"/>
      <c r="C188" s="296"/>
      <c r="D188" s="296"/>
      <c r="E188" s="297"/>
      <c r="F188" s="297"/>
      <c r="G188" s="47"/>
      <c r="H188" s="47"/>
      <c r="I188" s="47"/>
      <c r="J188" s="47"/>
    </row>
    <row r="189" spans="1:10" s="300" customFormat="1" ht="165">
      <c r="A189" s="465" t="s">
        <v>12</v>
      </c>
      <c r="B189" s="466" t="s">
        <v>147</v>
      </c>
      <c r="C189" s="467"/>
      <c r="D189" s="467"/>
      <c r="E189" s="468"/>
      <c r="F189" s="468"/>
      <c r="G189" s="47"/>
      <c r="H189" s="47"/>
      <c r="I189" s="47"/>
      <c r="J189" s="47"/>
    </row>
    <row r="190" spans="1:10" s="300" customFormat="1">
      <c r="A190" s="469"/>
      <c r="B190" s="466" t="s">
        <v>16</v>
      </c>
      <c r="C190" s="467" t="s">
        <v>7</v>
      </c>
      <c r="D190" s="467">
        <v>33</v>
      </c>
      <c r="E190" s="1199"/>
      <c r="F190" s="468">
        <f>D190*E190</f>
        <v>0</v>
      </c>
      <c r="G190" s="47"/>
      <c r="H190" s="47"/>
      <c r="I190" s="47"/>
      <c r="J190" s="47"/>
    </row>
    <row r="191" spans="1:10" s="300" customFormat="1">
      <c r="A191" s="298"/>
      <c r="B191" s="295"/>
      <c r="C191" s="296"/>
      <c r="D191" s="296"/>
      <c r="E191" s="297"/>
      <c r="F191" s="297"/>
      <c r="G191" s="47"/>
      <c r="H191" s="47"/>
      <c r="I191" s="47"/>
      <c r="J191" s="47"/>
    </row>
    <row r="192" spans="1:10" s="300" customFormat="1" ht="165">
      <c r="A192" s="465" t="s">
        <v>12</v>
      </c>
      <c r="B192" s="466" t="s">
        <v>148</v>
      </c>
      <c r="C192" s="467"/>
      <c r="D192" s="467"/>
      <c r="E192" s="468"/>
      <c r="F192" s="468"/>
      <c r="G192" s="47"/>
      <c r="H192" s="47"/>
      <c r="I192" s="47"/>
      <c r="J192" s="47"/>
    </row>
    <row r="193" spans="1:10" s="300" customFormat="1">
      <c r="A193" s="469"/>
      <c r="B193" s="466" t="s">
        <v>16</v>
      </c>
      <c r="C193" s="467" t="s">
        <v>7</v>
      </c>
      <c r="D193" s="467">
        <v>51</v>
      </c>
      <c r="E193" s="1199"/>
      <c r="F193" s="468">
        <f>D193*E193</f>
        <v>0</v>
      </c>
      <c r="G193" s="47"/>
      <c r="H193" s="47"/>
      <c r="I193" s="47"/>
      <c r="J193" s="47"/>
    </row>
    <row r="194" spans="1:10" s="300" customFormat="1">
      <c r="A194" s="298"/>
      <c r="B194" s="295"/>
      <c r="C194" s="296"/>
      <c r="D194" s="296"/>
      <c r="E194" s="297"/>
      <c r="F194" s="297"/>
      <c r="G194" s="47"/>
      <c r="H194" s="47"/>
      <c r="I194" s="47"/>
      <c r="J194" s="47"/>
    </row>
    <row r="195" spans="1:10" s="300" customFormat="1" ht="165">
      <c r="A195" s="465" t="s">
        <v>12</v>
      </c>
      <c r="B195" s="466" t="s">
        <v>149</v>
      </c>
      <c r="C195" s="467"/>
      <c r="D195" s="467"/>
      <c r="E195" s="468"/>
      <c r="F195" s="468"/>
      <c r="G195" s="47"/>
      <c r="H195" s="47"/>
      <c r="I195" s="47"/>
      <c r="J195" s="47"/>
    </row>
    <row r="196" spans="1:10" s="300" customFormat="1">
      <c r="A196" s="469"/>
      <c r="B196" s="466" t="s">
        <v>16</v>
      </c>
      <c r="C196" s="467" t="s">
        <v>7</v>
      </c>
      <c r="D196" s="467">
        <v>9</v>
      </c>
      <c r="E196" s="1199"/>
      <c r="F196" s="468">
        <f>D196*E196</f>
        <v>0</v>
      </c>
      <c r="G196" s="47"/>
      <c r="H196" s="47"/>
      <c r="I196" s="47"/>
      <c r="J196" s="47"/>
    </row>
    <row r="197" spans="1:10" s="300" customFormat="1">
      <c r="A197" s="298"/>
      <c r="B197" s="295"/>
      <c r="C197" s="296"/>
      <c r="D197" s="296"/>
      <c r="E197" s="297"/>
      <c r="F197" s="297"/>
      <c r="G197" s="47"/>
      <c r="H197" s="47"/>
      <c r="I197" s="47"/>
      <c r="J197" s="47"/>
    </row>
    <row r="198" spans="1:10" s="300" customFormat="1" ht="148.5">
      <c r="A198" s="465" t="s">
        <v>12</v>
      </c>
      <c r="B198" s="466" t="s">
        <v>150</v>
      </c>
      <c r="C198" s="467"/>
      <c r="D198" s="467"/>
      <c r="E198" s="468"/>
      <c r="F198" s="468"/>
      <c r="G198" s="47"/>
      <c r="H198" s="47"/>
      <c r="I198" s="47"/>
      <c r="J198" s="47"/>
    </row>
    <row r="199" spans="1:10" s="300" customFormat="1">
      <c r="A199" s="469"/>
      <c r="B199" s="466" t="s">
        <v>16</v>
      </c>
      <c r="C199" s="467" t="s">
        <v>7</v>
      </c>
      <c r="D199" s="467">
        <v>8</v>
      </c>
      <c r="E199" s="1199"/>
      <c r="F199" s="468">
        <f>D199*E199</f>
        <v>0</v>
      </c>
      <c r="G199" s="47"/>
      <c r="H199" s="47"/>
      <c r="I199" s="47"/>
      <c r="J199" s="47"/>
    </row>
    <row r="200" spans="1:10" s="300" customFormat="1">
      <c r="A200" s="298"/>
      <c r="B200" s="295"/>
      <c r="C200" s="296"/>
      <c r="D200" s="296"/>
      <c r="E200" s="297"/>
      <c r="F200" s="297"/>
      <c r="G200" s="47"/>
      <c r="H200" s="47"/>
      <c r="I200" s="47"/>
      <c r="J200" s="47"/>
    </row>
    <row r="201" spans="1:10" s="300" customFormat="1" ht="148.5">
      <c r="A201" s="465" t="s">
        <v>12</v>
      </c>
      <c r="B201" s="466" t="s">
        <v>152</v>
      </c>
      <c r="C201" s="467"/>
      <c r="D201" s="467"/>
      <c r="E201" s="468"/>
      <c r="F201" s="468"/>
      <c r="G201" s="47"/>
      <c r="H201" s="47"/>
      <c r="I201" s="47"/>
      <c r="J201" s="47"/>
    </row>
    <row r="202" spans="1:10" s="300" customFormat="1">
      <c r="A202" s="469"/>
      <c r="B202" s="466" t="s">
        <v>16</v>
      </c>
      <c r="C202" s="467" t="s">
        <v>7</v>
      </c>
      <c r="D202" s="467">
        <v>3</v>
      </c>
      <c r="E202" s="1199"/>
      <c r="F202" s="468">
        <f>D202*E202</f>
        <v>0</v>
      </c>
      <c r="G202" s="47"/>
      <c r="H202" s="47"/>
      <c r="I202" s="47"/>
      <c r="J202" s="47"/>
    </row>
    <row r="203" spans="1:10" s="300" customFormat="1">
      <c r="A203" s="298"/>
      <c r="B203" s="295"/>
      <c r="C203" s="296"/>
      <c r="D203" s="296"/>
      <c r="E203" s="297"/>
      <c r="F203" s="297"/>
      <c r="G203" s="47"/>
      <c r="H203" s="47"/>
      <c r="I203" s="47"/>
      <c r="J203" s="47"/>
    </row>
    <row r="204" spans="1:10" s="300" customFormat="1" ht="165">
      <c r="A204" s="465" t="s">
        <v>12</v>
      </c>
      <c r="B204" s="466" t="s">
        <v>151</v>
      </c>
      <c r="C204" s="467"/>
      <c r="D204" s="467"/>
      <c r="E204" s="468"/>
      <c r="F204" s="468"/>
      <c r="G204" s="47"/>
      <c r="H204" s="47"/>
      <c r="I204" s="47"/>
      <c r="J204" s="47"/>
    </row>
    <row r="205" spans="1:10" s="300" customFormat="1">
      <c r="A205" s="469"/>
      <c r="B205" s="466" t="s">
        <v>16</v>
      </c>
      <c r="C205" s="467" t="s">
        <v>7</v>
      </c>
      <c r="D205" s="467">
        <v>19</v>
      </c>
      <c r="E205" s="1199"/>
      <c r="F205" s="468">
        <f>D205*E205</f>
        <v>0</v>
      </c>
      <c r="G205" s="47"/>
      <c r="H205" s="47"/>
      <c r="I205" s="47"/>
      <c r="J205" s="47"/>
    </row>
    <row r="206" spans="1:10" s="300" customFormat="1">
      <c r="A206" s="298"/>
      <c r="B206" s="295"/>
      <c r="C206" s="296"/>
      <c r="D206" s="296"/>
      <c r="E206" s="297"/>
      <c r="F206" s="297"/>
      <c r="G206" s="47"/>
      <c r="H206" s="47"/>
      <c r="I206" s="47"/>
      <c r="J206" s="47"/>
    </row>
    <row r="207" spans="1:10" s="300" customFormat="1">
      <c r="A207" s="289" t="s">
        <v>74</v>
      </c>
      <c r="B207" s="306" t="s">
        <v>129</v>
      </c>
      <c r="C207" s="308"/>
      <c r="D207" s="308"/>
      <c r="E207" s="309"/>
      <c r="F207" s="309"/>
      <c r="G207" s="47"/>
      <c r="H207" s="47"/>
      <c r="I207" s="48"/>
      <c r="J207" s="48"/>
    </row>
    <row r="208" spans="1:10" s="300" customFormat="1">
      <c r="A208" s="298"/>
      <c r="B208" s="295"/>
      <c r="C208" s="296"/>
      <c r="D208" s="296"/>
      <c r="E208" s="297"/>
      <c r="F208" s="297"/>
      <c r="G208" s="47"/>
      <c r="H208" s="47"/>
      <c r="I208" s="47"/>
      <c r="J208" s="47"/>
    </row>
    <row r="209" spans="1:10" s="300" customFormat="1" ht="99">
      <c r="A209" s="465" t="s">
        <v>12</v>
      </c>
      <c r="B209" s="466" t="s">
        <v>136</v>
      </c>
      <c r="C209" s="467"/>
      <c r="D209" s="467"/>
      <c r="E209" s="468"/>
      <c r="F209" s="468"/>
      <c r="G209" s="47"/>
      <c r="H209" s="47"/>
      <c r="I209" s="47"/>
      <c r="J209" s="47"/>
    </row>
    <row r="210" spans="1:10" s="300" customFormat="1">
      <c r="A210" s="469"/>
      <c r="B210" s="466" t="s">
        <v>16</v>
      </c>
      <c r="C210" s="467" t="s">
        <v>7</v>
      </c>
      <c r="D210" s="467">
        <v>3</v>
      </c>
      <c r="E210" s="1199"/>
      <c r="F210" s="468">
        <f>D210*E210</f>
        <v>0</v>
      </c>
      <c r="G210" s="47"/>
      <c r="H210" s="47"/>
      <c r="I210" s="47"/>
      <c r="J210" s="47"/>
    </row>
    <row r="211" spans="1:10" s="310" customFormat="1">
      <c r="A211" s="298"/>
      <c r="B211" s="295"/>
      <c r="C211" s="296"/>
      <c r="D211" s="296"/>
      <c r="E211" s="297"/>
      <c r="F211" s="297"/>
      <c r="G211" s="47"/>
      <c r="H211" s="47"/>
      <c r="I211" s="47"/>
      <c r="J211" s="47"/>
    </row>
    <row r="212" spans="1:10" s="300" customFormat="1" ht="49.5">
      <c r="A212" s="465" t="s">
        <v>12</v>
      </c>
      <c r="B212" s="466" t="s">
        <v>75</v>
      </c>
      <c r="C212" s="467"/>
      <c r="D212" s="467"/>
      <c r="E212" s="468"/>
      <c r="F212" s="468"/>
      <c r="G212" s="47"/>
      <c r="H212" s="47"/>
      <c r="I212" s="47"/>
      <c r="J212" s="47"/>
    </row>
    <row r="213" spans="1:10" s="300" customFormat="1">
      <c r="A213" s="465"/>
      <c r="B213" s="466" t="s">
        <v>13</v>
      </c>
      <c r="C213" s="467" t="s">
        <v>14</v>
      </c>
      <c r="D213" s="467">
        <v>28</v>
      </c>
      <c r="E213" s="1199"/>
      <c r="F213" s="468">
        <f>D213*E213</f>
        <v>0</v>
      </c>
      <c r="G213" s="47"/>
      <c r="H213" s="47"/>
      <c r="I213" s="47"/>
      <c r="J213" s="47"/>
    </row>
    <row r="214" spans="1:10" s="300" customFormat="1">
      <c r="A214" s="294"/>
      <c r="B214" s="295"/>
      <c r="C214" s="296"/>
      <c r="D214" s="296"/>
      <c r="E214" s="297"/>
      <c r="F214" s="297"/>
      <c r="G214" s="47"/>
      <c r="H214" s="47"/>
      <c r="I214" s="47"/>
      <c r="J214" s="47"/>
    </row>
    <row r="215" spans="1:10" s="300" customFormat="1" ht="33">
      <c r="A215" s="465" t="s">
        <v>12</v>
      </c>
      <c r="B215" s="466" t="s">
        <v>76</v>
      </c>
      <c r="C215" s="467"/>
      <c r="D215" s="467"/>
      <c r="E215" s="468"/>
      <c r="F215" s="468"/>
      <c r="G215" s="47"/>
      <c r="H215" s="47"/>
      <c r="I215" s="47"/>
      <c r="J215" s="47"/>
    </row>
    <row r="216" spans="1:10" s="300" customFormat="1">
      <c r="A216" s="465"/>
      <c r="B216" s="466" t="s">
        <v>15</v>
      </c>
      <c r="C216" s="467" t="s">
        <v>5</v>
      </c>
      <c r="D216" s="467">
        <v>2</v>
      </c>
      <c r="E216" s="1199"/>
      <c r="F216" s="468">
        <f>D216*E216</f>
        <v>0</v>
      </c>
      <c r="G216" s="47"/>
      <c r="H216" s="47"/>
      <c r="I216" s="47"/>
      <c r="J216" s="47"/>
    </row>
    <row r="217" spans="1:10" s="300" customFormat="1">
      <c r="A217" s="294"/>
      <c r="B217" s="295"/>
      <c r="C217" s="296"/>
      <c r="D217" s="296"/>
      <c r="E217" s="297"/>
      <c r="F217" s="297"/>
      <c r="G217" s="47"/>
      <c r="H217" s="47"/>
      <c r="I217" s="47"/>
      <c r="J217" s="47"/>
    </row>
    <row r="218" spans="1:10" s="300" customFormat="1" ht="99">
      <c r="A218" s="465" t="s">
        <v>12</v>
      </c>
      <c r="B218" s="466" t="s">
        <v>83</v>
      </c>
      <c r="C218" s="467"/>
      <c r="D218" s="467"/>
      <c r="E218" s="468"/>
      <c r="F218" s="468"/>
      <c r="G218" s="47"/>
      <c r="H218" s="47"/>
      <c r="I218" s="47"/>
      <c r="J218" s="47"/>
    </row>
    <row r="219" spans="1:10" s="300" customFormat="1">
      <c r="A219" s="465"/>
      <c r="B219" s="466" t="s">
        <v>13</v>
      </c>
      <c r="C219" s="467" t="s">
        <v>14</v>
      </c>
      <c r="D219" s="467">
        <f>D213</f>
        <v>28</v>
      </c>
      <c r="E219" s="1199"/>
      <c r="F219" s="468">
        <f>D219*E219</f>
        <v>0</v>
      </c>
      <c r="G219" s="47"/>
      <c r="H219" s="47"/>
      <c r="I219" s="47"/>
      <c r="J219" s="47"/>
    </row>
    <row r="220" spans="1:10" s="300" customFormat="1">
      <c r="A220" s="294"/>
      <c r="B220" s="295"/>
      <c r="C220" s="296"/>
      <c r="D220" s="296"/>
      <c r="E220" s="297"/>
      <c r="F220" s="297"/>
      <c r="G220" s="47"/>
      <c r="H220" s="47"/>
      <c r="I220" s="47"/>
      <c r="J220" s="47"/>
    </row>
    <row r="221" spans="1:10" s="300" customFormat="1" ht="49.5">
      <c r="A221" s="465" t="s">
        <v>12</v>
      </c>
      <c r="B221" s="466" t="s">
        <v>77</v>
      </c>
      <c r="C221" s="467"/>
      <c r="D221" s="467"/>
      <c r="E221" s="468"/>
      <c r="F221" s="468"/>
      <c r="G221" s="47"/>
      <c r="H221" s="47"/>
      <c r="I221" s="47"/>
      <c r="J221" s="47"/>
    </row>
    <row r="222" spans="1:10" s="300" customFormat="1">
      <c r="A222" s="465"/>
      <c r="B222" s="466" t="s">
        <v>13</v>
      </c>
      <c r="C222" s="467" t="s">
        <v>14</v>
      </c>
      <c r="D222" s="467">
        <f>D213</f>
        <v>28</v>
      </c>
      <c r="E222" s="1199"/>
      <c r="F222" s="468">
        <f>D222*E222</f>
        <v>0</v>
      </c>
      <c r="G222" s="47"/>
      <c r="H222" s="47"/>
      <c r="I222" s="47"/>
      <c r="J222" s="47"/>
    </row>
    <row r="223" spans="1:10" s="300" customFormat="1">
      <c r="A223" s="294"/>
      <c r="B223" s="295"/>
      <c r="C223" s="296"/>
      <c r="D223" s="296"/>
      <c r="E223" s="297"/>
      <c r="F223" s="297"/>
      <c r="G223" s="47"/>
      <c r="H223" s="47"/>
      <c r="I223" s="47"/>
      <c r="J223" s="47"/>
    </row>
    <row r="224" spans="1:10" s="300" customFormat="1" ht="49.5">
      <c r="A224" s="465" t="s">
        <v>12</v>
      </c>
      <c r="B224" s="466" t="s">
        <v>78</v>
      </c>
      <c r="C224" s="467"/>
      <c r="D224" s="467"/>
      <c r="E224" s="468"/>
      <c r="F224" s="468"/>
      <c r="G224" s="47"/>
      <c r="H224" s="47"/>
      <c r="I224" s="47"/>
      <c r="J224" s="47"/>
    </row>
    <row r="225" spans="1:10" s="300" customFormat="1">
      <c r="A225" s="465"/>
      <c r="B225" s="466" t="s">
        <v>13</v>
      </c>
      <c r="C225" s="467" t="s">
        <v>14</v>
      </c>
      <c r="D225" s="467">
        <f>D222+D216</f>
        <v>30</v>
      </c>
      <c r="E225" s="1199"/>
      <c r="F225" s="468">
        <f>D225*E225</f>
        <v>0</v>
      </c>
      <c r="G225" s="47"/>
      <c r="H225" s="47"/>
      <c r="I225" s="47"/>
      <c r="J225" s="47"/>
    </row>
    <row r="226" spans="1:10" s="300" customFormat="1">
      <c r="A226" s="294"/>
      <c r="B226" s="295"/>
      <c r="C226" s="296"/>
      <c r="D226" s="296"/>
      <c r="E226" s="297"/>
      <c r="F226" s="297"/>
      <c r="G226" s="47"/>
      <c r="H226" s="47"/>
      <c r="I226" s="47"/>
      <c r="J226" s="47"/>
    </row>
    <row r="227" spans="1:10" s="300" customFormat="1" ht="82.5">
      <c r="A227" s="465" t="s">
        <v>12</v>
      </c>
      <c r="B227" s="466" t="s">
        <v>79</v>
      </c>
      <c r="C227" s="467"/>
      <c r="D227" s="467"/>
      <c r="E227" s="468"/>
      <c r="F227" s="468"/>
      <c r="G227" s="47"/>
      <c r="H227" s="47"/>
      <c r="I227" s="47"/>
      <c r="J227" s="47"/>
    </row>
    <row r="228" spans="1:10" s="300" customFormat="1">
      <c r="A228" s="465"/>
      <c r="B228" s="466" t="s">
        <v>13</v>
      </c>
      <c r="C228" s="467" t="s">
        <v>14</v>
      </c>
      <c r="D228" s="467">
        <f>D213</f>
        <v>28</v>
      </c>
      <c r="E228" s="1199"/>
      <c r="F228" s="468">
        <f>D228*E228</f>
        <v>0</v>
      </c>
      <c r="G228" s="47"/>
      <c r="H228" s="47"/>
      <c r="I228" s="47"/>
      <c r="J228" s="47"/>
    </row>
    <row r="229" spans="1:10" s="300" customFormat="1">
      <c r="A229" s="294"/>
      <c r="B229" s="295"/>
      <c r="C229" s="296"/>
      <c r="D229" s="296"/>
      <c r="E229" s="297"/>
      <c r="F229" s="297"/>
      <c r="G229" s="47"/>
      <c r="H229" s="47"/>
      <c r="I229" s="47"/>
      <c r="J229" s="47"/>
    </row>
    <row r="230" spans="1:10" s="300" customFormat="1" ht="33">
      <c r="A230" s="465" t="s">
        <v>12</v>
      </c>
      <c r="B230" s="466" t="s">
        <v>80</v>
      </c>
      <c r="C230" s="467"/>
      <c r="D230" s="467"/>
      <c r="E230" s="468"/>
      <c r="F230" s="468"/>
      <c r="G230" s="47"/>
      <c r="H230" s="47"/>
      <c r="I230" s="47"/>
      <c r="J230" s="47"/>
    </row>
    <row r="231" spans="1:10" s="300" customFormat="1">
      <c r="A231" s="465"/>
      <c r="B231" s="466" t="s">
        <v>81</v>
      </c>
      <c r="C231" s="467" t="s">
        <v>4</v>
      </c>
      <c r="D231" s="467">
        <v>2</v>
      </c>
      <c r="E231" s="1199"/>
      <c r="F231" s="468">
        <f>D231*E231</f>
        <v>0</v>
      </c>
      <c r="G231" s="47"/>
      <c r="H231" s="47"/>
      <c r="I231" s="47"/>
      <c r="J231" s="47"/>
    </row>
    <row r="232" spans="1:10" s="300" customFormat="1">
      <c r="A232" s="294"/>
      <c r="B232" s="295"/>
      <c r="C232" s="296"/>
      <c r="D232" s="296"/>
      <c r="E232" s="297"/>
      <c r="F232" s="297"/>
      <c r="G232" s="47"/>
      <c r="H232" s="47"/>
      <c r="I232" s="47"/>
      <c r="J232" s="47"/>
    </row>
    <row r="233" spans="1:10" s="300" customFormat="1" ht="346.5">
      <c r="A233" s="465" t="s">
        <v>12</v>
      </c>
      <c r="B233" s="466" t="s">
        <v>82</v>
      </c>
      <c r="C233" s="467"/>
      <c r="D233" s="467"/>
      <c r="E233" s="468"/>
      <c r="F233" s="468"/>
      <c r="G233" s="47"/>
      <c r="H233" s="47"/>
      <c r="I233" s="47"/>
      <c r="J233" s="47"/>
    </row>
    <row r="234" spans="1:10" s="300" customFormat="1">
      <c r="A234" s="465"/>
      <c r="B234" s="466" t="s">
        <v>15</v>
      </c>
      <c r="C234" s="467" t="s">
        <v>5</v>
      </c>
      <c r="D234" s="467">
        <v>1</v>
      </c>
      <c r="E234" s="1199"/>
      <c r="F234" s="468">
        <f>D234*E234</f>
        <v>0</v>
      </c>
      <c r="G234" s="47"/>
      <c r="H234" s="47"/>
      <c r="I234" s="47"/>
      <c r="J234" s="47"/>
    </row>
    <row r="235" spans="1:10" s="300" customFormat="1">
      <c r="A235" s="294"/>
      <c r="B235" s="295"/>
      <c r="C235" s="296"/>
      <c r="D235" s="296"/>
      <c r="E235" s="297"/>
      <c r="F235" s="297"/>
      <c r="G235" s="47"/>
      <c r="H235" s="47"/>
      <c r="I235" s="47"/>
      <c r="J235" s="47"/>
    </row>
    <row r="236" spans="1:10" s="300" customFormat="1" ht="33">
      <c r="A236" s="486" t="s">
        <v>12</v>
      </c>
      <c r="B236" s="487" t="s">
        <v>234</v>
      </c>
      <c r="C236" s="488"/>
      <c r="D236" s="489"/>
      <c r="E236" s="468"/>
      <c r="F236" s="468"/>
      <c r="G236" s="47"/>
      <c r="H236" s="47"/>
      <c r="I236" s="47"/>
      <c r="J236" s="47"/>
    </row>
    <row r="237" spans="1:10" s="300" customFormat="1">
      <c r="A237" s="490"/>
      <c r="B237" s="487" t="s">
        <v>13</v>
      </c>
      <c r="C237" s="488" t="s">
        <v>14</v>
      </c>
      <c r="D237" s="489">
        <v>46</v>
      </c>
      <c r="E237" s="1199"/>
      <c r="F237" s="468">
        <f>D237*E237</f>
        <v>0</v>
      </c>
      <c r="G237" s="47"/>
      <c r="H237" s="47"/>
      <c r="I237" s="47"/>
      <c r="J237" s="47"/>
    </row>
    <row r="238" spans="1:10" s="300" customFormat="1">
      <c r="A238" s="294"/>
      <c r="B238" s="295"/>
      <c r="C238" s="296"/>
      <c r="D238" s="296"/>
      <c r="E238" s="297"/>
      <c r="F238" s="297"/>
      <c r="G238" s="47"/>
      <c r="H238" s="47"/>
      <c r="I238" s="47"/>
      <c r="J238" s="47"/>
    </row>
    <row r="239" spans="1:10" s="300" customFormat="1" ht="181.5">
      <c r="A239" s="465" t="s">
        <v>12</v>
      </c>
      <c r="B239" s="466" t="s">
        <v>137</v>
      </c>
      <c r="C239" s="467"/>
      <c r="D239" s="467"/>
      <c r="E239" s="468"/>
      <c r="F239" s="468"/>
      <c r="G239" s="47"/>
      <c r="H239" s="47"/>
      <c r="I239" s="47"/>
      <c r="J239" s="47"/>
    </row>
    <row r="240" spans="1:10" s="300" customFormat="1">
      <c r="A240" s="465"/>
      <c r="B240" s="466" t="s">
        <v>15</v>
      </c>
      <c r="C240" s="467" t="s">
        <v>5</v>
      </c>
      <c r="D240" s="467">
        <v>1</v>
      </c>
      <c r="E240" s="1199"/>
      <c r="F240" s="468">
        <f>D240*E240</f>
        <v>0</v>
      </c>
      <c r="G240" s="47"/>
      <c r="H240" s="47"/>
      <c r="I240" s="47"/>
      <c r="J240" s="47"/>
    </row>
    <row r="241" spans="1:10" s="300" customFormat="1">
      <c r="A241" s="294"/>
      <c r="B241" s="295"/>
      <c r="C241" s="296"/>
      <c r="D241" s="296"/>
      <c r="E241" s="297"/>
      <c r="F241" s="297"/>
      <c r="G241" s="47"/>
      <c r="H241" s="47"/>
      <c r="I241" s="47"/>
      <c r="J241" s="47"/>
    </row>
    <row r="242" spans="1:10" s="300" customFormat="1" ht="82.5">
      <c r="A242" s="465" t="s">
        <v>12</v>
      </c>
      <c r="B242" s="466" t="s">
        <v>138</v>
      </c>
      <c r="C242" s="467"/>
      <c r="D242" s="467"/>
      <c r="E242" s="468"/>
      <c r="F242" s="468"/>
      <c r="G242" s="47"/>
      <c r="H242" s="47"/>
      <c r="I242" s="47"/>
      <c r="J242" s="47"/>
    </row>
    <row r="243" spans="1:10" s="300" customFormat="1">
      <c r="A243" s="465"/>
      <c r="B243" s="466" t="s">
        <v>15</v>
      </c>
      <c r="C243" s="467" t="s">
        <v>5</v>
      </c>
      <c r="D243" s="467">
        <v>1</v>
      </c>
      <c r="E243" s="1199"/>
      <c r="F243" s="468">
        <f>D243*E243</f>
        <v>0</v>
      </c>
      <c r="G243" s="47"/>
      <c r="H243" s="47"/>
      <c r="I243" s="47"/>
      <c r="J243" s="47"/>
    </row>
    <row r="244" spans="1:10" s="300" customFormat="1">
      <c r="A244" s="294"/>
      <c r="B244" s="295"/>
      <c r="C244" s="296"/>
      <c r="D244" s="296"/>
      <c r="E244" s="297"/>
      <c r="F244" s="297"/>
      <c r="G244" s="47"/>
      <c r="H244" s="47"/>
      <c r="I244" s="47"/>
      <c r="J244" s="47"/>
    </row>
    <row r="245" spans="1:10" s="300" customFormat="1" ht="49.5">
      <c r="A245" s="465" t="s">
        <v>12</v>
      </c>
      <c r="B245" s="466" t="s">
        <v>84</v>
      </c>
      <c r="C245" s="467"/>
      <c r="D245" s="467"/>
      <c r="E245" s="468"/>
      <c r="F245" s="468"/>
      <c r="G245" s="47"/>
      <c r="H245" s="47"/>
      <c r="I245" s="47"/>
      <c r="J245" s="47"/>
    </row>
    <row r="246" spans="1:10" s="300" customFormat="1">
      <c r="A246" s="465"/>
      <c r="B246" s="466" t="s">
        <v>15</v>
      </c>
      <c r="C246" s="467" t="s">
        <v>5</v>
      </c>
      <c r="D246" s="467">
        <v>1</v>
      </c>
      <c r="E246" s="1199"/>
      <c r="F246" s="468">
        <f>D246*E246</f>
        <v>0</v>
      </c>
      <c r="G246" s="47"/>
      <c r="H246" s="47"/>
      <c r="I246" s="47"/>
      <c r="J246" s="47"/>
    </row>
    <row r="247" spans="1:10" s="300" customFormat="1">
      <c r="A247" s="294"/>
      <c r="B247" s="295"/>
      <c r="C247" s="296"/>
      <c r="D247" s="296"/>
      <c r="E247" s="297"/>
      <c r="F247" s="297"/>
      <c r="G247" s="47"/>
      <c r="H247" s="47"/>
      <c r="I247" s="47"/>
      <c r="J247" s="47"/>
    </row>
    <row r="248" spans="1:10" s="300" customFormat="1" ht="49.5">
      <c r="A248" s="465" t="s">
        <v>12</v>
      </c>
      <c r="B248" s="466" t="s">
        <v>86</v>
      </c>
      <c r="C248" s="467"/>
      <c r="D248" s="467"/>
      <c r="E248" s="468"/>
      <c r="F248" s="468"/>
      <c r="G248" s="47"/>
      <c r="H248" s="47"/>
      <c r="I248" s="47"/>
      <c r="J248" s="47"/>
    </row>
    <row r="249" spans="1:10" s="300" customFormat="1">
      <c r="A249" s="465"/>
      <c r="B249" s="466" t="s">
        <v>15</v>
      </c>
      <c r="C249" s="467" t="s">
        <v>5</v>
      </c>
      <c r="D249" s="467">
        <v>1</v>
      </c>
      <c r="E249" s="1199"/>
      <c r="F249" s="468">
        <f>D249*E249</f>
        <v>0</v>
      </c>
      <c r="G249" s="47"/>
      <c r="H249" s="47"/>
      <c r="I249" s="47"/>
      <c r="J249" s="47"/>
    </row>
    <row r="250" spans="1:10" s="300" customFormat="1">
      <c r="A250" s="294"/>
      <c r="B250" s="295"/>
      <c r="C250" s="296"/>
      <c r="D250" s="296"/>
      <c r="E250" s="297"/>
      <c r="F250" s="297"/>
      <c r="G250" s="47"/>
      <c r="H250" s="47"/>
      <c r="I250" s="47"/>
      <c r="J250" s="47"/>
    </row>
    <row r="251" spans="1:10" s="300" customFormat="1" ht="33">
      <c r="A251" s="465" t="s">
        <v>12</v>
      </c>
      <c r="B251" s="466" t="s">
        <v>85</v>
      </c>
      <c r="C251" s="467"/>
      <c r="D251" s="467"/>
      <c r="E251" s="468"/>
      <c r="F251" s="468"/>
      <c r="G251" s="47"/>
      <c r="H251" s="47"/>
      <c r="I251" s="47"/>
      <c r="J251" s="47"/>
    </row>
    <row r="252" spans="1:10" s="300" customFormat="1">
      <c r="A252" s="465"/>
      <c r="B252" s="466" t="s">
        <v>47</v>
      </c>
      <c r="C252" s="467" t="s">
        <v>5</v>
      </c>
      <c r="D252" s="467">
        <v>1</v>
      </c>
      <c r="E252" s="1199"/>
      <c r="F252" s="468">
        <f>D252*E252</f>
        <v>0</v>
      </c>
      <c r="G252" s="47"/>
      <c r="H252" s="47"/>
      <c r="I252" s="47"/>
      <c r="J252" s="47"/>
    </row>
    <row r="253" spans="1:10" s="300" customFormat="1">
      <c r="A253" s="294"/>
      <c r="B253" s="295"/>
      <c r="C253" s="296"/>
      <c r="D253" s="296"/>
      <c r="E253" s="297"/>
      <c r="F253" s="297"/>
      <c r="G253" s="47"/>
      <c r="H253" s="47"/>
      <c r="I253" s="47"/>
      <c r="J253" s="47"/>
    </row>
    <row r="254" spans="1:10" s="300" customFormat="1">
      <c r="A254" s="465" t="s">
        <v>12</v>
      </c>
      <c r="B254" s="466" t="s">
        <v>139</v>
      </c>
      <c r="C254" s="467"/>
      <c r="D254" s="467"/>
      <c r="E254" s="468"/>
      <c r="F254" s="468"/>
      <c r="G254" s="47"/>
      <c r="H254" s="47"/>
      <c r="I254" s="47"/>
      <c r="J254" s="47"/>
    </row>
    <row r="255" spans="1:10" s="300" customFormat="1">
      <c r="A255" s="465"/>
      <c r="B255" s="466" t="s">
        <v>13</v>
      </c>
      <c r="C255" s="467" t="s">
        <v>14</v>
      </c>
      <c r="D255" s="467">
        <v>32</v>
      </c>
      <c r="E255" s="1199"/>
      <c r="F255" s="468">
        <f>D255*E255</f>
        <v>0</v>
      </c>
      <c r="G255" s="47"/>
      <c r="H255" s="47"/>
      <c r="I255" s="47"/>
      <c r="J255" s="47"/>
    </row>
    <row r="256" spans="1:10" s="300" customFormat="1">
      <c r="A256" s="294"/>
      <c r="B256" s="295"/>
      <c r="C256" s="296"/>
      <c r="D256" s="296"/>
      <c r="E256" s="297"/>
      <c r="F256" s="297"/>
      <c r="G256" s="47"/>
      <c r="H256" s="47"/>
      <c r="I256" s="47"/>
      <c r="J256" s="47"/>
    </row>
    <row r="257" spans="1:10" s="300" customFormat="1" ht="82.5">
      <c r="A257" s="465" t="s">
        <v>12</v>
      </c>
      <c r="B257" s="466" t="s">
        <v>140</v>
      </c>
      <c r="C257" s="467"/>
      <c r="D257" s="467"/>
      <c r="E257" s="468"/>
      <c r="F257" s="468"/>
      <c r="G257" s="47"/>
      <c r="H257" s="47"/>
      <c r="I257" s="47"/>
      <c r="J257" s="47"/>
    </row>
    <row r="258" spans="1:10" s="300" customFormat="1">
      <c r="A258" s="465"/>
      <c r="B258" s="466" t="s">
        <v>47</v>
      </c>
      <c r="C258" s="467" t="s">
        <v>5</v>
      </c>
      <c r="D258" s="467">
        <v>2</v>
      </c>
      <c r="E258" s="1199"/>
      <c r="F258" s="468">
        <f>D258*E258</f>
        <v>0</v>
      </c>
      <c r="G258" s="47"/>
      <c r="H258" s="47"/>
      <c r="I258" s="47"/>
      <c r="J258" s="47"/>
    </row>
    <row r="259" spans="1:10" s="300" customFormat="1">
      <c r="A259" s="294"/>
      <c r="B259" s="295"/>
      <c r="C259" s="296"/>
      <c r="D259" s="296"/>
      <c r="E259" s="297"/>
      <c r="F259" s="297"/>
      <c r="G259" s="47"/>
      <c r="H259" s="47"/>
      <c r="I259" s="47"/>
      <c r="J259" s="47"/>
    </row>
    <row r="260" spans="1:10" s="300" customFormat="1">
      <c r="A260" s="301" t="s">
        <v>87</v>
      </c>
      <c r="B260" s="305" t="s">
        <v>68</v>
      </c>
      <c r="C260" s="303"/>
      <c r="D260" s="303"/>
      <c r="E260" s="304"/>
      <c r="F260" s="304"/>
      <c r="G260" s="47"/>
      <c r="H260" s="47"/>
      <c r="I260" s="47"/>
      <c r="J260" s="47"/>
    </row>
    <row r="261" spans="1:10" s="300" customFormat="1">
      <c r="A261" s="294"/>
      <c r="B261" s="295"/>
      <c r="C261" s="296"/>
      <c r="D261" s="296"/>
      <c r="E261" s="297"/>
      <c r="F261" s="297"/>
      <c r="G261" s="47"/>
      <c r="H261" s="47"/>
      <c r="I261" s="47"/>
      <c r="J261" s="47"/>
    </row>
    <row r="262" spans="1:10" s="300" customFormat="1" ht="33">
      <c r="A262" s="470" t="s">
        <v>12</v>
      </c>
      <c r="B262" s="471" t="s">
        <v>105</v>
      </c>
      <c r="C262" s="472"/>
      <c r="D262" s="472"/>
      <c r="E262" s="473"/>
      <c r="F262" s="473"/>
      <c r="G262" s="47"/>
      <c r="H262" s="47"/>
      <c r="I262" s="47"/>
      <c r="J262" s="47"/>
    </row>
    <row r="263" spans="1:10" s="300" customFormat="1">
      <c r="A263" s="470"/>
      <c r="B263" s="471" t="s">
        <v>47</v>
      </c>
      <c r="C263" s="472" t="s">
        <v>5</v>
      </c>
      <c r="D263" s="472">
        <v>1</v>
      </c>
      <c r="E263" s="1200"/>
      <c r="F263" s="473">
        <f>D263*E263</f>
        <v>0</v>
      </c>
      <c r="G263" s="47"/>
      <c r="H263" s="47"/>
      <c r="I263" s="47"/>
      <c r="J263" s="47"/>
    </row>
    <row r="264" spans="1:10" s="300" customFormat="1">
      <c r="A264" s="294"/>
      <c r="B264" s="295"/>
      <c r="C264" s="296"/>
      <c r="D264" s="296"/>
      <c r="E264" s="297"/>
      <c r="F264" s="297"/>
      <c r="G264" s="47"/>
      <c r="H264" s="47"/>
      <c r="I264" s="47"/>
      <c r="J264" s="47"/>
    </row>
    <row r="265" spans="1:10" s="300" customFormat="1" ht="82.5">
      <c r="A265" s="470" t="s">
        <v>12</v>
      </c>
      <c r="B265" s="471" t="s">
        <v>106</v>
      </c>
      <c r="C265" s="472"/>
      <c r="D265" s="472"/>
      <c r="E265" s="473"/>
      <c r="F265" s="473"/>
      <c r="G265" s="47"/>
      <c r="H265" s="47"/>
      <c r="I265" s="47"/>
      <c r="J265" s="47"/>
    </row>
    <row r="266" spans="1:10" s="300" customFormat="1">
      <c r="A266" s="470"/>
      <c r="B266" s="471" t="s">
        <v>47</v>
      </c>
      <c r="C266" s="472" t="s">
        <v>5</v>
      </c>
      <c r="D266" s="472">
        <v>1</v>
      </c>
      <c r="E266" s="1200"/>
      <c r="F266" s="473">
        <f>D266*E266</f>
        <v>0</v>
      </c>
      <c r="G266" s="47"/>
      <c r="H266" s="47"/>
      <c r="I266" s="47"/>
      <c r="J266" s="47"/>
    </row>
    <row r="267" spans="1:10" s="300" customFormat="1">
      <c r="A267" s="294"/>
      <c r="B267" s="295"/>
      <c r="C267" s="296"/>
      <c r="D267" s="296"/>
      <c r="E267" s="297"/>
      <c r="F267" s="297"/>
      <c r="G267" s="47"/>
      <c r="H267" s="47"/>
      <c r="I267" s="47"/>
      <c r="J267" s="47"/>
    </row>
    <row r="268" spans="1:10" s="300" customFormat="1" ht="99">
      <c r="A268" s="470" t="s">
        <v>12</v>
      </c>
      <c r="B268" s="471" t="s">
        <v>1059</v>
      </c>
      <c r="C268" s="472"/>
      <c r="D268" s="472"/>
      <c r="E268" s="473"/>
      <c r="F268" s="473"/>
      <c r="G268" s="47"/>
      <c r="H268" s="47"/>
      <c r="I268" s="47"/>
      <c r="J268" s="47"/>
    </row>
    <row r="269" spans="1:10" s="300" customFormat="1">
      <c r="A269" s="470"/>
      <c r="B269" s="471" t="s">
        <v>47</v>
      </c>
      <c r="C269" s="472" t="s">
        <v>5</v>
      </c>
      <c r="D269" s="472">
        <v>1</v>
      </c>
      <c r="E269" s="1200"/>
      <c r="F269" s="473">
        <f>D269*E269</f>
        <v>0</v>
      </c>
      <c r="G269" s="47"/>
      <c r="H269" s="47"/>
      <c r="I269" s="47"/>
      <c r="J269" s="47"/>
    </row>
    <row r="270" spans="1:10" s="300" customFormat="1">
      <c r="A270" s="294"/>
      <c r="B270" s="295"/>
      <c r="C270" s="296"/>
      <c r="D270" s="296"/>
      <c r="E270" s="297"/>
      <c r="F270" s="297"/>
      <c r="G270" s="47"/>
      <c r="H270" s="47"/>
      <c r="I270" s="47"/>
      <c r="J270" s="47"/>
    </row>
    <row r="271" spans="1:10" s="300" customFormat="1">
      <c r="A271" s="301" t="s">
        <v>108</v>
      </c>
      <c r="B271" s="311" t="s">
        <v>46</v>
      </c>
      <c r="C271" s="312"/>
      <c r="D271" s="313"/>
      <c r="E271" s="314"/>
      <c r="F271" s="315"/>
      <c r="G271" s="47"/>
      <c r="H271" s="47"/>
      <c r="I271" s="47"/>
      <c r="J271" s="47"/>
    </row>
    <row r="272" spans="1:10" s="300" customFormat="1">
      <c r="A272" s="316"/>
      <c r="B272" s="311"/>
      <c r="C272" s="312"/>
      <c r="D272" s="313"/>
      <c r="E272" s="314"/>
      <c r="F272" s="315"/>
      <c r="G272" s="47"/>
      <c r="H272" s="47"/>
      <c r="I272" s="47"/>
      <c r="J272" s="47"/>
    </row>
    <row r="273" spans="1:10" s="300" customFormat="1">
      <c r="A273" s="316" t="s">
        <v>1060</v>
      </c>
      <c r="B273" s="311" t="s">
        <v>1061</v>
      </c>
      <c r="C273" s="312"/>
      <c r="D273" s="313"/>
      <c r="E273" s="314"/>
      <c r="F273" s="315"/>
      <c r="G273" s="47"/>
      <c r="H273" s="47"/>
      <c r="I273" s="47"/>
      <c r="J273" s="47"/>
    </row>
    <row r="274" spans="1:10" s="300" customFormat="1">
      <c r="A274" s="316"/>
      <c r="B274" s="311"/>
      <c r="C274" s="312"/>
      <c r="D274" s="313"/>
      <c r="E274" s="314"/>
      <c r="F274" s="315"/>
      <c r="G274" s="47"/>
      <c r="H274" s="47"/>
      <c r="I274" s="47"/>
      <c r="J274" s="47"/>
    </row>
    <row r="275" spans="1:10" s="300" customFormat="1" ht="115.5">
      <c r="A275" s="316"/>
      <c r="B275" s="311" t="s">
        <v>1062</v>
      </c>
      <c r="C275" s="312"/>
      <c r="D275" s="313"/>
      <c r="E275" s="314"/>
      <c r="F275" s="315"/>
      <c r="G275" s="47"/>
      <c r="H275" s="47"/>
      <c r="I275" s="47"/>
      <c r="J275" s="47"/>
    </row>
    <row r="276" spans="1:10" s="300" customFormat="1">
      <c r="A276" s="316"/>
      <c r="B276" s="311"/>
      <c r="C276" s="312"/>
      <c r="D276" s="313"/>
      <c r="E276" s="314"/>
      <c r="F276" s="315"/>
      <c r="G276" s="47"/>
      <c r="H276" s="47"/>
      <c r="I276" s="47"/>
      <c r="J276" s="47"/>
    </row>
    <row r="277" spans="1:10" s="300" customFormat="1" ht="82.5">
      <c r="A277" s="496" t="s">
        <v>12</v>
      </c>
      <c r="B277" s="497" t="s">
        <v>1064</v>
      </c>
      <c r="C277" s="498"/>
      <c r="D277" s="499"/>
      <c r="E277" s="500"/>
      <c r="F277" s="501"/>
      <c r="G277" s="47"/>
      <c r="H277" s="47"/>
      <c r="I277" s="47"/>
      <c r="J277" s="47"/>
    </row>
    <row r="278" spans="1:10" s="300" customFormat="1">
      <c r="A278" s="496"/>
      <c r="B278" s="471" t="s">
        <v>47</v>
      </c>
      <c r="C278" s="472" t="s">
        <v>5</v>
      </c>
      <c r="D278" s="472">
        <v>1</v>
      </c>
      <c r="E278" s="1200"/>
      <c r="F278" s="473">
        <f>D278*E278</f>
        <v>0</v>
      </c>
      <c r="G278" s="47"/>
      <c r="H278" s="47"/>
      <c r="I278" s="47"/>
      <c r="J278" s="47"/>
    </row>
    <row r="279" spans="1:10" s="300" customFormat="1">
      <c r="A279" s="317"/>
      <c r="B279" s="318"/>
      <c r="C279" s="312"/>
      <c r="D279" s="313"/>
      <c r="E279" s="314"/>
      <c r="F279" s="315"/>
      <c r="G279" s="47"/>
      <c r="H279" s="47"/>
      <c r="I279" s="47"/>
      <c r="J279" s="47"/>
    </row>
    <row r="280" spans="1:10" s="300" customFormat="1" ht="66">
      <c r="A280" s="496" t="s">
        <v>12</v>
      </c>
      <c r="B280" s="497" t="s">
        <v>1063</v>
      </c>
      <c r="C280" s="498"/>
      <c r="D280" s="499"/>
      <c r="E280" s="500"/>
      <c r="F280" s="501"/>
      <c r="G280" s="47"/>
      <c r="H280" s="47"/>
      <c r="I280" s="47"/>
      <c r="J280" s="47"/>
    </row>
    <row r="281" spans="1:10" s="300" customFormat="1" ht="49.5">
      <c r="A281" s="496"/>
      <c r="B281" s="502" t="s">
        <v>1065</v>
      </c>
      <c r="C281" s="498"/>
      <c r="D281" s="499"/>
      <c r="E281" s="500"/>
      <c r="F281" s="501"/>
      <c r="G281" s="47"/>
      <c r="H281" s="47"/>
      <c r="I281" s="47"/>
      <c r="J281" s="47"/>
    </row>
    <row r="282" spans="1:10" s="300" customFormat="1">
      <c r="A282" s="496"/>
      <c r="B282" s="471" t="s">
        <v>47</v>
      </c>
      <c r="C282" s="472" t="s">
        <v>5</v>
      </c>
      <c r="D282" s="472">
        <v>1</v>
      </c>
      <c r="E282" s="1200"/>
      <c r="F282" s="473">
        <f>D282*E282</f>
        <v>0</v>
      </c>
      <c r="G282" s="47"/>
      <c r="H282" s="47"/>
      <c r="I282" s="47"/>
      <c r="J282" s="47"/>
    </row>
    <row r="283" spans="1:10" s="300" customFormat="1">
      <c r="A283" s="317"/>
      <c r="B283" s="318"/>
      <c r="C283" s="312"/>
      <c r="D283" s="313"/>
      <c r="E283" s="314"/>
      <c r="F283" s="315"/>
      <c r="G283" s="47"/>
      <c r="H283" s="47"/>
      <c r="I283" s="47"/>
      <c r="J283" s="47"/>
    </row>
    <row r="284" spans="1:10" s="300" customFormat="1" ht="33">
      <c r="A284" s="496" t="s">
        <v>12</v>
      </c>
      <c r="B284" s="497" t="s">
        <v>1067</v>
      </c>
      <c r="C284" s="498"/>
      <c r="D284" s="499"/>
      <c r="E284" s="500"/>
      <c r="F284" s="501"/>
      <c r="G284" s="47"/>
      <c r="H284" s="47"/>
      <c r="I284" s="47"/>
      <c r="J284" s="47"/>
    </row>
    <row r="285" spans="1:10" s="300" customFormat="1">
      <c r="A285" s="496"/>
      <c r="B285" s="471" t="s">
        <v>16</v>
      </c>
      <c r="C285" s="472" t="s">
        <v>7</v>
      </c>
      <c r="D285" s="472">
        <v>1</v>
      </c>
      <c r="E285" s="1200"/>
      <c r="F285" s="473">
        <f>D285*E285</f>
        <v>0</v>
      </c>
      <c r="G285" s="47"/>
      <c r="H285" s="47"/>
      <c r="I285" s="47"/>
      <c r="J285" s="47"/>
    </row>
    <row r="286" spans="1:10" s="300" customFormat="1">
      <c r="A286" s="317"/>
      <c r="B286" s="295"/>
      <c r="C286" s="296"/>
      <c r="D286" s="296"/>
      <c r="E286" s="297"/>
      <c r="F286" s="297"/>
      <c r="G286" s="47"/>
      <c r="H286" s="47"/>
      <c r="I286" s="47"/>
      <c r="J286" s="47"/>
    </row>
    <row r="287" spans="1:10" s="300" customFormat="1" ht="82.5">
      <c r="A287" s="496" t="s">
        <v>12</v>
      </c>
      <c r="B287" s="497" t="s">
        <v>1066</v>
      </c>
      <c r="C287" s="498"/>
      <c r="D287" s="499"/>
      <c r="E287" s="500"/>
      <c r="F287" s="501"/>
      <c r="G287" s="47"/>
      <c r="H287" s="47"/>
      <c r="I287" s="47"/>
      <c r="J287" s="47"/>
    </row>
    <row r="288" spans="1:10" s="300" customFormat="1">
      <c r="A288" s="496"/>
      <c r="B288" s="471" t="s">
        <v>16</v>
      </c>
      <c r="C288" s="472" t="s">
        <v>7</v>
      </c>
      <c r="D288" s="472">
        <v>1</v>
      </c>
      <c r="E288" s="1200"/>
      <c r="F288" s="473">
        <f>D288*E288</f>
        <v>0</v>
      </c>
      <c r="G288" s="47"/>
      <c r="H288" s="47"/>
      <c r="I288" s="47"/>
      <c r="J288" s="47"/>
    </row>
    <row r="289" spans="1:10" s="300" customFormat="1">
      <c r="A289" s="317"/>
      <c r="B289" s="295"/>
      <c r="C289" s="296"/>
      <c r="D289" s="296"/>
      <c r="E289" s="297"/>
      <c r="F289" s="297"/>
      <c r="G289" s="47"/>
      <c r="H289" s="47"/>
      <c r="I289" s="47"/>
      <c r="J289" s="47"/>
    </row>
    <row r="290" spans="1:10" s="300" customFormat="1" ht="49.5">
      <c r="A290" s="496" t="s">
        <v>12</v>
      </c>
      <c r="B290" s="497" t="s">
        <v>1068</v>
      </c>
      <c r="C290" s="498"/>
      <c r="D290" s="499"/>
      <c r="E290" s="500"/>
      <c r="F290" s="501"/>
      <c r="G290" s="47"/>
      <c r="H290" s="47"/>
      <c r="I290" s="47"/>
      <c r="J290" s="47"/>
    </row>
    <row r="291" spans="1:10" s="300" customFormat="1">
      <c r="A291" s="496"/>
      <c r="B291" s="471" t="s">
        <v>15</v>
      </c>
      <c r="C291" s="472" t="s">
        <v>5</v>
      </c>
      <c r="D291" s="472">
        <v>1</v>
      </c>
      <c r="E291" s="1200"/>
      <c r="F291" s="473">
        <f>D291*E291</f>
        <v>0</v>
      </c>
      <c r="G291" s="47"/>
      <c r="H291" s="47"/>
      <c r="I291" s="47"/>
      <c r="J291" s="47"/>
    </row>
    <row r="292" spans="1:10" s="300" customFormat="1">
      <c r="A292" s="317"/>
      <c r="B292" s="295"/>
      <c r="C292" s="296"/>
      <c r="D292" s="296"/>
      <c r="E292" s="297"/>
      <c r="F292" s="297"/>
      <c r="G292" s="47"/>
      <c r="H292" s="47"/>
      <c r="I292" s="47"/>
      <c r="J292" s="47"/>
    </row>
    <row r="293" spans="1:10" s="300" customFormat="1" ht="66">
      <c r="A293" s="496" t="s">
        <v>12</v>
      </c>
      <c r="B293" s="497" t="s">
        <v>1069</v>
      </c>
      <c r="C293" s="498"/>
      <c r="D293" s="499"/>
      <c r="E293" s="500"/>
      <c r="F293" s="501"/>
      <c r="G293" s="47"/>
      <c r="H293" s="47"/>
      <c r="I293" s="47"/>
      <c r="J293" s="47"/>
    </row>
    <row r="294" spans="1:10" s="300" customFormat="1">
      <c r="A294" s="496"/>
      <c r="B294" s="471" t="s">
        <v>15</v>
      </c>
      <c r="C294" s="472" t="s">
        <v>5</v>
      </c>
      <c r="D294" s="472">
        <v>1</v>
      </c>
      <c r="E294" s="1200"/>
      <c r="F294" s="473">
        <f>D294*E294</f>
        <v>0</v>
      </c>
      <c r="G294" s="47"/>
      <c r="H294" s="47"/>
      <c r="I294" s="47"/>
      <c r="J294" s="47"/>
    </row>
    <row r="295" spans="1:10" s="300" customFormat="1">
      <c r="A295" s="317"/>
      <c r="B295" s="295"/>
      <c r="C295" s="296"/>
      <c r="D295" s="296"/>
      <c r="E295" s="297"/>
      <c r="F295" s="297"/>
      <c r="G295" s="47"/>
      <c r="H295" s="47"/>
      <c r="I295" s="47"/>
      <c r="J295" s="47"/>
    </row>
    <row r="296" spans="1:10" s="300" customFormat="1" ht="33">
      <c r="A296" s="496" t="s">
        <v>12</v>
      </c>
      <c r="B296" s="497" t="s">
        <v>1070</v>
      </c>
      <c r="C296" s="498"/>
      <c r="D296" s="499"/>
      <c r="E296" s="500"/>
      <c r="F296" s="501"/>
      <c r="G296" s="47"/>
      <c r="H296" s="47"/>
      <c r="I296" s="47"/>
      <c r="J296" s="47"/>
    </row>
    <row r="297" spans="1:10" s="300" customFormat="1">
      <c r="A297" s="496"/>
      <c r="B297" s="471" t="s">
        <v>15</v>
      </c>
      <c r="C297" s="472" t="s">
        <v>5</v>
      </c>
      <c r="D297" s="472">
        <v>4</v>
      </c>
      <c r="E297" s="1200"/>
      <c r="F297" s="473">
        <f>D297*E297</f>
        <v>0</v>
      </c>
      <c r="G297" s="47"/>
      <c r="H297" s="47"/>
      <c r="I297" s="47"/>
      <c r="J297" s="47"/>
    </row>
    <row r="298" spans="1:10" s="300" customFormat="1">
      <c r="A298" s="317"/>
      <c r="B298" s="295"/>
      <c r="C298" s="296"/>
      <c r="D298" s="296"/>
      <c r="E298" s="297"/>
      <c r="F298" s="297"/>
      <c r="G298" s="47"/>
      <c r="H298" s="47"/>
      <c r="I298" s="47"/>
      <c r="J298" s="47"/>
    </row>
    <row r="299" spans="1:10" s="300" customFormat="1" ht="33">
      <c r="A299" s="496" t="s">
        <v>12</v>
      </c>
      <c r="B299" s="497" t="s">
        <v>1071</v>
      </c>
      <c r="C299" s="498"/>
      <c r="D299" s="499"/>
      <c r="E299" s="500"/>
      <c r="F299" s="501"/>
      <c r="G299" s="47"/>
      <c r="H299" s="47"/>
      <c r="I299" s="47"/>
      <c r="J299" s="47"/>
    </row>
    <row r="300" spans="1:10" s="300" customFormat="1">
      <c r="A300" s="496"/>
      <c r="B300" s="471" t="s">
        <v>16</v>
      </c>
      <c r="C300" s="472" t="s">
        <v>7</v>
      </c>
      <c r="D300" s="472">
        <v>2</v>
      </c>
      <c r="E300" s="1200"/>
      <c r="F300" s="473">
        <f>D300*E300</f>
        <v>0</v>
      </c>
      <c r="G300" s="47"/>
      <c r="H300" s="47"/>
      <c r="I300" s="47"/>
      <c r="J300" s="47"/>
    </row>
    <row r="301" spans="1:10" s="300" customFormat="1">
      <c r="A301" s="317"/>
      <c r="B301" s="295"/>
      <c r="C301" s="296"/>
      <c r="D301" s="296"/>
      <c r="E301" s="297"/>
      <c r="F301" s="297"/>
      <c r="G301" s="47"/>
      <c r="H301" s="47"/>
      <c r="I301" s="47"/>
      <c r="J301" s="47"/>
    </row>
    <row r="302" spans="1:10" s="300" customFormat="1" ht="33">
      <c r="A302" s="496" t="s">
        <v>12</v>
      </c>
      <c r="B302" s="497" t="s">
        <v>1073</v>
      </c>
      <c r="C302" s="498"/>
      <c r="D302" s="499"/>
      <c r="E302" s="500"/>
      <c r="F302" s="501"/>
      <c r="G302" s="47"/>
      <c r="H302" s="47"/>
      <c r="I302" s="47"/>
      <c r="J302" s="47"/>
    </row>
    <row r="303" spans="1:10" s="300" customFormat="1">
      <c r="A303" s="496"/>
      <c r="B303" s="471" t="s">
        <v>15</v>
      </c>
      <c r="C303" s="472" t="s">
        <v>5</v>
      </c>
      <c r="D303" s="472">
        <v>1</v>
      </c>
      <c r="E303" s="1200"/>
      <c r="F303" s="473">
        <f>D303*E303</f>
        <v>0</v>
      </c>
      <c r="G303" s="47"/>
      <c r="H303" s="47"/>
      <c r="I303" s="47"/>
      <c r="J303" s="47"/>
    </row>
    <row r="304" spans="1:10" s="300" customFormat="1">
      <c r="A304" s="317"/>
      <c r="B304" s="295"/>
      <c r="C304" s="296"/>
      <c r="D304" s="296"/>
      <c r="E304" s="297"/>
      <c r="F304" s="297"/>
      <c r="G304" s="47"/>
      <c r="H304" s="47"/>
      <c r="I304" s="47"/>
      <c r="J304" s="47"/>
    </row>
    <row r="305" spans="1:10" s="300" customFormat="1">
      <c r="A305" s="496" t="s">
        <v>12</v>
      </c>
      <c r="B305" s="497" t="s">
        <v>1072</v>
      </c>
      <c r="C305" s="498"/>
      <c r="D305" s="499"/>
      <c r="E305" s="500"/>
      <c r="F305" s="501"/>
      <c r="G305" s="47"/>
      <c r="H305" s="47"/>
      <c r="I305" s="47"/>
      <c r="J305" s="47"/>
    </row>
    <row r="306" spans="1:10" s="300" customFormat="1">
      <c r="A306" s="496"/>
      <c r="B306" s="471" t="s">
        <v>15</v>
      </c>
      <c r="C306" s="472" t="s">
        <v>5</v>
      </c>
      <c r="D306" s="472">
        <v>1</v>
      </c>
      <c r="E306" s="1200"/>
      <c r="F306" s="473">
        <f>D306*E306</f>
        <v>0</v>
      </c>
      <c r="G306" s="47"/>
      <c r="H306" s="47"/>
      <c r="I306" s="47"/>
      <c r="J306" s="47"/>
    </row>
    <row r="307" spans="1:10" s="300" customFormat="1">
      <c r="A307" s="316"/>
      <c r="B307" s="311"/>
      <c r="C307" s="312"/>
      <c r="D307" s="313"/>
      <c r="E307" s="314"/>
      <c r="F307" s="315"/>
      <c r="G307" s="47"/>
      <c r="H307" s="47"/>
      <c r="I307" s="47"/>
      <c r="J307" s="47"/>
    </row>
    <row r="308" spans="1:10" s="300" customFormat="1">
      <c r="A308" s="316" t="s">
        <v>112</v>
      </c>
      <c r="B308" s="319" t="s">
        <v>113</v>
      </c>
      <c r="C308" s="312"/>
      <c r="D308" s="313"/>
      <c r="E308" s="314"/>
      <c r="F308" s="315"/>
      <c r="G308" s="47"/>
      <c r="H308" s="47"/>
      <c r="I308" s="47"/>
      <c r="J308" s="47"/>
    </row>
    <row r="309" spans="1:10" s="300" customFormat="1">
      <c r="A309" s="316"/>
      <c r="B309" s="311"/>
      <c r="C309" s="312"/>
      <c r="D309" s="313"/>
      <c r="E309" s="314"/>
      <c r="F309" s="315"/>
      <c r="G309" s="47"/>
      <c r="H309" s="47"/>
      <c r="I309" s="47"/>
      <c r="J309" s="47"/>
    </row>
    <row r="310" spans="1:10" s="320" customFormat="1" ht="409.5">
      <c r="A310" s="317"/>
      <c r="B310" s="319" t="s">
        <v>1094</v>
      </c>
      <c r="C310" s="321"/>
      <c r="D310" s="313"/>
      <c r="E310" s="314"/>
      <c r="F310" s="322"/>
      <c r="G310" s="47"/>
      <c r="H310" s="47"/>
      <c r="I310" s="47"/>
      <c r="J310" s="47"/>
    </row>
    <row r="311" spans="1:10" s="320" customFormat="1">
      <c r="A311" s="317"/>
      <c r="B311" s="318"/>
      <c r="C311" s="321"/>
      <c r="D311" s="313"/>
      <c r="E311" s="314"/>
      <c r="F311" s="322"/>
      <c r="G311" s="47"/>
      <c r="H311" s="47"/>
      <c r="I311" s="47"/>
      <c r="J311" s="47"/>
    </row>
    <row r="312" spans="1:10" s="320" customFormat="1" ht="49.5">
      <c r="A312" s="503" t="s">
        <v>12</v>
      </c>
      <c r="B312" s="504" t="s">
        <v>1075</v>
      </c>
      <c r="C312" s="505"/>
      <c r="D312" s="506"/>
      <c r="E312" s="507"/>
      <c r="F312" s="508"/>
      <c r="G312" s="47"/>
      <c r="H312" s="47"/>
      <c r="I312" s="47"/>
      <c r="J312" s="47"/>
    </row>
    <row r="313" spans="1:10" s="320" customFormat="1">
      <c r="A313" s="503"/>
      <c r="B313" s="504" t="s">
        <v>15</v>
      </c>
      <c r="C313" s="505" t="s">
        <v>5</v>
      </c>
      <c r="D313" s="506">
        <v>1</v>
      </c>
      <c r="E313" s="1204"/>
      <c r="F313" s="508">
        <f>D313*E313</f>
        <v>0</v>
      </c>
      <c r="G313" s="47"/>
      <c r="H313" s="47"/>
      <c r="I313" s="47"/>
      <c r="J313" s="47"/>
    </row>
    <row r="314" spans="1:10" s="320" customFormat="1">
      <c r="A314" s="317"/>
      <c r="B314" s="318"/>
      <c r="C314" s="321"/>
      <c r="D314" s="313"/>
      <c r="E314" s="314"/>
      <c r="F314" s="322"/>
      <c r="G314" s="47"/>
      <c r="H314" s="47"/>
      <c r="I314" s="47"/>
      <c r="J314" s="47"/>
    </row>
    <row r="315" spans="1:10" s="320" customFormat="1" ht="49.5">
      <c r="A315" s="503" t="s">
        <v>12</v>
      </c>
      <c r="B315" s="504" t="s">
        <v>1074</v>
      </c>
      <c r="C315" s="505"/>
      <c r="D315" s="506"/>
      <c r="E315" s="507"/>
      <c r="F315" s="508"/>
      <c r="G315" s="47"/>
      <c r="H315" s="47"/>
      <c r="I315" s="47"/>
      <c r="J315" s="47"/>
    </row>
    <row r="316" spans="1:10" s="320" customFormat="1">
      <c r="A316" s="503"/>
      <c r="B316" s="504" t="s">
        <v>15</v>
      </c>
      <c r="C316" s="505" t="s">
        <v>5</v>
      </c>
      <c r="D316" s="506">
        <v>1</v>
      </c>
      <c r="E316" s="1204"/>
      <c r="F316" s="508">
        <f>D316*E316</f>
        <v>0</v>
      </c>
      <c r="G316" s="47"/>
      <c r="H316" s="47"/>
      <c r="I316" s="47"/>
      <c r="J316" s="47"/>
    </row>
    <row r="317" spans="1:10" s="320" customFormat="1">
      <c r="A317" s="317"/>
      <c r="B317" s="318"/>
      <c r="C317" s="321"/>
      <c r="D317" s="313"/>
      <c r="E317" s="314"/>
      <c r="F317" s="322"/>
      <c r="G317" s="47"/>
      <c r="H317" s="47"/>
      <c r="I317" s="47"/>
      <c r="J317" s="47"/>
    </row>
    <row r="318" spans="1:10" s="320" customFormat="1" ht="49.5">
      <c r="A318" s="503" t="s">
        <v>12</v>
      </c>
      <c r="B318" s="504" t="s">
        <v>110</v>
      </c>
      <c r="C318" s="505"/>
      <c r="D318" s="506"/>
      <c r="E318" s="507"/>
      <c r="F318" s="508"/>
      <c r="G318" s="47"/>
      <c r="H318" s="47"/>
      <c r="I318" s="47"/>
      <c r="J318" s="47"/>
    </row>
    <row r="319" spans="1:10" s="320" customFormat="1" ht="49.5">
      <c r="A319" s="503"/>
      <c r="B319" s="509" t="s">
        <v>111</v>
      </c>
      <c r="C319" s="505"/>
      <c r="D319" s="506"/>
      <c r="E319" s="507"/>
      <c r="F319" s="508"/>
      <c r="G319" s="47"/>
      <c r="H319" s="47"/>
      <c r="I319" s="47"/>
      <c r="J319" s="47"/>
    </row>
    <row r="320" spans="1:10" s="320" customFormat="1">
      <c r="A320" s="503"/>
      <c r="B320" s="504" t="s">
        <v>15</v>
      </c>
      <c r="C320" s="505" t="s">
        <v>5</v>
      </c>
      <c r="D320" s="506">
        <v>1</v>
      </c>
      <c r="E320" s="1204"/>
      <c r="F320" s="508">
        <f>D320*E320</f>
        <v>0</v>
      </c>
      <c r="G320" s="47"/>
      <c r="H320" s="47"/>
      <c r="I320" s="47"/>
      <c r="J320" s="47"/>
    </row>
    <row r="321" spans="1:10" s="320" customFormat="1">
      <c r="A321" s="317"/>
      <c r="B321" s="318"/>
      <c r="C321" s="321"/>
      <c r="D321" s="313"/>
      <c r="E321" s="314"/>
      <c r="F321" s="322"/>
      <c r="G321" s="47"/>
      <c r="H321" s="47"/>
      <c r="I321" s="47"/>
      <c r="J321" s="47"/>
    </row>
    <row r="322" spans="1:10" s="320" customFormat="1" ht="66">
      <c r="A322" s="503" t="s">
        <v>12</v>
      </c>
      <c r="B322" s="504" t="s">
        <v>109</v>
      </c>
      <c r="C322" s="505"/>
      <c r="D322" s="506"/>
      <c r="E322" s="507"/>
      <c r="F322" s="508"/>
      <c r="G322" s="47"/>
      <c r="H322" s="47"/>
      <c r="I322" s="47"/>
      <c r="J322" s="47"/>
    </row>
    <row r="323" spans="1:10" s="320" customFormat="1">
      <c r="A323" s="503"/>
      <c r="B323" s="504" t="s">
        <v>15</v>
      </c>
      <c r="C323" s="505" t="s">
        <v>5</v>
      </c>
      <c r="D323" s="506">
        <v>1</v>
      </c>
      <c r="E323" s="1204"/>
      <c r="F323" s="508">
        <f>D323*E323</f>
        <v>0</v>
      </c>
      <c r="G323" s="47"/>
      <c r="H323" s="47"/>
      <c r="I323" s="47"/>
      <c r="J323" s="47"/>
    </row>
    <row r="324" spans="1:10" s="320" customFormat="1">
      <c r="A324" s="317"/>
      <c r="B324" s="318"/>
      <c r="C324" s="321"/>
      <c r="D324" s="313"/>
      <c r="E324" s="314"/>
      <c r="F324" s="322"/>
      <c r="G324" s="47"/>
      <c r="H324" s="47"/>
      <c r="I324" s="47"/>
      <c r="J324" s="47"/>
    </row>
    <row r="325" spans="1:10" s="320" customFormat="1">
      <c r="A325" s="316" t="s">
        <v>1077</v>
      </c>
      <c r="B325" s="311" t="s">
        <v>1076</v>
      </c>
      <c r="C325" s="323"/>
      <c r="D325" s="324"/>
      <c r="E325" s="325"/>
      <c r="F325" s="326"/>
      <c r="G325" s="47"/>
      <c r="H325" s="47"/>
      <c r="I325" s="47"/>
      <c r="J325" s="47"/>
    </row>
    <row r="326" spans="1:10" s="320" customFormat="1">
      <c r="A326" s="316"/>
      <c r="B326" s="311"/>
      <c r="C326" s="323"/>
      <c r="D326" s="324"/>
      <c r="E326" s="325"/>
      <c r="F326" s="326"/>
      <c r="G326" s="47"/>
      <c r="H326" s="47"/>
      <c r="I326" s="47"/>
      <c r="J326" s="47"/>
    </row>
    <row r="327" spans="1:10" s="320" customFormat="1" ht="375" customHeight="1">
      <c r="A327" s="316"/>
      <c r="B327" s="311" t="s">
        <v>1138</v>
      </c>
      <c r="C327" s="323"/>
      <c r="D327" s="324"/>
      <c r="E327" s="325"/>
      <c r="F327" s="326"/>
      <c r="G327" s="47"/>
      <c r="H327" s="47"/>
      <c r="I327" s="47"/>
      <c r="J327" s="47"/>
    </row>
    <row r="328" spans="1:10" s="320" customFormat="1" ht="82.5">
      <c r="A328" s="316"/>
      <c r="B328" s="311" t="s">
        <v>1139</v>
      </c>
      <c r="C328" s="323"/>
      <c r="D328" s="324"/>
      <c r="E328" s="325"/>
      <c r="F328" s="326"/>
      <c r="G328" s="47"/>
      <c r="H328" s="47"/>
      <c r="I328" s="47"/>
      <c r="J328" s="47"/>
    </row>
    <row r="329" spans="1:10" s="320" customFormat="1">
      <c r="A329" s="316"/>
      <c r="B329" s="311"/>
      <c r="C329" s="323"/>
      <c r="D329" s="324"/>
      <c r="E329" s="325"/>
      <c r="F329" s="326"/>
      <c r="G329" s="47"/>
      <c r="H329" s="47"/>
      <c r="I329" s="47"/>
      <c r="J329" s="47"/>
    </row>
    <row r="330" spans="1:10" s="320" customFormat="1" ht="49.5">
      <c r="A330" s="503" t="s">
        <v>12</v>
      </c>
      <c r="B330" s="504" t="s">
        <v>114</v>
      </c>
      <c r="C330" s="505"/>
      <c r="D330" s="506"/>
      <c r="E330" s="507"/>
      <c r="F330" s="508"/>
      <c r="G330" s="47"/>
      <c r="H330" s="47"/>
      <c r="I330" s="47"/>
      <c r="J330" s="47"/>
    </row>
    <row r="331" spans="1:10" s="320" customFormat="1">
      <c r="A331" s="503"/>
      <c r="B331" s="504" t="s">
        <v>15</v>
      </c>
      <c r="C331" s="505" t="s">
        <v>5</v>
      </c>
      <c r="D331" s="506">
        <v>1</v>
      </c>
      <c r="E331" s="1204"/>
      <c r="F331" s="508">
        <f>D331*E331</f>
        <v>0</v>
      </c>
      <c r="G331" s="47"/>
      <c r="H331" s="47"/>
      <c r="I331" s="47"/>
      <c r="J331" s="47"/>
    </row>
    <row r="332" spans="1:10" s="320" customFormat="1">
      <c r="A332" s="316"/>
      <c r="B332" s="311"/>
      <c r="C332" s="323"/>
      <c r="D332" s="324"/>
      <c r="E332" s="325"/>
      <c r="F332" s="326"/>
      <c r="G332" s="47"/>
      <c r="H332" s="47"/>
      <c r="I332" s="47"/>
      <c r="J332" s="47"/>
    </row>
    <row r="333" spans="1:10" s="320" customFormat="1" ht="49.5">
      <c r="A333" s="503" t="s">
        <v>12</v>
      </c>
      <c r="B333" s="504" t="s">
        <v>1075</v>
      </c>
      <c r="C333" s="505"/>
      <c r="D333" s="506"/>
      <c r="E333" s="507"/>
      <c r="F333" s="508"/>
      <c r="G333" s="47"/>
      <c r="H333" s="47"/>
      <c r="I333" s="47"/>
      <c r="J333" s="47"/>
    </row>
    <row r="334" spans="1:10" s="320" customFormat="1">
      <c r="A334" s="503"/>
      <c r="B334" s="504" t="s">
        <v>15</v>
      </c>
      <c r="C334" s="505" t="s">
        <v>5</v>
      </c>
      <c r="D334" s="506">
        <v>1</v>
      </c>
      <c r="E334" s="1204"/>
      <c r="F334" s="508">
        <f>D334*E334</f>
        <v>0</v>
      </c>
      <c r="G334" s="47"/>
      <c r="H334" s="47"/>
      <c r="I334" s="47"/>
      <c r="J334" s="47"/>
    </row>
    <row r="335" spans="1:10" s="320" customFormat="1">
      <c r="A335" s="317"/>
      <c r="B335" s="318"/>
      <c r="C335" s="321"/>
      <c r="D335" s="313"/>
      <c r="E335" s="314"/>
      <c r="F335" s="322"/>
      <c r="G335" s="47"/>
      <c r="H335" s="47"/>
      <c r="I335" s="47"/>
      <c r="J335" s="47"/>
    </row>
    <row r="336" spans="1:10" s="320" customFormat="1" ht="49.5">
      <c r="A336" s="503" t="s">
        <v>12</v>
      </c>
      <c r="B336" s="504" t="s">
        <v>1074</v>
      </c>
      <c r="C336" s="505"/>
      <c r="D336" s="506"/>
      <c r="E336" s="507"/>
      <c r="F336" s="508"/>
      <c r="G336" s="47"/>
      <c r="H336" s="47"/>
      <c r="I336" s="47"/>
      <c r="J336" s="47"/>
    </row>
    <row r="337" spans="1:10" s="320" customFormat="1">
      <c r="A337" s="503"/>
      <c r="B337" s="504" t="s">
        <v>15</v>
      </c>
      <c r="C337" s="505" t="s">
        <v>5</v>
      </c>
      <c r="D337" s="506">
        <v>1</v>
      </c>
      <c r="E337" s="1204"/>
      <c r="F337" s="508">
        <f>D337*E337</f>
        <v>0</v>
      </c>
      <c r="G337" s="47"/>
      <c r="H337" s="47"/>
      <c r="I337" s="47"/>
      <c r="J337" s="47"/>
    </row>
    <row r="338" spans="1:10" s="320" customFormat="1">
      <c r="A338" s="316"/>
      <c r="B338" s="311"/>
      <c r="C338" s="323"/>
      <c r="D338" s="324"/>
      <c r="E338" s="325"/>
      <c r="F338" s="326"/>
      <c r="G338" s="47"/>
      <c r="H338" s="47"/>
      <c r="I338" s="47"/>
      <c r="J338" s="47"/>
    </row>
    <row r="339" spans="1:10" s="320" customFormat="1" ht="49.5">
      <c r="A339" s="503" t="s">
        <v>12</v>
      </c>
      <c r="B339" s="504" t="s">
        <v>115</v>
      </c>
      <c r="C339" s="505"/>
      <c r="D339" s="506"/>
      <c r="E339" s="507"/>
      <c r="F339" s="508"/>
      <c r="G339" s="47"/>
      <c r="H339" s="47"/>
      <c r="I339" s="47"/>
      <c r="J339" s="47"/>
    </row>
    <row r="340" spans="1:10" s="320" customFormat="1">
      <c r="A340" s="503"/>
      <c r="B340" s="504" t="s">
        <v>15</v>
      </c>
      <c r="C340" s="505" t="s">
        <v>7</v>
      </c>
      <c r="D340" s="506">
        <v>1</v>
      </c>
      <c r="E340" s="1204"/>
      <c r="F340" s="508">
        <f>D340*E340</f>
        <v>0</v>
      </c>
      <c r="G340" s="47"/>
      <c r="H340" s="47"/>
      <c r="I340" s="47"/>
      <c r="J340" s="47"/>
    </row>
    <row r="341" spans="1:10" s="320" customFormat="1">
      <c r="A341" s="317"/>
      <c r="B341" s="318"/>
      <c r="C341" s="321"/>
      <c r="D341" s="313"/>
      <c r="E341" s="314"/>
      <c r="F341" s="322"/>
      <c r="G341" s="47"/>
      <c r="H341" s="47"/>
      <c r="I341" s="47"/>
      <c r="J341" s="47"/>
    </row>
    <row r="342" spans="1:10" s="320" customFormat="1" ht="49.5">
      <c r="A342" s="503" t="s">
        <v>12</v>
      </c>
      <c r="B342" s="504" t="s">
        <v>110</v>
      </c>
      <c r="C342" s="505"/>
      <c r="D342" s="506"/>
      <c r="E342" s="507"/>
      <c r="F342" s="508"/>
      <c r="G342" s="47"/>
      <c r="H342" s="47"/>
      <c r="I342" s="47"/>
      <c r="J342" s="47"/>
    </row>
    <row r="343" spans="1:10" s="320" customFormat="1" ht="49.5">
      <c r="A343" s="503"/>
      <c r="B343" s="509" t="s">
        <v>111</v>
      </c>
      <c r="C343" s="505"/>
      <c r="D343" s="506"/>
      <c r="E343" s="507"/>
      <c r="F343" s="508"/>
      <c r="G343" s="47"/>
      <c r="H343" s="47"/>
      <c r="I343" s="47"/>
      <c r="J343" s="47"/>
    </row>
    <row r="344" spans="1:10" s="320" customFormat="1">
      <c r="A344" s="503"/>
      <c r="B344" s="504" t="s">
        <v>15</v>
      </c>
      <c r="C344" s="505" t="s">
        <v>5</v>
      </c>
      <c r="D344" s="506">
        <v>1</v>
      </c>
      <c r="E344" s="1204"/>
      <c r="F344" s="508">
        <f>D344*E344</f>
        <v>0</v>
      </c>
      <c r="G344" s="47"/>
      <c r="H344" s="47"/>
      <c r="I344" s="47"/>
      <c r="J344" s="47"/>
    </row>
    <row r="345" spans="1:10" s="320" customFormat="1">
      <c r="A345" s="317"/>
      <c r="B345" s="318"/>
      <c r="C345" s="321"/>
      <c r="D345" s="313"/>
      <c r="E345" s="314"/>
      <c r="F345" s="322"/>
      <c r="G345" s="47"/>
      <c r="H345" s="47"/>
      <c r="I345" s="47"/>
      <c r="J345" s="47"/>
    </row>
    <row r="346" spans="1:10" s="320" customFormat="1" ht="66">
      <c r="A346" s="503" t="s">
        <v>12</v>
      </c>
      <c r="B346" s="504" t="s">
        <v>109</v>
      </c>
      <c r="C346" s="505"/>
      <c r="D346" s="506"/>
      <c r="E346" s="507"/>
      <c r="F346" s="508"/>
      <c r="G346" s="47"/>
      <c r="H346" s="47"/>
      <c r="I346" s="47"/>
      <c r="J346" s="47"/>
    </row>
    <row r="347" spans="1:10" s="320" customFormat="1">
      <c r="A347" s="503"/>
      <c r="B347" s="504" t="s">
        <v>15</v>
      </c>
      <c r="C347" s="505" t="s">
        <v>5</v>
      </c>
      <c r="D347" s="506">
        <v>1</v>
      </c>
      <c r="E347" s="1204"/>
      <c r="F347" s="508">
        <f>D347*E347</f>
        <v>0</v>
      </c>
      <c r="G347" s="47"/>
      <c r="H347" s="47"/>
      <c r="I347" s="47"/>
      <c r="J347" s="47"/>
    </row>
    <row r="348" spans="1:10" s="320" customFormat="1">
      <c r="A348" s="317"/>
      <c r="B348" s="318"/>
      <c r="C348" s="321"/>
      <c r="D348" s="313"/>
      <c r="E348" s="314"/>
      <c r="F348" s="322"/>
      <c r="G348" s="47"/>
      <c r="H348" s="47"/>
      <c r="I348" s="47"/>
      <c r="J348" s="47"/>
    </row>
    <row r="349" spans="1:10" s="320" customFormat="1">
      <c r="A349" s="316" t="s">
        <v>1077</v>
      </c>
      <c r="B349" s="311" t="s">
        <v>1079</v>
      </c>
      <c r="C349" s="321"/>
      <c r="D349" s="313"/>
      <c r="E349" s="314"/>
      <c r="F349" s="322"/>
      <c r="G349" s="47"/>
      <c r="H349" s="47"/>
      <c r="I349" s="47"/>
      <c r="J349" s="47"/>
    </row>
    <row r="350" spans="1:10" s="320" customFormat="1">
      <c r="A350" s="317"/>
      <c r="B350" s="318"/>
      <c r="C350" s="321"/>
      <c r="D350" s="313"/>
      <c r="E350" s="314"/>
      <c r="F350" s="322"/>
      <c r="G350" s="47"/>
      <c r="H350" s="47"/>
      <c r="I350" s="47"/>
      <c r="J350" s="47"/>
    </row>
    <row r="351" spans="1:10" s="320" customFormat="1" ht="115.5">
      <c r="A351" s="317"/>
      <c r="B351" s="311" t="s">
        <v>1080</v>
      </c>
      <c r="C351" s="321"/>
      <c r="D351" s="313"/>
      <c r="E351" s="314"/>
      <c r="F351" s="322"/>
      <c r="G351" s="47"/>
      <c r="H351" s="47"/>
      <c r="I351" s="47"/>
      <c r="J351" s="47"/>
    </row>
    <row r="352" spans="1:10" s="320" customFormat="1">
      <c r="A352" s="317"/>
      <c r="B352" s="318"/>
      <c r="C352" s="321"/>
      <c r="D352" s="313"/>
      <c r="E352" s="314"/>
      <c r="F352" s="322"/>
      <c r="G352" s="47"/>
      <c r="H352" s="47"/>
      <c r="I352" s="47"/>
      <c r="J352" s="47"/>
    </row>
    <row r="353" spans="1:10" s="320" customFormat="1" ht="115.5">
      <c r="A353" s="496" t="s">
        <v>12</v>
      </c>
      <c r="B353" s="497" t="s">
        <v>1081</v>
      </c>
      <c r="C353" s="510"/>
      <c r="D353" s="499"/>
      <c r="E353" s="500"/>
      <c r="F353" s="511"/>
      <c r="G353" s="47"/>
      <c r="H353" s="47"/>
      <c r="I353" s="47"/>
      <c r="J353" s="47"/>
    </row>
    <row r="354" spans="1:10" s="320" customFormat="1">
      <c r="A354" s="496"/>
      <c r="B354" s="497" t="s">
        <v>15</v>
      </c>
      <c r="C354" s="510" t="s">
        <v>5</v>
      </c>
      <c r="D354" s="499">
        <v>1</v>
      </c>
      <c r="E354" s="1205"/>
      <c r="F354" s="511">
        <f>D354*E354</f>
        <v>0</v>
      </c>
      <c r="G354" s="47"/>
      <c r="H354" s="47"/>
      <c r="I354" s="47"/>
      <c r="J354" s="47"/>
    </row>
    <row r="355" spans="1:10" s="320" customFormat="1">
      <c r="A355" s="317"/>
      <c r="B355" s="318"/>
      <c r="C355" s="321"/>
      <c r="D355" s="313"/>
      <c r="E355" s="314"/>
      <c r="F355" s="322"/>
      <c r="G355" s="47"/>
      <c r="H355" s="47"/>
      <c r="I355" s="47"/>
      <c r="J355" s="47"/>
    </row>
    <row r="356" spans="1:10" s="320" customFormat="1" ht="49.5">
      <c r="A356" s="496" t="s">
        <v>12</v>
      </c>
      <c r="B356" s="497" t="s">
        <v>1085</v>
      </c>
      <c r="C356" s="510"/>
      <c r="D356" s="499"/>
      <c r="E356" s="500"/>
      <c r="F356" s="511"/>
      <c r="G356" s="47"/>
      <c r="H356" s="47"/>
      <c r="I356" s="47"/>
      <c r="J356" s="47"/>
    </row>
    <row r="357" spans="1:10" s="320" customFormat="1">
      <c r="A357" s="496"/>
      <c r="B357" s="471" t="s">
        <v>16</v>
      </c>
      <c r="C357" s="472" t="s">
        <v>7</v>
      </c>
      <c r="D357" s="472">
        <v>1</v>
      </c>
      <c r="E357" s="1200"/>
      <c r="F357" s="473">
        <f>D357*E357</f>
        <v>0</v>
      </c>
      <c r="G357" s="47"/>
      <c r="H357" s="47"/>
      <c r="I357" s="47"/>
      <c r="J357" s="47"/>
    </row>
    <row r="358" spans="1:10" s="320" customFormat="1">
      <c r="A358" s="317"/>
      <c r="B358" s="318"/>
      <c r="C358" s="321"/>
      <c r="D358" s="313"/>
      <c r="E358" s="314"/>
      <c r="F358" s="322"/>
      <c r="G358" s="47"/>
      <c r="H358" s="47"/>
      <c r="I358" s="47"/>
      <c r="J358" s="47"/>
    </row>
    <row r="359" spans="1:10" s="320" customFormat="1" ht="49.5">
      <c r="A359" s="496" t="s">
        <v>12</v>
      </c>
      <c r="B359" s="497" t="s">
        <v>1086</v>
      </c>
      <c r="C359" s="510"/>
      <c r="D359" s="499"/>
      <c r="E359" s="500"/>
      <c r="F359" s="511"/>
      <c r="G359" s="47"/>
      <c r="H359" s="47"/>
      <c r="I359" s="47"/>
      <c r="J359" s="47"/>
    </row>
    <row r="360" spans="1:10" s="320" customFormat="1">
      <c r="A360" s="496"/>
      <c r="B360" s="471" t="s">
        <v>16</v>
      </c>
      <c r="C360" s="472" t="s">
        <v>7</v>
      </c>
      <c r="D360" s="472">
        <v>1</v>
      </c>
      <c r="E360" s="1200"/>
      <c r="F360" s="473">
        <f>D360*E360</f>
        <v>0</v>
      </c>
      <c r="G360" s="47"/>
      <c r="H360" s="47"/>
      <c r="I360" s="47"/>
      <c r="J360" s="47"/>
    </row>
    <row r="361" spans="1:10" s="320" customFormat="1">
      <c r="A361" s="317"/>
      <c r="B361" s="318"/>
      <c r="C361" s="321"/>
      <c r="D361" s="313"/>
      <c r="E361" s="314"/>
      <c r="F361" s="322"/>
      <c r="G361" s="47"/>
      <c r="H361" s="47"/>
      <c r="I361" s="47"/>
      <c r="J361" s="47"/>
    </row>
    <row r="362" spans="1:10" s="320" customFormat="1" ht="49.5">
      <c r="A362" s="496" t="s">
        <v>12</v>
      </c>
      <c r="B362" s="497" t="s">
        <v>1087</v>
      </c>
      <c r="C362" s="510"/>
      <c r="D362" s="499"/>
      <c r="E362" s="500"/>
      <c r="F362" s="511"/>
      <c r="G362" s="47"/>
      <c r="H362" s="47"/>
      <c r="I362" s="47"/>
      <c r="J362" s="47"/>
    </row>
    <row r="363" spans="1:10" s="320" customFormat="1">
      <c r="A363" s="496"/>
      <c r="B363" s="471" t="s">
        <v>16</v>
      </c>
      <c r="C363" s="472" t="s">
        <v>7</v>
      </c>
      <c r="D363" s="472">
        <v>1</v>
      </c>
      <c r="E363" s="1200"/>
      <c r="F363" s="473">
        <f>D363*E363</f>
        <v>0</v>
      </c>
      <c r="G363" s="47"/>
      <c r="H363" s="47"/>
      <c r="I363" s="47"/>
      <c r="J363" s="47"/>
    </row>
    <row r="364" spans="1:10" s="320" customFormat="1">
      <c r="A364" s="317"/>
      <c r="B364" s="318"/>
      <c r="C364" s="321"/>
      <c r="D364" s="313"/>
      <c r="E364" s="314"/>
      <c r="F364" s="322"/>
      <c r="G364" s="47"/>
      <c r="H364" s="47"/>
      <c r="I364" s="47"/>
      <c r="J364" s="47"/>
    </row>
    <row r="365" spans="1:10" s="320" customFormat="1" ht="49.5">
      <c r="A365" s="496" t="s">
        <v>12</v>
      </c>
      <c r="B365" s="497" t="s">
        <v>1088</v>
      </c>
      <c r="C365" s="510"/>
      <c r="D365" s="499"/>
      <c r="E365" s="500"/>
      <c r="F365" s="511"/>
      <c r="G365" s="47"/>
      <c r="H365" s="47"/>
      <c r="I365" s="47"/>
      <c r="J365" s="47"/>
    </row>
    <row r="366" spans="1:10" s="320" customFormat="1">
      <c r="A366" s="496"/>
      <c r="B366" s="471" t="s">
        <v>16</v>
      </c>
      <c r="C366" s="472" t="s">
        <v>7</v>
      </c>
      <c r="D366" s="472">
        <v>3</v>
      </c>
      <c r="E366" s="1200"/>
      <c r="F366" s="473">
        <f>D366*E366</f>
        <v>0</v>
      </c>
      <c r="G366" s="47"/>
      <c r="H366" s="47"/>
      <c r="I366" s="47"/>
      <c r="J366" s="47"/>
    </row>
    <row r="367" spans="1:10" s="320" customFormat="1">
      <c r="A367" s="317"/>
      <c r="B367" s="318"/>
      <c r="C367" s="321"/>
      <c r="D367" s="313"/>
      <c r="E367" s="314"/>
      <c r="F367" s="322"/>
      <c r="G367" s="47"/>
      <c r="H367" s="47"/>
      <c r="I367" s="47"/>
      <c r="J367" s="47"/>
    </row>
    <row r="368" spans="1:10" s="320" customFormat="1" ht="49.5">
      <c r="A368" s="503" t="s">
        <v>12</v>
      </c>
      <c r="B368" s="504" t="s">
        <v>1089</v>
      </c>
      <c r="C368" s="505"/>
      <c r="D368" s="506"/>
      <c r="E368" s="507"/>
      <c r="F368" s="508"/>
      <c r="G368" s="47"/>
      <c r="H368" s="47"/>
      <c r="I368" s="47"/>
      <c r="J368" s="47"/>
    </row>
    <row r="369" spans="1:10" s="320" customFormat="1">
      <c r="A369" s="503"/>
      <c r="B369" s="512" t="s">
        <v>16</v>
      </c>
      <c r="C369" s="513" t="s">
        <v>7</v>
      </c>
      <c r="D369" s="513">
        <v>1</v>
      </c>
      <c r="E369" s="1206"/>
      <c r="F369" s="514">
        <f>D369*E369</f>
        <v>0</v>
      </c>
      <c r="G369" s="47"/>
      <c r="H369" s="47"/>
      <c r="I369" s="47"/>
      <c r="J369" s="47"/>
    </row>
    <row r="370" spans="1:10" s="320" customFormat="1">
      <c r="A370" s="317"/>
      <c r="B370" s="318"/>
      <c r="C370" s="321"/>
      <c r="D370" s="313"/>
      <c r="E370" s="314"/>
      <c r="F370" s="322"/>
      <c r="G370" s="47"/>
      <c r="H370" s="47"/>
      <c r="I370" s="47"/>
      <c r="J370" s="47"/>
    </row>
    <row r="371" spans="1:10" s="320" customFormat="1" ht="49.5">
      <c r="A371" s="496" t="s">
        <v>12</v>
      </c>
      <c r="B371" s="497" t="s">
        <v>1090</v>
      </c>
      <c r="C371" s="510"/>
      <c r="D371" s="499"/>
      <c r="E371" s="500"/>
      <c r="F371" s="511"/>
      <c r="G371" s="47"/>
      <c r="H371" s="47"/>
      <c r="I371" s="47"/>
      <c r="J371" s="47"/>
    </row>
    <row r="372" spans="1:10" s="320" customFormat="1">
      <c r="A372" s="496"/>
      <c r="B372" s="471" t="s">
        <v>16</v>
      </c>
      <c r="C372" s="472" t="s">
        <v>7</v>
      </c>
      <c r="D372" s="472">
        <v>3</v>
      </c>
      <c r="E372" s="1200"/>
      <c r="F372" s="473">
        <f>D372*E372</f>
        <v>0</v>
      </c>
      <c r="G372" s="47"/>
      <c r="H372" s="47"/>
      <c r="I372" s="47"/>
      <c r="J372" s="47"/>
    </row>
    <row r="373" spans="1:10" s="320" customFormat="1">
      <c r="A373" s="317"/>
      <c r="B373" s="318"/>
      <c r="C373" s="321"/>
      <c r="D373" s="313"/>
      <c r="E373" s="314"/>
      <c r="F373" s="322"/>
      <c r="G373" s="47"/>
      <c r="H373" s="47"/>
      <c r="I373" s="47"/>
      <c r="J373" s="47"/>
    </row>
    <row r="374" spans="1:10" s="320" customFormat="1" ht="49.5">
      <c r="A374" s="491" t="s">
        <v>12</v>
      </c>
      <c r="B374" s="492" t="s">
        <v>1091</v>
      </c>
      <c r="C374" s="515"/>
      <c r="D374" s="494"/>
      <c r="E374" s="495"/>
      <c r="F374" s="516"/>
      <c r="G374" s="47"/>
      <c r="H374" s="47"/>
      <c r="I374" s="47"/>
      <c r="J374" s="47"/>
    </row>
    <row r="375" spans="1:10" s="320" customFormat="1">
      <c r="A375" s="491"/>
      <c r="B375" s="466" t="s">
        <v>16</v>
      </c>
      <c r="C375" s="467" t="s">
        <v>7</v>
      </c>
      <c r="D375" s="467">
        <v>8</v>
      </c>
      <c r="E375" s="1199"/>
      <c r="F375" s="468">
        <f>D375*E375</f>
        <v>0</v>
      </c>
      <c r="G375" s="47"/>
      <c r="H375" s="47"/>
      <c r="I375" s="47"/>
      <c r="J375" s="47"/>
    </row>
    <row r="376" spans="1:10" s="320" customFormat="1">
      <c r="A376" s="317"/>
      <c r="B376" s="318"/>
      <c r="C376" s="321"/>
      <c r="D376" s="313"/>
      <c r="E376" s="314"/>
      <c r="F376" s="322"/>
      <c r="G376" s="47"/>
      <c r="H376" s="47"/>
      <c r="I376" s="47"/>
      <c r="J376" s="47"/>
    </row>
    <row r="377" spans="1:10" s="320" customFormat="1" ht="49.5">
      <c r="A377" s="503" t="s">
        <v>12</v>
      </c>
      <c r="B377" s="504" t="s">
        <v>1084</v>
      </c>
      <c r="C377" s="505"/>
      <c r="D377" s="506"/>
      <c r="E377" s="507"/>
      <c r="F377" s="508"/>
      <c r="G377" s="47"/>
      <c r="H377" s="47"/>
      <c r="I377" s="47"/>
      <c r="J377" s="47"/>
    </row>
    <row r="378" spans="1:10" s="320" customFormat="1">
      <c r="A378" s="503"/>
      <c r="B378" s="512" t="s">
        <v>16</v>
      </c>
      <c r="C378" s="513" t="s">
        <v>7</v>
      </c>
      <c r="D378" s="513">
        <v>1</v>
      </c>
      <c r="E378" s="1206"/>
      <c r="F378" s="514">
        <f>D378*E378</f>
        <v>0</v>
      </c>
      <c r="G378" s="47"/>
      <c r="H378" s="47"/>
      <c r="I378" s="47"/>
      <c r="J378" s="47"/>
    </row>
    <row r="379" spans="1:10" s="320" customFormat="1">
      <c r="A379" s="317"/>
      <c r="B379" s="318"/>
      <c r="C379" s="321"/>
      <c r="D379" s="313"/>
      <c r="E379" s="314"/>
      <c r="F379" s="322"/>
      <c r="G379" s="47"/>
      <c r="H379" s="47"/>
      <c r="I379" s="47"/>
      <c r="J379" s="47"/>
    </row>
    <row r="380" spans="1:10" s="320" customFormat="1" ht="49.5">
      <c r="A380" s="496" t="s">
        <v>12</v>
      </c>
      <c r="B380" s="497" t="s">
        <v>1083</v>
      </c>
      <c r="C380" s="510"/>
      <c r="D380" s="499"/>
      <c r="E380" s="500"/>
      <c r="F380" s="511"/>
      <c r="G380" s="47"/>
      <c r="H380" s="47"/>
      <c r="I380" s="47"/>
      <c r="J380" s="47"/>
    </row>
    <row r="381" spans="1:10" s="320" customFormat="1">
      <c r="A381" s="496"/>
      <c r="B381" s="471" t="s">
        <v>15</v>
      </c>
      <c r="C381" s="472" t="s">
        <v>5</v>
      </c>
      <c r="D381" s="472">
        <v>1</v>
      </c>
      <c r="E381" s="1200"/>
      <c r="F381" s="473">
        <f>D381*E381</f>
        <v>0</v>
      </c>
      <c r="G381" s="47"/>
      <c r="H381" s="47"/>
      <c r="I381" s="47"/>
      <c r="J381" s="47"/>
    </row>
    <row r="382" spans="1:10" s="320" customFormat="1">
      <c r="A382" s="317"/>
      <c r="B382" s="318"/>
      <c r="C382" s="321"/>
      <c r="D382" s="313"/>
      <c r="E382" s="314"/>
      <c r="F382" s="322"/>
      <c r="G382" s="47"/>
      <c r="H382" s="47"/>
      <c r="I382" s="47"/>
      <c r="J382" s="47"/>
    </row>
    <row r="383" spans="1:10" s="320" customFormat="1" ht="33">
      <c r="A383" s="496" t="s">
        <v>12</v>
      </c>
      <c r="B383" s="497" t="s">
        <v>1082</v>
      </c>
      <c r="C383" s="510"/>
      <c r="D383" s="499"/>
      <c r="E383" s="500"/>
      <c r="F383" s="511"/>
      <c r="G383" s="47"/>
      <c r="H383" s="47"/>
      <c r="I383" s="47"/>
      <c r="J383" s="47"/>
    </row>
    <row r="384" spans="1:10" s="320" customFormat="1">
      <c r="A384" s="496"/>
      <c r="B384" s="471" t="s">
        <v>15</v>
      </c>
      <c r="C384" s="472" t="s">
        <v>5</v>
      </c>
      <c r="D384" s="472">
        <v>1</v>
      </c>
      <c r="E384" s="1200"/>
      <c r="F384" s="473">
        <f>D384*E384</f>
        <v>0</v>
      </c>
      <c r="G384" s="47"/>
      <c r="H384" s="47"/>
      <c r="I384" s="47"/>
      <c r="J384" s="47"/>
    </row>
    <row r="385" spans="1:10" s="320" customFormat="1">
      <c r="A385" s="317"/>
      <c r="B385" s="318"/>
      <c r="C385" s="321"/>
      <c r="D385" s="313"/>
      <c r="E385" s="314"/>
      <c r="F385" s="322"/>
      <c r="G385" s="47"/>
      <c r="H385" s="47"/>
      <c r="I385" s="47"/>
      <c r="J385" s="47"/>
    </row>
    <row r="386" spans="1:10" s="320" customFormat="1">
      <c r="A386" s="316" t="s">
        <v>1078</v>
      </c>
      <c r="B386" s="311" t="s">
        <v>116</v>
      </c>
      <c r="C386" s="323"/>
      <c r="D386" s="324"/>
      <c r="E386" s="325"/>
      <c r="F386" s="326"/>
      <c r="G386" s="47"/>
      <c r="H386" s="47"/>
      <c r="I386" s="47"/>
      <c r="J386" s="47"/>
    </row>
    <row r="387" spans="1:10" s="320" customFormat="1">
      <c r="A387" s="316"/>
      <c r="B387" s="311"/>
      <c r="C387" s="323"/>
      <c r="D387" s="324"/>
      <c r="E387" s="325"/>
      <c r="F387" s="326"/>
      <c r="G387" s="47"/>
      <c r="H387" s="47"/>
      <c r="I387" s="47"/>
      <c r="J387" s="47"/>
    </row>
    <row r="388" spans="1:10" s="320" customFormat="1" ht="99">
      <c r="A388" s="503" t="s">
        <v>12</v>
      </c>
      <c r="B388" s="504" t="s">
        <v>117</v>
      </c>
      <c r="C388" s="505"/>
      <c r="D388" s="506"/>
      <c r="E388" s="507"/>
      <c r="F388" s="508"/>
      <c r="G388" s="47"/>
      <c r="H388" s="47"/>
      <c r="I388" s="47"/>
      <c r="J388" s="47"/>
    </row>
    <row r="389" spans="1:10" s="320" customFormat="1">
      <c r="A389" s="503"/>
      <c r="B389" s="504" t="s">
        <v>15</v>
      </c>
      <c r="C389" s="505" t="s">
        <v>5</v>
      </c>
      <c r="D389" s="506">
        <v>1</v>
      </c>
      <c r="E389" s="1204"/>
      <c r="F389" s="508">
        <f>D389*E389</f>
        <v>0</v>
      </c>
      <c r="G389" s="47"/>
      <c r="H389" s="47"/>
      <c r="I389" s="47"/>
      <c r="J389" s="47"/>
    </row>
    <row r="390" spans="1:10" s="320" customFormat="1">
      <c r="A390" s="316"/>
      <c r="B390" s="311"/>
      <c r="C390" s="323"/>
      <c r="D390" s="324"/>
      <c r="E390" s="325"/>
      <c r="F390" s="326"/>
      <c r="G390" s="47"/>
      <c r="H390" s="47"/>
      <c r="I390" s="47"/>
      <c r="J390" s="47"/>
    </row>
    <row r="391" spans="1:10" s="320" customFormat="1" ht="49.5">
      <c r="A391" s="503" t="s">
        <v>12</v>
      </c>
      <c r="B391" s="504" t="s">
        <v>49</v>
      </c>
      <c r="C391" s="505"/>
      <c r="D391" s="506"/>
      <c r="E391" s="507"/>
      <c r="F391" s="508"/>
      <c r="G391" s="47"/>
      <c r="H391" s="47"/>
      <c r="I391" s="47"/>
      <c r="J391" s="47"/>
    </row>
    <row r="392" spans="1:10" s="320" customFormat="1">
      <c r="A392" s="503"/>
      <c r="B392" s="504" t="s">
        <v>15</v>
      </c>
      <c r="C392" s="505" t="s">
        <v>5</v>
      </c>
      <c r="D392" s="506">
        <v>1</v>
      </c>
      <c r="E392" s="1204"/>
      <c r="F392" s="508">
        <f>D392*E392</f>
        <v>0</v>
      </c>
      <c r="G392" s="47"/>
      <c r="H392" s="47"/>
      <c r="I392" s="47"/>
      <c r="J392" s="47"/>
    </row>
    <row r="393" spans="1:10" s="320" customFormat="1">
      <c r="A393" s="316"/>
      <c r="B393" s="311"/>
      <c r="C393" s="323"/>
      <c r="D393" s="324"/>
      <c r="E393" s="325"/>
      <c r="F393" s="326"/>
      <c r="G393" s="47"/>
      <c r="H393" s="47"/>
      <c r="I393" s="47"/>
      <c r="J393" s="47"/>
    </row>
    <row r="394" spans="1:10" s="320" customFormat="1" ht="49.5">
      <c r="A394" s="503" t="s">
        <v>12</v>
      </c>
      <c r="B394" s="504" t="s">
        <v>141</v>
      </c>
      <c r="C394" s="505"/>
      <c r="D394" s="506"/>
      <c r="E394" s="507"/>
      <c r="F394" s="508"/>
      <c r="G394" s="47"/>
      <c r="H394" s="47"/>
      <c r="I394" s="47"/>
      <c r="J394" s="47"/>
    </row>
    <row r="395" spans="1:10" s="320" customFormat="1">
      <c r="A395" s="503"/>
      <c r="B395" s="504" t="s">
        <v>15</v>
      </c>
      <c r="C395" s="505" t="s">
        <v>7</v>
      </c>
      <c r="D395" s="506">
        <v>1</v>
      </c>
      <c r="E395" s="1204"/>
      <c r="F395" s="508">
        <f>D395*E395</f>
        <v>0</v>
      </c>
      <c r="G395" s="47"/>
      <c r="H395" s="47"/>
      <c r="I395" s="47"/>
      <c r="J395" s="47"/>
    </row>
    <row r="396" spans="1:10" s="320" customFormat="1">
      <c r="A396" s="317"/>
      <c r="B396" s="318"/>
      <c r="C396" s="321"/>
      <c r="D396" s="313"/>
      <c r="E396" s="314"/>
      <c r="F396" s="322"/>
      <c r="G396" s="47"/>
      <c r="H396" s="47"/>
      <c r="I396" s="47"/>
      <c r="J396" s="47"/>
    </row>
    <row r="397" spans="1:10" s="320" customFormat="1" ht="49.5">
      <c r="A397" s="503" t="s">
        <v>12</v>
      </c>
      <c r="B397" s="504" t="s">
        <v>142</v>
      </c>
      <c r="C397" s="505"/>
      <c r="D397" s="506"/>
      <c r="E397" s="507"/>
      <c r="F397" s="508"/>
      <c r="G397" s="47"/>
      <c r="H397" s="47"/>
      <c r="I397" s="47"/>
      <c r="J397" s="47"/>
    </row>
    <row r="398" spans="1:10" s="320" customFormat="1">
      <c r="A398" s="503"/>
      <c r="B398" s="504" t="s">
        <v>15</v>
      </c>
      <c r="C398" s="505" t="s">
        <v>7</v>
      </c>
      <c r="D398" s="506">
        <v>1</v>
      </c>
      <c r="E398" s="1204"/>
      <c r="F398" s="508">
        <f>D398*E398</f>
        <v>0</v>
      </c>
      <c r="G398" s="47"/>
      <c r="H398" s="47"/>
      <c r="I398" s="47"/>
      <c r="J398" s="47"/>
    </row>
    <row r="399" spans="1:10" s="320" customFormat="1">
      <c r="A399" s="316"/>
      <c r="B399" s="311"/>
      <c r="C399" s="323"/>
      <c r="D399" s="324"/>
      <c r="E399" s="325"/>
      <c r="F399" s="326"/>
      <c r="G399" s="47"/>
      <c r="H399" s="47"/>
      <c r="I399" s="47"/>
      <c r="J399" s="47"/>
    </row>
    <row r="400" spans="1:10" s="320" customFormat="1" ht="33">
      <c r="A400" s="503" t="s">
        <v>12</v>
      </c>
      <c r="B400" s="504" t="s">
        <v>118</v>
      </c>
      <c r="C400" s="505"/>
      <c r="D400" s="506"/>
      <c r="E400" s="507"/>
      <c r="F400" s="508"/>
      <c r="G400" s="47"/>
      <c r="H400" s="47"/>
      <c r="I400" s="47"/>
      <c r="J400" s="47"/>
    </row>
    <row r="401" spans="1:10" s="320" customFormat="1" ht="33">
      <c r="A401" s="503"/>
      <c r="B401" s="509" t="s">
        <v>143</v>
      </c>
      <c r="C401" s="505"/>
      <c r="D401" s="506"/>
      <c r="E401" s="507"/>
      <c r="F401" s="508"/>
      <c r="G401" s="47"/>
      <c r="H401" s="47"/>
      <c r="I401" s="47"/>
      <c r="J401" s="47"/>
    </row>
    <row r="402" spans="1:10" s="320" customFormat="1">
      <c r="A402" s="503"/>
      <c r="B402" s="504" t="s">
        <v>15</v>
      </c>
      <c r="C402" s="505" t="s">
        <v>5</v>
      </c>
      <c r="D402" s="506">
        <v>1</v>
      </c>
      <c r="E402" s="1204"/>
      <c r="F402" s="508">
        <f>D402*E402</f>
        <v>0</v>
      </c>
      <c r="G402" s="47"/>
      <c r="H402" s="47"/>
      <c r="I402" s="47"/>
      <c r="J402" s="47"/>
    </row>
    <row r="403" spans="1:10" s="320" customFormat="1">
      <c r="A403" s="317"/>
      <c r="B403" s="318"/>
      <c r="C403" s="321"/>
      <c r="D403" s="313"/>
      <c r="E403" s="314"/>
      <c r="F403" s="322"/>
      <c r="G403" s="47"/>
      <c r="H403" s="47"/>
      <c r="I403" s="47"/>
      <c r="J403" s="47"/>
    </row>
    <row r="404" spans="1:10" s="320" customFormat="1" ht="49.5">
      <c r="A404" s="503" t="s">
        <v>12</v>
      </c>
      <c r="B404" s="504" t="s">
        <v>48</v>
      </c>
      <c r="C404" s="505"/>
      <c r="D404" s="506"/>
      <c r="E404" s="507"/>
      <c r="F404" s="508"/>
      <c r="G404" s="47"/>
      <c r="H404" s="47"/>
      <c r="I404" s="47"/>
      <c r="J404" s="47"/>
    </row>
    <row r="405" spans="1:10" s="320" customFormat="1">
      <c r="A405" s="503"/>
      <c r="B405" s="504" t="s">
        <v>15</v>
      </c>
      <c r="C405" s="505" t="s">
        <v>5</v>
      </c>
      <c r="D405" s="506">
        <v>1</v>
      </c>
      <c r="E405" s="1204"/>
      <c r="F405" s="508">
        <f>D405*E405</f>
        <v>0</v>
      </c>
      <c r="G405" s="47"/>
      <c r="H405" s="47"/>
      <c r="I405" s="47"/>
      <c r="J405" s="47"/>
    </row>
    <row r="406" spans="1:10" s="320" customFormat="1">
      <c r="A406" s="317"/>
      <c r="B406" s="318"/>
      <c r="C406" s="321"/>
      <c r="D406" s="313"/>
      <c r="E406" s="314"/>
      <c r="F406" s="322"/>
      <c r="G406" s="47"/>
      <c r="H406" s="47"/>
      <c r="I406" s="47"/>
      <c r="J406" s="47"/>
    </row>
    <row r="407" spans="1:10" s="320" customFormat="1">
      <c r="A407" s="316" t="s">
        <v>120</v>
      </c>
      <c r="B407" s="311" t="s">
        <v>119</v>
      </c>
      <c r="C407" s="321"/>
      <c r="D407" s="313"/>
      <c r="E407" s="314"/>
      <c r="F407" s="322"/>
      <c r="G407" s="47"/>
      <c r="H407" s="47"/>
      <c r="I407" s="47"/>
      <c r="J407" s="47"/>
    </row>
    <row r="408" spans="1:10" s="320" customFormat="1">
      <c r="A408" s="317"/>
      <c r="B408" s="318"/>
      <c r="C408" s="321"/>
      <c r="D408" s="313"/>
      <c r="E408" s="314"/>
      <c r="F408" s="322"/>
      <c r="G408" s="47"/>
      <c r="H408" s="47"/>
      <c r="I408" s="47"/>
      <c r="J408" s="47"/>
    </row>
    <row r="409" spans="1:10" s="320" customFormat="1" ht="165">
      <c r="A409" s="503"/>
      <c r="B409" s="509" t="s">
        <v>121</v>
      </c>
      <c r="C409" s="517"/>
      <c r="D409" s="518"/>
      <c r="E409" s="519"/>
      <c r="F409" s="520"/>
      <c r="G409" s="47"/>
      <c r="H409" s="47"/>
      <c r="I409" s="47"/>
      <c r="J409" s="47"/>
    </row>
    <row r="410" spans="1:10" s="320" customFormat="1" ht="325.5" customHeight="1">
      <c r="A410" s="503"/>
      <c r="B410" s="509" t="s">
        <v>1467</v>
      </c>
      <c r="C410" s="505"/>
      <c r="D410" s="506"/>
      <c r="E410" s="507"/>
      <c r="F410" s="508"/>
      <c r="G410" s="47"/>
      <c r="H410" s="47"/>
      <c r="I410" s="47"/>
      <c r="J410" s="47"/>
    </row>
    <row r="411" spans="1:10" s="320" customFormat="1" ht="115.5">
      <c r="A411" s="503"/>
      <c r="B411" s="1053" t="s">
        <v>1468</v>
      </c>
      <c r="C411" s="505"/>
      <c r="D411" s="506"/>
      <c r="E411" s="507"/>
      <c r="F411" s="508"/>
      <c r="G411" s="47"/>
      <c r="H411" s="47"/>
      <c r="I411" s="47"/>
      <c r="J411" s="47"/>
    </row>
    <row r="412" spans="1:10" s="320" customFormat="1" ht="346.5">
      <c r="A412" s="503"/>
      <c r="B412" s="509" t="s">
        <v>1469</v>
      </c>
      <c r="C412" s="505"/>
      <c r="D412" s="506"/>
      <c r="E412" s="507"/>
      <c r="F412" s="508"/>
      <c r="G412" s="47"/>
      <c r="H412" s="47"/>
      <c r="I412" s="47"/>
      <c r="J412" s="47"/>
    </row>
    <row r="413" spans="1:10" s="320" customFormat="1">
      <c r="A413" s="503"/>
      <c r="B413" s="509"/>
      <c r="C413" s="505"/>
      <c r="D413" s="506"/>
      <c r="E413" s="507"/>
      <c r="F413" s="508"/>
      <c r="G413" s="47"/>
      <c r="H413" s="47"/>
      <c r="I413" s="47"/>
      <c r="J413" s="47"/>
    </row>
    <row r="414" spans="1:10" s="320" customFormat="1" ht="261.75" customHeight="1">
      <c r="A414" s="503"/>
      <c r="B414" s="1054" t="s">
        <v>1470</v>
      </c>
      <c r="C414" s="517"/>
      <c r="D414" s="518"/>
      <c r="E414" s="519"/>
      <c r="F414" s="520"/>
      <c r="G414" s="47"/>
      <c r="H414" s="47"/>
      <c r="I414" s="47"/>
      <c r="J414" s="47"/>
    </row>
    <row r="415" spans="1:10" s="320" customFormat="1">
      <c r="A415" s="503" t="s">
        <v>12</v>
      </c>
      <c r="B415" s="504" t="s">
        <v>122</v>
      </c>
      <c r="C415" s="517"/>
      <c r="D415" s="518"/>
      <c r="E415" s="519"/>
      <c r="F415" s="520"/>
      <c r="G415" s="47"/>
      <c r="H415" s="47"/>
      <c r="I415" s="47"/>
      <c r="J415" s="47"/>
    </row>
    <row r="416" spans="1:10" s="320" customFormat="1">
      <c r="A416" s="503"/>
      <c r="B416" s="504" t="s">
        <v>28</v>
      </c>
      <c r="C416" s="505" t="s">
        <v>5</v>
      </c>
      <c r="D416" s="506">
        <v>1</v>
      </c>
      <c r="E416" s="1204"/>
      <c r="F416" s="508">
        <f>D416*E416</f>
        <v>0</v>
      </c>
      <c r="G416" s="47"/>
      <c r="H416" s="47"/>
      <c r="I416" s="47"/>
      <c r="J416" s="47"/>
    </row>
    <row r="417" spans="1:10" s="320" customFormat="1">
      <c r="A417" s="317"/>
      <c r="B417" s="318"/>
      <c r="C417" s="321"/>
      <c r="D417" s="313"/>
      <c r="E417" s="314"/>
      <c r="F417" s="322"/>
      <c r="G417" s="47"/>
      <c r="H417" s="47"/>
      <c r="I417" s="47"/>
      <c r="J417" s="47"/>
    </row>
    <row r="418" spans="1:10" s="320" customFormat="1">
      <c r="A418" s="316" t="s">
        <v>123</v>
      </c>
      <c r="B418" s="311" t="s">
        <v>51</v>
      </c>
      <c r="C418" s="327"/>
      <c r="D418" s="313"/>
      <c r="E418" s="314"/>
      <c r="F418" s="322"/>
      <c r="G418" s="47"/>
      <c r="H418" s="47"/>
      <c r="I418" s="47"/>
      <c r="J418" s="47"/>
    </row>
    <row r="419" spans="1:10" s="320" customFormat="1">
      <c r="A419" s="316"/>
      <c r="B419" s="318"/>
      <c r="C419" s="327"/>
      <c r="D419" s="313"/>
      <c r="E419" s="314"/>
      <c r="F419" s="322"/>
      <c r="G419" s="47"/>
      <c r="H419" s="47"/>
      <c r="I419" s="47"/>
      <c r="J419" s="47"/>
    </row>
    <row r="420" spans="1:10" s="320" customFormat="1" ht="49.5">
      <c r="A420" s="521" t="s">
        <v>12</v>
      </c>
      <c r="B420" s="522" t="s">
        <v>52</v>
      </c>
      <c r="C420" s="523"/>
      <c r="D420" s="524"/>
      <c r="E420" s="525"/>
      <c r="F420" s="526"/>
      <c r="G420" s="47"/>
      <c r="H420" s="47"/>
      <c r="I420" s="47"/>
      <c r="J420" s="47"/>
    </row>
    <row r="421" spans="1:10" s="320" customFormat="1">
      <c r="A421" s="521"/>
      <c r="B421" s="522" t="s">
        <v>28</v>
      </c>
      <c r="C421" s="523" t="s">
        <v>5</v>
      </c>
      <c r="D421" s="524">
        <v>2</v>
      </c>
      <c r="E421" s="1207"/>
      <c r="F421" s="526">
        <f>D421*E421</f>
        <v>0</v>
      </c>
      <c r="G421" s="47"/>
      <c r="H421" s="47"/>
      <c r="I421" s="47"/>
      <c r="J421" s="47"/>
    </row>
    <row r="422" spans="1:10" s="320" customFormat="1">
      <c r="A422" s="316"/>
      <c r="B422" s="318"/>
      <c r="C422" s="327"/>
      <c r="D422" s="313"/>
      <c r="E422" s="314"/>
      <c r="F422" s="322"/>
      <c r="G422" s="47"/>
      <c r="H422" s="47"/>
      <c r="I422" s="47"/>
      <c r="J422" s="47"/>
    </row>
    <row r="423" spans="1:10" s="320" customFormat="1" ht="66">
      <c r="A423" s="527" t="s">
        <v>12</v>
      </c>
      <c r="B423" s="528" t="s">
        <v>53</v>
      </c>
      <c r="C423" s="529"/>
      <c r="D423" s="530"/>
      <c r="E423" s="531"/>
      <c r="F423" s="532"/>
      <c r="G423" s="47"/>
      <c r="H423" s="47"/>
      <c r="I423" s="47"/>
      <c r="J423" s="47"/>
    </row>
    <row r="424" spans="1:10" s="320" customFormat="1">
      <c r="A424" s="527"/>
      <c r="B424" s="528" t="s">
        <v>50</v>
      </c>
      <c r="C424" s="529" t="s">
        <v>7</v>
      </c>
      <c r="D424" s="530">
        <v>1</v>
      </c>
      <c r="E424" s="1208"/>
      <c r="F424" s="532">
        <f>D424*E424</f>
        <v>0</v>
      </c>
      <c r="G424" s="47"/>
      <c r="H424" s="47"/>
      <c r="I424" s="47"/>
      <c r="J424" s="47"/>
    </row>
    <row r="425" spans="1:10" s="320" customFormat="1">
      <c r="A425" s="316"/>
      <c r="B425" s="318"/>
      <c r="C425" s="327"/>
      <c r="D425" s="313"/>
      <c r="E425" s="314"/>
      <c r="F425" s="322"/>
      <c r="G425" s="47"/>
      <c r="H425" s="47"/>
      <c r="I425" s="47"/>
      <c r="J425" s="47"/>
    </row>
    <row r="426" spans="1:10" s="320" customFormat="1" ht="165">
      <c r="A426" s="533" t="s">
        <v>12</v>
      </c>
      <c r="B426" s="497" t="s">
        <v>1092</v>
      </c>
      <c r="C426" s="534"/>
      <c r="D426" s="499"/>
      <c r="E426" s="500"/>
      <c r="F426" s="511"/>
      <c r="G426" s="47"/>
      <c r="H426" s="47"/>
      <c r="I426" s="47"/>
      <c r="J426" s="47"/>
    </row>
    <row r="427" spans="1:10" s="320" customFormat="1">
      <c r="A427" s="533"/>
      <c r="B427" s="497" t="s">
        <v>28</v>
      </c>
      <c r="C427" s="534" t="s">
        <v>5</v>
      </c>
      <c r="D427" s="499">
        <v>3</v>
      </c>
      <c r="E427" s="1205"/>
      <c r="F427" s="511">
        <f>D427*E427</f>
        <v>0</v>
      </c>
      <c r="G427" s="47"/>
      <c r="H427" s="47"/>
      <c r="I427" s="47"/>
      <c r="J427" s="47"/>
    </row>
    <row r="428" spans="1:10" s="320" customFormat="1">
      <c r="A428" s="316"/>
      <c r="B428" s="318"/>
      <c r="C428" s="327"/>
      <c r="D428" s="313"/>
      <c r="E428" s="314"/>
      <c r="F428" s="322"/>
      <c r="G428" s="47"/>
      <c r="H428" s="47"/>
      <c r="I428" s="47"/>
      <c r="J428" s="47"/>
    </row>
    <row r="429" spans="1:10" s="320" customFormat="1">
      <c r="A429" s="316" t="s">
        <v>124</v>
      </c>
      <c r="B429" s="311" t="s">
        <v>54</v>
      </c>
      <c r="C429" s="321"/>
      <c r="D429" s="313"/>
      <c r="E429" s="322"/>
      <c r="F429" s="322"/>
      <c r="G429" s="47"/>
      <c r="H429" s="47"/>
      <c r="I429" s="47"/>
      <c r="J429" s="47"/>
    </row>
    <row r="430" spans="1:10" s="320" customFormat="1" ht="148.5">
      <c r="A430" s="316"/>
      <c r="B430" s="311" t="s">
        <v>1142</v>
      </c>
      <c r="C430" s="321"/>
      <c r="D430" s="313"/>
      <c r="E430" s="322"/>
      <c r="F430" s="322"/>
      <c r="G430" s="47"/>
      <c r="H430" s="47"/>
      <c r="I430" s="47"/>
      <c r="J430" s="47"/>
    </row>
    <row r="431" spans="1:10" s="320" customFormat="1">
      <c r="A431" s="316"/>
      <c r="B431" s="318"/>
      <c r="C431" s="321"/>
      <c r="D431" s="313"/>
      <c r="E431" s="322"/>
      <c r="F431" s="322"/>
      <c r="G431" s="47"/>
      <c r="H431" s="47"/>
      <c r="I431" s="47"/>
      <c r="J431" s="47"/>
    </row>
    <row r="432" spans="1:10" s="320" customFormat="1" ht="49.5">
      <c r="A432" s="527" t="s">
        <v>12</v>
      </c>
      <c r="B432" s="528" t="s">
        <v>126</v>
      </c>
      <c r="C432" s="529"/>
      <c r="D432" s="535"/>
      <c r="E432" s="536"/>
      <c r="F432" s="537"/>
      <c r="G432" s="47"/>
      <c r="H432" s="284"/>
      <c r="I432" s="284"/>
      <c r="J432" s="284"/>
    </row>
    <row r="433" spans="1:10" s="320" customFormat="1">
      <c r="A433" s="527"/>
      <c r="B433" s="528" t="s">
        <v>33</v>
      </c>
      <c r="C433" s="529" t="s">
        <v>14</v>
      </c>
      <c r="D433" s="535">
        <v>220</v>
      </c>
      <c r="E433" s="1209"/>
      <c r="F433" s="537">
        <f>D433*E433</f>
        <v>0</v>
      </c>
      <c r="G433" s="47"/>
      <c r="H433" s="284"/>
      <c r="I433" s="284"/>
      <c r="J433" s="284"/>
    </row>
    <row r="434" spans="1:10" s="330" customFormat="1">
      <c r="A434" s="316"/>
      <c r="B434" s="318"/>
      <c r="C434" s="331"/>
      <c r="D434" s="328"/>
      <c r="E434" s="329"/>
      <c r="F434" s="329"/>
      <c r="G434" s="284"/>
      <c r="H434" s="284"/>
      <c r="I434" s="284"/>
      <c r="J434" s="284"/>
    </row>
    <row r="435" spans="1:10" s="330" customFormat="1" ht="66">
      <c r="A435" s="538" t="s">
        <v>12</v>
      </c>
      <c r="B435" s="539" t="s">
        <v>58</v>
      </c>
      <c r="C435" s="540"/>
      <c r="D435" s="541"/>
      <c r="E435" s="542"/>
      <c r="F435" s="543"/>
      <c r="G435" s="284"/>
      <c r="H435" s="284"/>
      <c r="I435" s="284"/>
      <c r="J435" s="284"/>
    </row>
    <row r="436" spans="1:10" s="330" customFormat="1">
      <c r="A436" s="538"/>
      <c r="B436" s="539" t="s">
        <v>33</v>
      </c>
      <c r="C436" s="540" t="s">
        <v>14</v>
      </c>
      <c r="D436" s="541">
        <v>210</v>
      </c>
      <c r="E436" s="1210"/>
      <c r="F436" s="543">
        <f>D436*E436</f>
        <v>0</v>
      </c>
      <c r="G436" s="284"/>
      <c r="H436" s="284"/>
      <c r="I436" s="284"/>
      <c r="J436" s="284"/>
    </row>
    <row r="437" spans="1:10" s="330" customFormat="1">
      <c r="A437" s="316"/>
      <c r="B437" s="318"/>
      <c r="C437" s="331"/>
      <c r="D437" s="328"/>
      <c r="E437" s="329"/>
      <c r="F437" s="329"/>
      <c r="G437" s="284"/>
      <c r="H437" s="284"/>
      <c r="I437" s="284"/>
      <c r="J437" s="284"/>
    </row>
    <row r="438" spans="1:10" s="330" customFormat="1" ht="66">
      <c r="A438" s="527" t="s">
        <v>12</v>
      </c>
      <c r="B438" s="528" t="s">
        <v>55</v>
      </c>
      <c r="C438" s="544"/>
      <c r="D438" s="535"/>
      <c r="E438" s="537"/>
      <c r="F438" s="537"/>
      <c r="G438" s="284"/>
      <c r="H438" s="284"/>
      <c r="I438" s="284"/>
      <c r="J438" s="284"/>
    </row>
    <row r="439" spans="1:10" s="330" customFormat="1">
      <c r="A439" s="527"/>
      <c r="B439" s="528" t="s">
        <v>50</v>
      </c>
      <c r="C439" s="529" t="s">
        <v>7</v>
      </c>
      <c r="D439" s="535">
        <v>28</v>
      </c>
      <c r="E439" s="1209"/>
      <c r="F439" s="537">
        <f>D439*E439</f>
        <v>0</v>
      </c>
      <c r="G439" s="284"/>
      <c r="H439" s="284"/>
      <c r="I439" s="284"/>
      <c r="J439" s="284"/>
    </row>
    <row r="440" spans="1:10" s="330" customFormat="1">
      <c r="A440" s="316"/>
      <c r="B440" s="318"/>
      <c r="C440" s="331"/>
      <c r="D440" s="328"/>
      <c r="E440" s="329"/>
      <c r="F440" s="329"/>
      <c r="G440" s="284"/>
      <c r="H440" s="284"/>
      <c r="I440" s="284"/>
      <c r="J440" s="284"/>
    </row>
    <row r="441" spans="1:10" s="330" customFormat="1" ht="49.5">
      <c r="A441" s="538" t="s">
        <v>12</v>
      </c>
      <c r="B441" s="539" t="s">
        <v>1093</v>
      </c>
      <c r="C441" s="545"/>
      <c r="D441" s="541"/>
      <c r="E441" s="543"/>
      <c r="F441" s="543"/>
      <c r="G441" s="284"/>
      <c r="H441" s="284"/>
      <c r="I441" s="284"/>
      <c r="J441" s="284"/>
    </row>
    <row r="442" spans="1:10" s="330" customFormat="1">
      <c r="A442" s="538"/>
      <c r="B442" s="539" t="s">
        <v>50</v>
      </c>
      <c r="C442" s="540" t="s">
        <v>7</v>
      </c>
      <c r="D442" s="541">
        <v>16</v>
      </c>
      <c r="E442" s="1210"/>
      <c r="F442" s="543">
        <f>D442*E442</f>
        <v>0</v>
      </c>
      <c r="G442" s="284"/>
      <c r="H442" s="47"/>
      <c r="I442" s="47"/>
      <c r="J442" s="47"/>
    </row>
    <row r="443" spans="1:10" s="330" customFormat="1">
      <c r="A443" s="316"/>
      <c r="B443" s="318"/>
      <c r="C443" s="321"/>
      <c r="D443" s="313"/>
      <c r="E443" s="322"/>
      <c r="F443" s="322"/>
      <c r="G443" s="284"/>
      <c r="H443" s="47"/>
      <c r="I443" s="47"/>
      <c r="J443" s="47"/>
    </row>
    <row r="444" spans="1:10" s="320" customFormat="1" ht="49.5">
      <c r="A444" s="538" t="s">
        <v>12</v>
      </c>
      <c r="B444" s="539" t="s">
        <v>61</v>
      </c>
      <c r="C444" s="540"/>
      <c r="D444" s="546"/>
      <c r="E444" s="547"/>
      <c r="F444" s="548"/>
      <c r="G444" s="47"/>
      <c r="H444" s="47"/>
      <c r="I444" s="47"/>
      <c r="J444" s="47"/>
    </row>
    <row r="445" spans="1:10" s="320" customFormat="1">
      <c r="A445" s="538"/>
      <c r="B445" s="539" t="s">
        <v>50</v>
      </c>
      <c r="C445" s="540" t="s">
        <v>7</v>
      </c>
      <c r="D445" s="546">
        <v>13</v>
      </c>
      <c r="E445" s="1211"/>
      <c r="F445" s="548">
        <f>D445*E445</f>
        <v>0</v>
      </c>
      <c r="G445" s="47"/>
      <c r="H445" s="47"/>
      <c r="I445" s="47"/>
      <c r="J445" s="47"/>
    </row>
    <row r="446" spans="1:10" s="320" customFormat="1">
      <c r="A446" s="316"/>
      <c r="B446" s="318"/>
      <c r="C446" s="321"/>
      <c r="D446" s="313"/>
      <c r="E446" s="322"/>
      <c r="F446" s="322"/>
      <c r="G446" s="47"/>
      <c r="H446" s="47"/>
      <c r="I446" s="47"/>
      <c r="J446" s="47"/>
    </row>
    <row r="447" spans="1:10" s="320" customFormat="1" ht="82.5">
      <c r="A447" s="559" t="s">
        <v>12</v>
      </c>
      <c r="B447" s="560" t="s">
        <v>1095</v>
      </c>
      <c r="C447" s="561"/>
      <c r="D447" s="562"/>
      <c r="E447" s="563"/>
      <c r="F447" s="563"/>
      <c r="G447" s="47"/>
      <c r="H447" s="47"/>
      <c r="I447" s="47"/>
      <c r="J447" s="47"/>
    </row>
    <row r="448" spans="1:10" s="320" customFormat="1">
      <c r="A448" s="559"/>
      <c r="B448" s="560" t="s">
        <v>50</v>
      </c>
      <c r="C448" s="564" t="s">
        <v>7</v>
      </c>
      <c r="D448" s="565">
        <v>8</v>
      </c>
      <c r="E448" s="1212"/>
      <c r="F448" s="566">
        <f>D448*E448</f>
        <v>0</v>
      </c>
      <c r="G448" s="47"/>
      <c r="H448" s="47"/>
      <c r="I448" s="47"/>
      <c r="J448" s="47"/>
    </row>
    <row r="449" spans="1:10" s="320" customFormat="1">
      <c r="A449" s="316"/>
      <c r="B449" s="318"/>
      <c r="C449" s="321"/>
      <c r="D449" s="313"/>
      <c r="E449" s="322"/>
      <c r="F449" s="322"/>
      <c r="G449" s="47"/>
      <c r="H449" s="47"/>
      <c r="I449" s="47"/>
      <c r="J449" s="47"/>
    </row>
    <row r="450" spans="1:10" s="320" customFormat="1" ht="82.5">
      <c r="A450" s="538" t="s">
        <v>12</v>
      </c>
      <c r="B450" s="539" t="s">
        <v>1096</v>
      </c>
      <c r="C450" s="549"/>
      <c r="D450" s="546"/>
      <c r="E450" s="548"/>
      <c r="F450" s="548"/>
      <c r="G450" s="47"/>
      <c r="H450" s="47"/>
      <c r="I450" s="47"/>
      <c r="J450" s="47"/>
    </row>
    <row r="451" spans="1:10" s="320" customFormat="1">
      <c r="A451" s="538"/>
      <c r="B451" s="539" t="s">
        <v>50</v>
      </c>
      <c r="C451" s="540" t="s">
        <v>7</v>
      </c>
      <c r="D451" s="541">
        <v>13</v>
      </c>
      <c r="E451" s="1210"/>
      <c r="F451" s="543">
        <f>D451*E451</f>
        <v>0</v>
      </c>
      <c r="G451" s="47"/>
      <c r="H451" s="47"/>
      <c r="I451" s="47"/>
      <c r="J451" s="47"/>
    </row>
    <row r="452" spans="1:10" s="320" customFormat="1">
      <c r="A452" s="316"/>
      <c r="B452" s="318"/>
      <c r="C452" s="321"/>
      <c r="D452" s="313"/>
      <c r="E452" s="322"/>
      <c r="F452" s="322"/>
      <c r="G452" s="47"/>
      <c r="H452" s="47"/>
      <c r="I452" s="47"/>
      <c r="J452" s="47"/>
    </row>
    <row r="453" spans="1:10" s="320" customFormat="1" ht="33">
      <c r="A453" s="538" t="s">
        <v>12</v>
      </c>
      <c r="B453" s="539" t="s">
        <v>1097</v>
      </c>
      <c r="C453" s="549"/>
      <c r="D453" s="546"/>
      <c r="E453" s="548"/>
      <c r="F453" s="548"/>
      <c r="G453" s="47"/>
      <c r="H453" s="47"/>
      <c r="I453" s="47"/>
      <c r="J453" s="47"/>
    </row>
    <row r="454" spans="1:10" s="320" customFormat="1">
      <c r="A454" s="538"/>
      <c r="B454" s="539" t="s">
        <v>50</v>
      </c>
      <c r="C454" s="540" t="s">
        <v>7</v>
      </c>
      <c r="D454" s="541">
        <v>5</v>
      </c>
      <c r="E454" s="1210"/>
      <c r="F454" s="543">
        <f>D454*E454</f>
        <v>0</v>
      </c>
      <c r="G454" s="47"/>
      <c r="H454" s="47"/>
      <c r="I454" s="47"/>
      <c r="J454" s="47"/>
    </row>
    <row r="455" spans="1:10" s="320" customFormat="1">
      <c r="A455" s="316"/>
      <c r="B455" s="318"/>
      <c r="C455" s="321"/>
      <c r="D455" s="313"/>
      <c r="E455" s="322"/>
      <c r="F455" s="322"/>
      <c r="G455" s="47"/>
      <c r="H455" s="47"/>
      <c r="I455" s="47"/>
      <c r="J455" s="47"/>
    </row>
    <row r="456" spans="1:10" s="320" customFormat="1" ht="66">
      <c r="A456" s="527" t="s">
        <v>12</v>
      </c>
      <c r="B456" s="528" t="s">
        <v>56</v>
      </c>
      <c r="C456" s="529"/>
      <c r="D456" s="530"/>
      <c r="E456" s="531"/>
      <c r="F456" s="532"/>
      <c r="G456" s="47"/>
      <c r="H456" s="47"/>
      <c r="I456" s="47"/>
      <c r="J456" s="47"/>
    </row>
    <row r="457" spans="1:10" s="320" customFormat="1">
      <c r="A457" s="527"/>
      <c r="B457" s="528" t="s">
        <v>28</v>
      </c>
      <c r="C457" s="529" t="s">
        <v>5</v>
      </c>
      <c r="D457" s="535">
        <v>13</v>
      </c>
      <c r="E457" s="1208"/>
      <c r="F457" s="532">
        <f>D457*E457</f>
        <v>0</v>
      </c>
      <c r="G457" s="47"/>
      <c r="H457" s="47"/>
      <c r="I457" s="47"/>
      <c r="J457" s="47"/>
    </row>
    <row r="458" spans="1:10" s="320" customFormat="1">
      <c r="A458" s="316"/>
      <c r="B458" s="318"/>
      <c r="C458" s="327"/>
      <c r="D458" s="313"/>
      <c r="E458" s="314"/>
      <c r="F458" s="322"/>
      <c r="G458" s="47"/>
      <c r="H458" s="47"/>
      <c r="I458" s="47"/>
      <c r="J458" s="47"/>
    </row>
    <row r="459" spans="1:10" s="320" customFormat="1" ht="82.5">
      <c r="A459" s="538" t="s">
        <v>12</v>
      </c>
      <c r="B459" s="539" t="s">
        <v>57</v>
      </c>
      <c r="C459" s="540"/>
      <c r="D459" s="546"/>
      <c r="E459" s="547"/>
      <c r="F459" s="548"/>
      <c r="G459" s="47"/>
      <c r="H459" s="47"/>
      <c r="I459" s="47"/>
      <c r="J459" s="47"/>
    </row>
    <row r="460" spans="1:10" s="320" customFormat="1">
      <c r="A460" s="538"/>
      <c r="B460" s="539" t="s">
        <v>28</v>
      </c>
      <c r="C460" s="540" t="s">
        <v>5</v>
      </c>
      <c r="D460" s="546">
        <v>210</v>
      </c>
      <c r="E460" s="1211"/>
      <c r="F460" s="548">
        <f>D460*E460</f>
        <v>0</v>
      </c>
      <c r="G460" s="47"/>
      <c r="H460" s="47"/>
      <c r="I460" s="47"/>
      <c r="J460" s="47"/>
    </row>
    <row r="461" spans="1:10" s="320" customFormat="1">
      <c r="A461" s="316"/>
      <c r="B461" s="318"/>
      <c r="C461" s="327"/>
      <c r="D461" s="313"/>
      <c r="E461" s="314"/>
      <c r="F461" s="322"/>
      <c r="G461" s="47"/>
      <c r="H461" s="47"/>
      <c r="I461" s="47"/>
      <c r="J461" s="47"/>
    </row>
    <row r="462" spans="1:10" s="320" customFormat="1" ht="49.5">
      <c r="A462" s="527" t="s">
        <v>12</v>
      </c>
      <c r="B462" s="528" t="s">
        <v>59</v>
      </c>
      <c r="C462" s="529"/>
      <c r="D462" s="530"/>
      <c r="E462" s="531"/>
      <c r="F462" s="532"/>
      <c r="G462" s="47"/>
      <c r="H462" s="47"/>
      <c r="I462" s="47"/>
      <c r="J462" s="47"/>
    </row>
    <row r="463" spans="1:10" s="320" customFormat="1">
      <c r="A463" s="527"/>
      <c r="B463" s="528" t="s">
        <v>28</v>
      </c>
      <c r="C463" s="529" t="s">
        <v>5</v>
      </c>
      <c r="D463" s="530">
        <f>D457</f>
        <v>13</v>
      </c>
      <c r="E463" s="1208"/>
      <c r="F463" s="532">
        <f>D463*E463</f>
        <v>0</v>
      </c>
      <c r="G463" s="47"/>
      <c r="H463" s="47"/>
      <c r="I463" s="47"/>
      <c r="J463" s="47"/>
    </row>
    <row r="464" spans="1:10" s="320" customFormat="1">
      <c r="A464" s="316"/>
      <c r="B464" s="318"/>
      <c r="C464" s="327"/>
      <c r="D464" s="313"/>
      <c r="E464" s="314"/>
      <c r="F464" s="322"/>
      <c r="G464" s="47"/>
      <c r="H464" s="47"/>
      <c r="I464" s="47"/>
      <c r="J464" s="47"/>
    </row>
    <row r="465" spans="1:10" s="320" customFormat="1" ht="99">
      <c r="A465" s="527" t="s">
        <v>12</v>
      </c>
      <c r="B465" s="528" t="s">
        <v>1098</v>
      </c>
      <c r="C465" s="529"/>
      <c r="D465" s="530"/>
      <c r="E465" s="531"/>
      <c r="F465" s="532"/>
      <c r="G465" s="47"/>
      <c r="H465" s="47"/>
      <c r="I465" s="47"/>
      <c r="J465" s="47"/>
    </row>
    <row r="466" spans="1:10" s="320" customFormat="1">
      <c r="A466" s="527"/>
      <c r="B466" s="528" t="s">
        <v>28</v>
      </c>
      <c r="C466" s="529" t="s">
        <v>5</v>
      </c>
      <c r="D466" s="530">
        <v>39</v>
      </c>
      <c r="E466" s="1208"/>
      <c r="F466" s="532">
        <f>D466*E466</f>
        <v>0</v>
      </c>
      <c r="G466" s="47"/>
      <c r="H466" s="47"/>
      <c r="I466" s="47"/>
      <c r="J466" s="47"/>
    </row>
    <row r="467" spans="1:10" s="320" customFormat="1">
      <c r="A467" s="316"/>
      <c r="B467" s="318"/>
      <c r="C467" s="327"/>
      <c r="D467" s="313"/>
      <c r="E467" s="314"/>
      <c r="F467" s="322"/>
      <c r="G467" s="47"/>
      <c r="H467" s="47"/>
      <c r="I467" s="47"/>
      <c r="J467" s="47"/>
    </row>
    <row r="468" spans="1:10" s="320" customFormat="1" ht="49.5">
      <c r="A468" s="538" t="s">
        <v>12</v>
      </c>
      <c r="B468" s="539" t="s">
        <v>60</v>
      </c>
      <c r="C468" s="540"/>
      <c r="D468" s="546"/>
      <c r="E468" s="547"/>
      <c r="F468" s="548"/>
      <c r="G468" s="47"/>
      <c r="H468" s="47"/>
      <c r="I468" s="47"/>
      <c r="J468" s="47"/>
    </row>
    <row r="469" spans="1:10" s="320" customFormat="1">
      <c r="A469" s="538"/>
      <c r="B469" s="539" t="s">
        <v>28</v>
      </c>
      <c r="C469" s="540" t="s">
        <v>5</v>
      </c>
      <c r="D469" s="546">
        <f>13*4</f>
        <v>52</v>
      </c>
      <c r="E469" s="1211"/>
      <c r="F469" s="548">
        <f>D469*E469</f>
        <v>0</v>
      </c>
      <c r="G469" s="47"/>
      <c r="H469" s="47"/>
      <c r="I469" s="47"/>
      <c r="J469" s="47"/>
    </row>
    <row r="470" spans="1:10" s="320" customFormat="1">
      <c r="A470" s="316"/>
      <c r="B470" s="318"/>
      <c r="C470" s="327"/>
      <c r="D470" s="313"/>
      <c r="E470" s="314"/>
      <c r="F470" s="322"/>
      <c r="G470" s="47"/>
      <c r="H470" s="47"/>
      <c r="I470" s="47"/>
      <c r="J470" s="47"/>
    </row>
    <row r="471" spans="1:10" s="320" customFormat="1" ht="20.25" customHeight="1">
      <c r="A471" s="316" t="s">
        <v>62</v>
      </c>
      <c r="B471" s="311" t="s">
        <v>1140</v>
      </c>
      <c r="C471" s="327"/>
      <c r="D471" s="313"/>
      <c r="E471" s="314"/>
      <c r="F471" s="322"/>
      <c r="G471" s="47"/>
      <c r="H471" s="47"/>
      <c r="I471" s="47"/>
      <c r="J471" s="47"/>
    </row>
    <row r="472" spans="1:10" s="320" customFormat="1">
      <c r="A472" s="316"/>
      <c r="B472" s="318"/>
      <c r="C472" s="327"/>
      <c r="D472" s="313"/>
      <c r="E472" s="314"/>
      <c r="F472" s="322"/>
      <c r="G472" s="47"/>
      <c r="H472" s="47"/>
      <c r="I472" s="47"/>
      <c r="J472" s="47"/>
    </row>
    <row r="473" spans="1:10" s="320" customFormat="1" ht="63.75">
      <c r="A473" s="334" t="s">
        <v>12</v>
      </c>
      <c r="B473" s="335" t="s">
        <v>1099</v>
      </c>
      <c r="C473" s="336"/>
      <c r="D473" s="337"/>
      <c r="E473" s="338"/>
      <c r="F473" s="339"/>
      <c r="G473" s="47"/>
      <c r="H473" s="47"/>
      <c r="I473" s="47"/>
      <c r="J473" s="47"/>
    </row>
    <row r="474" spans="1:10" s="320" customFormat="1">
      <c r="A474" s="334"/>
      <c r="B474" s="335" t="s">
        <v>131</v>
      </c>
      <c r="C474" s="336" t="s">
        <v>132</v>
      </c>
      <c r="D474" s="337">
        <v>1</v>
      </c>
      <c r="E474" s="1213"/>
      <c r="F474" s="339">
        <f>D474*E474</f>
        <v>0</v>
      </c>
      <c r="G474" s="47"/>
      <c r="H474" s="47"/>
      <c r="I474" s="47"/>
      <c r="J474" s="47"/>
    </row>
    <row r="475" spans="1:10" s="320" customFormat="1">
      <c r="A475" s="316"/>
      <c r="B475" s="318"/>
      <c r="C475" s="327"/>
      <c r="D475" s="313"/>
      <c r="E475" s="314"/>
      <c r="F475" s="322"/>
      <c r="G475" s="47"/>
      <c r="H475" s="47"/>
      <c r="I475" s="47"/>
      <c r="J475" s="47"/>
    </row>
    <row r="476" spans="1:10" s="320" customFormat="1">
      <c r="A476" s="316" t="s">
        <v>130</v>
      </c>
      <c r="B476" s="311" t="s">
        <v>63</v>
      </c>
      <c r="C476" s="327"/>
      <c r="D476" s="313"/>
      <c r="E476" s="314"/>
      <c r="F476" s="322"/>
      <c r="G476" s="47"/>
      <c r="H476" s="47"/>
      <c r="I476" s="47"/>
      <c r="J476" s="47"/>
    </row>
    <row r="477" spans="1:10" s="320" customFormat="1">
      <c r="A477" s="316"/>
      <c r="B477" s="311"/>
      <c r="C477" s="327"/>
      <c r="D477" s="313"/>
      <c r="E477" s="314"/>
      <c r="F477" s="322"/>
      <c r="G477" s="47"/>
      <c r="H477" s="47"/>
      <c r="I477" s="47"/>
      <c r="J477" s="47"/>
    </row>
    <row r="478" spans="1:10" s="320" customFormat="1" ht="49.5">
      <c r="A478" s="550" t="s">
        <v>12</v>
      </c>
      <c r="B478" s="551" t="s">
        <v>64</v>
      </c>
      <c r="C478" s="552"/>
      <c r="D478" s="494"/>
      <c r="E478" s="553"/>
      <c r="F478" s="516"/>
      <c r="G478" s="47"/>
      <c r="H478" s="47"/>
      <c r="I478" s="47"/>
      <c r="J478" s="47"/>
    </row>
    <row r="479" spans="1:10" s="320" customFormat="1">
      <c r="A479" s="550"/>
      <c r="B479" s="551" t="s">
        <v>15</v>
      </c>
      <c r="C479" s="493" t="s">
        <v>5</v>
      </c>
      <c r="D479" s="494">
        <v>1</v>
      </c>
      <c r="E479" s="1214"/>
      <c r="F479" s="516">
        <f>D479*E479</f>
        <v>0</v>
      </c>
      <c r="G479" s="47"/>
      <c r="H479" s="47"/>
      <c r="I479" s="47"/>
      <c r="J479" s="47"/>
    </row>
    <row r="480" spans="1:10" s="320" customFormat="1" ht="17.25" thickBot="1">
      <c r="A480" s="332"/>
      <c r="B480" s="333"/>
      <c r="C480" s="312"/>
      <c r="D480" s="313"/>
      <c r="E480" s="314"/>
      <c r="F480" s="322"/>
      <c r="G480" s="47"/>
      <c r="H480" s="47"/>
      <c r="I480" s="47"/>
      <c r="J480" s="47"/>
    </row>
    <row r="481" spans="1:10" s="320" customFormat="1" ht="17.25" thickBot="1">
      <c r="A481" s="52"/>
      <c r="B481" s="53" t="s">
        <v>65</v>
      </c>
      <c r="C481" s="54"/>
      <c r="D481" s="54"/>
      <c r="E481" s="55"/>
      <c r="F481" s="55">
        <f>SUM(F14:F480)</f>
        <v>0</v>
      </c>
      <c r="G481" s="47"/>
      <c r="H481" s="44"/>
      <c r="I481" s="44"/>
      <c r="J481" s="44"/>
    </row>
    <row r="482" spans="1:10" s="50" customFormat="1" ht="17.25" thickTop="1">
      <c r="A482" s="56"/>
      <c r="B482" s="57"/>
      <c r="C482" s="51"/>
      <c r="D482" s="49"/>
      <c r="E482" s="58"/>
      <c r="F482" s="59"/>
      <c r="G482" s="44"/>
      <c r="H482" s="44"/>
      <c r="I482" s="44"/>
      <c r="J482" s="44"/>
    </row>
    <row r="483" spans="1:10" s="50" customFormat="1">
      <c r="A483" s="56"/>
      <c r="B483" s="57"/>
      <c r="C483" s="51"/>
      <c r="D483" s="49"/>
      <c r="E483" s="58"/>
      <c r="F483" s="59"/>
      <c r="G483" s="44"/>
      <c r="H483" s="44"/>
      <c r="I483" s="44"/>
      <c r="J483" s="44"/>
    </row>
    <row r="484" spans="1:10" s="50" customFormat="1">
      <c r="A484" s="56"/>
      <c r="B484" s="57"/>
      <c r="C484" s="51"/>
      <c r="D484" s="49"/>
      <c r="E484" s="58"/>
      <c r="F484" s="59"/>
      <c r="G484" s="44"/>
      <c r="H484" s="44"/>
      <c r="I484" s="44"/>
      <c r="J484" s="44"/>
    </row>
    <row r="485" spans="1:10" s="50" customFormat="1">
      <c r="A485" s="56"/>
      <c r="B485" s="57"/>
      <c r="C485" s="51"/>
      <c r="D485" s="49"/>
      <c r="E485" s="58"/>
      <c r="F485" s="59"/>
      <c r="G485" s="44"/>
      <c r="H485" s="44"/>
      <c r="I485" s="44"/>
      <c r="J485" s="44"/>
    </row>
    <row r="486" spans="1:10" s="50" customFormat="1">
      <c r="A486" s="56"/>
      <c r="B486" s="57"/>
      <c r="C486" s="51"/>
      <c r="D486" s="49"/>
      <c r="E486" s="58"/>
      <c r="F486" s="59"/>
      <c r="G486" s="44"/>
      <c r="H486" s="44"/>
      <c r="I486" s="44"/>
      <c r="J486" s="44"/>
    </row>
    <row r="487" spans="1:10" s="50" customFormat="1">
      <c r="A487" s="56"/>
      <c r="B487" s="57"/>
      <c r="C487" s="51"/>
      <c r="D487" s="49"/>
      <c r="E487" s="58"/>
      <c r="F487" s="59"/>
      <c r="G487" s="44"/>
      <c r="H487" s="44"/>
      <c r="I487" s="44"/>
      <c r="J487" s="44"/>
    </row>
    <row r="488" spans="1:10" s="50" customFormat="1">
      <c r="A488" s="56"/>
      <c r="B488" s="57"/>
      <c r="C488" s="51"/>
      <c r="D488" s="49"/>
      <c r="E488" s="58"/>
      <c r="F488" s="59"/>
      <c r="G488" s="44"/>
      <c r="H488" s="44"/>
      <c r="I488" s="44"/>
      <c r="J488" s="44"/>
    </row>
    <row r="489" spans="1:10" s="50" customFormat="1">
      <c r="A489" s="56"/>
      <c r="B489" s="57"/>
      <c r="C489" s="51"/>
      <c r="D489" s="49"/>
      <c r="E489" s="58"/>
      <c r="F489" s="59"/>
      <c r="G489" s="44"/>
      <c r="H489" s="44"/>
      <c r="I489" s="44"/>
      <c r="J489" s="44"/>
    </row>
    <row r="490" spans="1:10" s="50" customFormat="1">
      <c r="A490" s="56"/>
      <c r="B490" s="57"/>
      <c r="C490" s="51"/>
      <c r="D490" s="49"/>
      <c r="E490" s="58"/>
      <c r="F490" s="59"/>
      <c r="G490" s="44"/>
      <c r="H490" s="44"/>
      <c r="I490" s="44"/>
      <c r="J490" s="44"/>
    </row>
    <row r="491" spans="1:10" s="50" customFormat="1">
      <c r="A491" s="56"/>
      <c r="B491" s="57"/>
      <c r="C491" s="51"/>
      <c r="D491" s="49"/>
      <c r="E491" s="58"/>
      <c r="F491" s="59"/>
      <c r="G491" s="44"/>
      <c r="H491" s="44"/>
      <c r="I491" s="44"/>
      <c r="J491" s="44"/>
    </row>
    <row r="492" spans="1:10" s="50" customFormat="1">
      <c r="A492" s="56"/>
      <c r="B492" s="57"/>
      <c r="C492" s="51"/>
      <c r="D492" s="49"/>
      <c r="E492" s="58"/>
      <c r="F492" s="59"/>
      <c r="G492" s="44"/>
      <c r="H492" s="44"/>
      <c r="I492" s="44"/>
      <c r="J492" s="44"/>
    </row>
    <row r="493" spans="1:10" s="50" customFormat="1">
      <c r="A493" s="56"/>
      <c r="B493" s="57"/>
      <c r="C493" s="51"/>
      <c r="D493" s="49"/>
      <c r="E493" s="58"/>
      <c r="F493" s="59"/>
      <c r="G493" s="44"/>
      <c r="H493" s="44"/>
      <c r="I493" s="44"/>
      <c r="J493" s="44"/>
    </row>
    <row r="494" spans="1:10" s="50" customFormat="1">
      <c r="A494" s="56"/>
      <c r="B494" s="57"/>
      <c r="C494" s="51"/>
      <c r="D494" s="49"/>
      <c r="E494" s="58"/>
      <c r="F494" s="59"/>
      <c r="G494" s="44"/>
      <c r="H494" s="44"/>
      <c r="I494" s="44"/>
      <c r="J494" s="44"/>
    </row>
    <row r="495" spans="1:10" s="50" customFormat="1">
      <c r="A495" s="56"/>
      <c r="B495" s="57"/>
      <c r="C495" s="51"/>
      <c r="D495" s="49"/>
      <c r="E495" s="58"/>
      <c r="F495" s="59"/>
      <c r="G495" s="44"/>
      <c r="H495" s="44"/>
      <c r="I495" s="44"/>
      <c r="J495" s="44"/>
    </row>
    <row r="496" spans="1:10" s="50" customFormat="1">
      <c r="A496" s="56"/>
      <c r="B496" s="57"/>
      <c r="C496" s="51"/>
      <c r="D496" s="49"/>
      <c r="E496" s="58"/>
      <c r="F496" s="59"/>
      <c r="G496" s="44"/>
      <c r="H496" s="44"/>
      <c r="I496" s="44"/>
      <c r="J496" s="44"/>
    </row>
    <row r="497" spans="1:10" s="50" customFormat="1">
      <c r="A497" s="56"/>
      <c r="B497" s="57"/>
      <c r="C497" s="51"/>
      <c r="D497" s="49"/>
      <c r="E497" s="58"/>
      <c r="F497" s="59"/>
      <c r="G497" s="44"/>
      <c r="H497" s="44"/>
      <c r="I497" s="44"/>
      <c r="J497" s="44"/>
    </row>
    <row r="498" spans="1:10" s="50" customFormat="1">
      <c r="A498" s="56"/>
      <c r="B498" s="57"/>
      <c r="C498" s="51"/>
      <c r="D498" s="49"/>
      <c r="E498" s="58"/>
      <c r="F498" s="59"/>
      <c r="G498" s="44"/>
      <c r="H498" s="44"/>
      <c r="I498" s="44"/>
      <c r="J498" s="44"/>
    </row>
    <row r="499" spans="1:10" s="50" customFormat="1">
      <c r="A499" s="56"/>
      <c r="B499" s="57"/>
      <c r="C499" s="51"/>
      <c r="D499" s="49"/>
      <c r="E499" s="58"/>
      <c r="F499" s="59"/>
      <c r="G499" s="44"/>
      <c r="H499" s="44"/>
      <c r="I499" s="44"/>
      <c r="J499" s="44"/>
    </row>
    <row r="500" spans="1:10" s="50" customFormat="1">
      <c r="A500" s="56"/>
      <c r="B500" s="57"/>
      <c r="C500" s="51"/>
      <c r="D500" s="49"/>
      <c r="E500" s="58"/>
      <c r="F500" s="59"/>
      <c r="G500" s="44"/>
      <c r="H500" s="44"/>
      <c r="I500" s="44"/>
      <c r="J500" s="44"/>
    </row>
    <row r="501" spans="1:10" s="50" customFormat="1">
      <c r="A501" s="56"/>
      <c r="B501" s="57"/>
      <c r="C501" s="51"/>
      <c r="D501" s="49"/>
      <c r="E501" s="58"/>
      <c r="F501" s="59"/>
      <c r="G501" s="44"/>
      <c r="H501" s="44"/>
      <c r="I501" s="44"/>
      <c r="J501" s="44"/>
    </row>
    <row r="502" spans="1:10" s="50" customFormat="1">
      <c r="A502" s="56"/>
      <c r="B502" s="57"/>
      <c r="C502" s="51"/>
      <c r="D502" s="49"/>
      <c r="E502" s="58"/>
      <c r="F502" s="59"/>
      <c r="G502" s="44"/>
      <c r="H502" s="44"/>
      <c r="I502" s="44"/>
      <c r="J502" s="44"/>
    </row>
    <row r="503" spans="1:10" s="50" customFormat="1">
      <c r="A503" s="56"/>
      <c r="B503" s="57"/>
      <c r="C503" s="51"/>
      <c r="D503" s="49"/>
      <c r="E503" s="58"/>
      <c r="F503" s="59"/>
      <c r="G503" s="44"/>
      <c r="H503" s="44"/>
      <c r="I503" s="44"/>
      <c r="J503" s="44"/>
    </row>
    <row r="504" spans="1:10" s="50" customFormat="1">
      <c r="A504" s="56"/>
      <c r="B504" s="57"/>
      <c r="C504" s="51"/>
      <c r="D504" s="49"/>
      <c r="E504" s="58"/>
      <c r="F504" s="59"/>
      <c r="G504" s="44"/>
      <c r="H504" s="44"/>
      <c r="I504" s="44"/>
      <c r="J504" s="44"/>
    </row>
    <row r="505" spans="1:10" s="50" customFormat="1">
      <c r="A505" s="56"/>
      <c r="B505" s="57"/>
      <c r="C505" s="51"/>
      <c r="D505" s="49"/>
      <c r="E505" s="58"/>
      <c r="F505" s="59"/>
      <c r="G505" s="44"/>
      <c r="H505" s="44"/>
      <c r="I505" s="44"/>
      <c r="J505" s="44"/>
    </row>
    <row r="506" spans="1:10" s="50" customFormat="1">
      <c r="A506" s="56"/>
      <c r="B506" s="57"/>
      <c r="C506" s="51"/>
      <c r="D506" s="49"/>
      <c r="E506" s="58"/>
      <c r="F506" s="59"/>
      <c r="G506" s="44"/>
      <c r="H506" s="44"/>
      <c r="I506" s="44"/>
      <c r="J506" s="44"/>
    </row>
    <row r="507" spans="1:10" s="50" customFormat="1">
      <c r="A507" s="56"/>
      <c r="B507" s="57"/>
      <c r="C507" s="51"/>
      <c r="D507" s="49"/>
      <c r="E507" s="58"/>
      <c r="F507" s="59"/>
      <c r="G507" s="44"/>
      <c r="H507" s="44"/>
      <c r="I507" s="44"/>
      <c r="J507" s="44"/>
    </row>
    <row r="508" spans="1:10" s="50" customFormat="1">
      <c r="A508" s="56"/>
      <c r="B508" s="57"/>
      <c r="C508" s="51"/>
      <c r="D508" s="49"/>
      <c r="E508" s="58"/>
      <c r="F508" s="59"/>
      <c r="G508" s="44"/>
      <c r="H508" s="44"/>
      <c r="I508" s="44"/>
      <c r="J508" s="44"/>
    </row>
    <row r="509" spans="1:10" s="50" customFormat="1">
      <c r="A509" s="56"/>
      <c r="B509" s="57"/>
      <c r="C509" s="51"/>
      <c r="D509" s="49"/>
      <c r="E509" s="58"/>
      <c r="F509" s="59"/>
      <c r="G509" s="44"/>
      <c r="H509" s="44"/>
      <c r="I509" s="44"/>
      <c r="J509" s="44"/>
    </row>
    <row r="510" spans="1:10" s="50" customFormat="1">
      <c r="A510" s="56"/>
      <c r="B510" s="57"/>
      <c r="C510" s="51"/>
      <c r="D510" s="49"/>
      <c r="E510" s="58"/>
      <c r="F510" s="59"/>
      <c r="G510" s="44"/>
      <c r="H510" s="44"/>
      <c r="I510" s="44"/>
      <c r="J510" s="44"/>
    </row>
    <row r="511" spans="1:10" s="50" customFormat="1">
      <c r="A511" s="56"/>
      <c r="B511" s="57"/>
      <c r="C511" s="51"/>
      <c r="D511" s="49"/>
      <c r="E511" s="58"/>
      <c r="F511" s="59"/>
      <c r="G511" s="44"/>
      <c r="H511" s="44"/>
      <c r="I511" s="44"/>
      <c r="J511" s="44"/>
    </row>
    <row r="512" spans="1:10" s="50" customFormat="1">
      <c r="A512" s="56"/>
      <c r="B512" s="57"/>
      <c r="C512" s="51"/>
      <c r="D512" s="49"/>
      <c r="E512" s="58"/>
      <c r="F512" s="59"/>
      <c r="G512" s="44"/>
      <c r="H512" s="44"/>
      <c r="I512" s="44"/>
      <c r="J512" s="44"/>
    </row>
    <row r="513" spans="1:10" s="50" customFormat="1">
      <c r="A513" s="56"/>
      <c r="B513" s="57"/>
      <c r="C513" s="51"/>
      <c r="D513" s="49"/>
      <c r="E513" s="58"/>
      <c r="F513" s="59"/>
      <c r="G513" s="44"/>
      <c r="H513" s="44"/>
      <c r="I513" s="44"/>
      <c r="J513" s="44"/>
    </row>
    <row r="514" spans="1:10" s="60" customFormat="1">
      <c r="A514" s="56"/>
      <c r="B514" s="57"/>
      <c r="C514" s="51"/>
      <c r="D514" s="49"/>
      <c r="E514" s="58"/>
      <c r="F514" s="59"/>
      <c r="G514" s="44"/>
      <c r="H514" s="44"/>
      <c r="I514" s="44"/>
      <c r="J514" s="44"/>
    </row>
    <row r="515" spans="1:10" s="60" customFormat="1">
      <c r="A515" s="56"/>
      <c r="B515" s="57"/>
      <c r="C515" s="51"/>
      <c r="D515" s="49"/>
      <c r="E515" s="58"/>
      <c r="F515" s="59"/>
      <c r="G515" s="44"/>
      <c r="H515" s="44"/>
      <c r="I515" s="44"/>
      <c r="J515" s="44"/>
    </row>
    <row r="516" spans="1:10" s="60" customFormat="1">
      <c r="A516" s="56"/>
      <c r="B516" s="57"/>
      <c r="C516" s="51"/>
      <c r="D516" s="49"/>
      <c r="E516" s="58"/>
      <c r="F516" s="59"/>
      <c r="G516" s="44"/>
      <c r="H516" s="44"/>
      <c r="I516" s="44"/>
      <c r="J516" s="44"/>
    </row>
    <row r="517" spans="1:10" s="60" customFormat="1">
      <c r="A517" s="56"/>
      <c r="B517" s="57"/>
      <c r="C517" s="51"/>
      <c r="D517" s="49"/>
      <c r="E517" s="58"/>
      <c r="F517" s="59"/>
      <c r="G517" s="44"/>
      <c r="H517" s="44"/>
      <c r="I517" s="44"/>
      <c r="J517" s="44"/>
    </row>
    <row r="518" spans="1:10" s="60" customFormat="1">
      <c r="A518" s="56"/>
      <c r="B518" s="57"/>
      <c r="C518" s="51"/>
      <c r="D518" s="49"/>
      <c r="E518" s="58"/>
      <c r="F518" s="59"/>
      <c r="G518" s="44"/>
      <c r="H518" s="44"/>
      <c r="I518" s="44"/>
      <c r="J518" s="44"/>
    </row>
    <row r="519" spans="1:10" s="60" customFormat="1">
      <c r="A519" s="56"/>
      <c r="B519" s="57"/>
      <c r="C519" s="51"/>
      <c r="D519" s="49"/>
      <c r="E519" s="58"/>
      <c r="F519" s="59"/>
      <c r="G519" s="44"/>
      <c r="H519" s="44"/>
      <c r="I519" s="44"/>
      <c r="J519" s="44"/>
    </row>
    <row r="520" spans="1:10" s="60" customFormat="1">
      <c r="A520" s="56"/>
      <c r="B520" s="57"/>
      <c r="C520" s="51"/>
      <c r="D520" s="49"/>
      <c r="E520" s="58"/>
      <c r="F520" s="59"/>
      <c r="G520" s="44"/>
      <c r="H520" s="44"/>
      <c r="I520" s="44"/>
      <c r="J520" s="44"/>
    </row>
    <row r="521" spans="1:10" s="60" customFormat="1">
      <c r="A521" s="56"/>
      <c r="B521" s="57"/>
      <c r="C521" s="51"/>
      <c r="D521" s="49"/>
      <c r="E521" s="58"/>
      <c r="F521" s="59"/>
      <c r="G521" s="44"/>
      <c r="H521" s="44"/>
      <c r="I521" s="44"/>
      <c r="J521" s="44"/>
    </row>
    <row r="522" spans="1:10" s="60" customFormat="1">
      <c r="A522" s="56"/>
      <c r="B522" s="57"/>
      <c r="C522" s="51"/>
      <c r="D522" s="49"/>
      <c r="E522" s="58"/>
      <c r="F522" s="59"/>
      <c r="G522" s="44"/>
      <c r="H522" s="44"/>
      <c r="I522" s="44"/>
      <c r="J522" s="44"/>
    </row>
    <row r="523" spans="1:10" s="60" customFormat="1">
      <c r="A523" s="56"/>
      <c r="B523" s="57"/>
      <c r="C523" s="51"/>
      <c r="D523" s="49"/>
      <c r="E523" s="58"/>
      <c r="F523" s="59"/>
      <c r="G523" s="44"/>
      <c r="H523" s="44"/>
      <c r="I523" s="44"/>
      <c r="J523" s="44"/>
    </row>
    <row r="524" spans="1:10" s="60" customFormat="1">
      <c r="A524" s="56"/>
      <c r="B524" s="57"/>
      <c r="C524" s="51"/>
      <c r="D524" s="49"/>
      <c r="E524" s="58"/>
      <c r="F524" s="59"/>
      <c r="G524" s="44"/>
      <c r="H524" s="44"/>
      <c r="I524" s="44"/>
      <c r="J524" s="44"/>
    </row>
    <row r="525" spans="1:10" s="60" customFormat="1">
      <c r="A525" s="56"/>
      <c r="B525" s="57"/>
      <c r="C525" s="51"/>
      <c r="D525" s="49"/>
      <c r="E525" s="58"/>
      <c r="F525" s="59"/>
      <c r="G525" s="44"/>
      <c r="H525" s="44"/>
      <c r="I525" s="44"/>
      <c r="J525" s="44"/>
    </row>
    <row r="526" spans="1:10" s="60" customFormat="1">
      <c r="A526" s="56"/>
      <c r="B526" s="57"/>
      <c r="C526" s="51"/>
      <c r="D526" s="49"/>
      <c r="E526" s="58"/>
      <c r="F526" s="59"/>
      <c r="G526" s="44"/>
      <c r="H526" s="44"/>
      <c r="I526" s="44"/>
      <c r="J526" s="44"/>
    </row>
    <row r="527" spans="1:10" s="60" customFormat="1">
      <c r="A527" s="56"/>
      <c r="B527" s="57"/>
      <c r="C527" s="51"/>
      <c r="D527" s="49"/>
      <c r="E527" s="58"/>
      <c r="F527" s="59"/>
      <c r="G527" s="44"/>
      <c r="H527" s="44"/>
      <c r="I527" s="44"/>
      <c r="J527" s="44"/>
    </row>
    <row r="528" spans="1:10" s="60" customFormat="1">
      <c r="A528" s="56"/>
      <c r="B528" s="57"/>
      <c r="C528" s="51"/>
      <c r="D528" s="49"/>
      <c r="E528" s="58"/>
      <c r="F528" s="59"/>
      <c r="G528" s="44"/>
      <c r="H528" s="44"/>
      <c r="I528" s="44"/>
      <c r="J528" s="44"/>
    </row>
    <row r="529" spans="1:10" s="60" customFormat="1">
      <c r="A529" s="56"/>
      <c r="B529" s="57"/>
      <c r="C529" s="51"/>
      <c r="D529" s="49"/>
      <c r="E529" s="58"/>
      <c r="F529" s="59"/>
      <c r="G529" s="44"/>
      <c r="H529" s="44"/>
      <c r="I529" s="44"/>
      <c r="J529" s="44"/>
    </row>
    <row r="530" spans="1:10" s="60" customFormat="1">
      <c r="A530" s="56"/>
      <c r="B530" s="57"/>
      <c r="C530" s="51"/>
      <c r="D530" s="49"/>
      <c r="E530" s="58"/>
      <c r="F530" s="59"/>
      <c r="G530" s="44"/>
      <c r="H530" s="44"/>
      <c r="I530" s="44"/>
      <c r="J530" s="44"/>
    </row>
    <row r="531" spans="1:10" s="60" customFormat="1">
      <c r="A531" s="56"/>
      <c r="B531" s="57"/>
      <c r="C531" s="51"/>
      <c r="D531" s="49"/>
      <c r="E531" s="58"/>
      <c r="F531" s="59"/>
      <c r="G531" s="44"/>
      <c r="H531" s="44"/>
      <c r="I531" s="44"/>
      <c r="J531" s="44"/>
    </row>
    <row r="532" spans="1:10" s="60" customFormat="1">
      <c r="A532" s="56"/>
      <c r="B532" s="57"/>
      <c r="C532" s="51"/>
      <c r="D532" s="49"/>
      <c r="E532" s="58"/>
      <c r="F532" s="59"/>
      <c r="G532" s="44"/>
      <c r="H532" s="44"/>
      <c r="I532" s="44"/>
      <c r="J532" s="44"/>
    </row>
    <row r="533" spans="1:10" s="60" customFormat="1">
      <c r="A533" s="56"/>
      <c r="B533" s="57"/>
      <c r="C533" s="51"/>
      <c r="D533" s="49"/>
      <c r="E533" s="58"/>
      <c r="F533" s="59"/>
      <c r="G533" s="44"/>
      <c r="H533" s="44"/>
      <c r="I533" s="44"/>
      <c r="J533" s="44"/>
    </row>
    <row r="534" spans="1:10" s="60" customFormat="1">
      <c r="A534" s="56"/>
      <c r="B534" s="57"/>
      <c r="C534" s="51"/>
      <c r="D534" s="49"/>
      <c r="E534" s="58"/>
      <c r="F534" s="59"/>
      <c r="G534" s="44"/>
      <c r="H534" s="44"/>
      <c r="I534" s="44"/>
      <c r="J534" s="44"/>
    </row>
    <row r="535" spans="1:10" s="60" customFormat="1">
      <c r="A535" s="56"/>
      <c r="B535" s="57"/>
      <c r="C535" s="51"/>
      <c r="D535" s="49"/>
      <c r="E535" s="58"/>
      <c r="F535" s="59"/>
      <c r="G535" s="44"/>
      <c r="H535" s="44"/>
      <c r="I535" s="44"/>
      <c r="J535" s="44"/>
    </row>
    <row r="536" spans="1:10" s="60" customFormat="1">
      <c r="A536" s="56"/>
      <c r="B536" s="57"/>
      <c r="C536" s="51"/>
      <c r="D536" s="49"/>
      <c r="E536" s="58"/>
      <c r="F536" s="59"/>
      <c r="G536" s="44"/>
      <c r="H536" s="44"/>
      <c r="I536" s="44"/>
      <c r="J536" s="44"/>
    </row>
    <row r="537" spans="1:10" s="60" customFormat="1">
      <c r="A537" s="56"/>
      <c r="B537" s="57"/>
      <c r="C537" s="51"/>
      <c r="D537" s="49"/>
      <c r="E537" s="58"/>
      <c r="F537" s="59"/>
      <c r="G537" s="44"/>
      <c r="H537" s="44"/>
      <c r="I537" s="44"/>
      <c r="J537" s="44"/>
    </row>
    <row r="538" spans="1:10" s="60" customFormat="1">
      <c r="A538" s="56"/>
      <c r="B538" s="57"/>
      <c r="C538" s="51"/>
      <c r="D538" s="49"/>
      <c r="E538" s="58"/>
      <c r="F538" s="59"/>
      <c r="G538" s="44"/>
      <c r="H538" s="44"/>
      <c r="I538" s="44"/>
      <c r="J538" s="44"/>
    </row>
    <row r="539" spans="1:10" s="60" customFormat="1">
      <c r="A539" s="56"/>
      <c r="B539" s="57"/>
      <c r="C539" s="51"/>
      <c r="D539" s="49"/>
      <c r="E539" s="58"/>
      <c r="F539" s="59"/>
      <c r="G539" s="44"/>
      <c r="H539" s="44"/>
      <c r="I539" s="44"/>
      <c r="J539" s="44"/>
    </row>
    <row r="540" spans="1:10" s="60" customFormat="1">
      <c r="A540" s="56"/>
      <c r="B540" s="57"/>
      <c r="C540" s="51"/>
      <c r="D540" s="49"/>
      <c r="E540" s="58"/>
      <c r="F540" s="59"/>
      <c r="G540" s="44"/>
      <c r="H540" s="44"/>
      <c r="I540" s="44"/>
      <c r="J540" s="44"/>
    </row>
    <row r="541" spans="1:10" s="60" customFormat="1">
      <c r="A541" s="56"/>
      <c r="B541" s="57"/>
      <c r="C541" s="51"/>
      <c r="D541" s="49"/>
      <c r="E541" s="58"/>
      <c r="F541" s="59"/>
      <c r="G541" s="44"/>
      <c r="H541" s="44"/>
      <c r="I541" s="44"/>
      <c r="J541" s="44"/>
    </row>
    <row r="542" spans="1:10" s="60" customFormat="1">
      <c r="A542" s="56"/>
      <c r="B542" s="57"/>
      <c r="C542" s="51"/>
      <c r="D542" s="49"/>
      <c r="E542" s="58"/>
      <c r="F542" s="59"/>
      <c r="G542" s="44"/>
      <c r="H542" s="44"/>
      <c r="I542" s="44"/>
      <c r="J542" s="44"/>
    </row>
    <row r="543" spans="1:10" s="60" customFormat="1">
      <c r="A543" s="56"/>
      <c r="B543" s="57"/>
      <c r="C543" s="51"/>
      <c r="D543" s="49"/>
      <c r="E543" s="58"/>
      <c r="F543" s="59"/>
      <c r="G543" s="44"/>
      <c r="H543" s="44"/>
      <c r="I543" s="44"/>
      <c r="J543" s="44"/>
    </row>
    <row r="544" spans="1:10" s="60" customFormat="1">
      <c r="A544" s="56"/>
      <c r="B544" s="57"/>
      <c r="C544" s="51"/>
      <c r="D544" s="49"/>
      <c r="E544" s="58"/>
      <c r="F544" s="59"/>
      <c r="G544" s="44"/>
      <c r="H544" s="44"/>
      <c r="I544" s="44"/>
      <c r="J544" s="44"/>
    </row>
    <row r="545" spans="1:10" s="60" customFormat="1">
      <c r="A545" s="56"/>
      <c r="B545" s="57"/>
      <c r="C545" s="51"/>
      <c r="D545" s="49"/>
      <c r="E545" s="58"/>
      <c r="F545" s="59"/>
      <c r="G545" s="44"/>
      <c r="H545" s="44"/>
      <c r="I545" s="44"/>
      <c r="J545" s="44"/>
    </row>
    <row r="546" spans="1:10" s="60" customFormat="1">
      <c r="A546" s="56"/>
      <c r="B546" s="57"/>
      <c r="C546" s="51"/>
      <c r="D546" s="49"/>
      <c r="E546" s="58"/>
      <c r="F546" s="59"/>
      <c r="G546" s="44"/>
      <c r="H546" s="44"/>
      <c r="I546" s="44"/>
      <c r="J546" s="44"/>
    </row>
    <row r="547" spans="1:10" s="60" customFormat="1">
      <c r="A547" s="56"/>
      <c r="B547" s="57"/>
      <c r="C547" s="51"/>
      <c r="D547" s="49"/>
      <c r="E547" s="58"/>
      <c r="F547" s="59"/>
      <c r="G547" s="44"/>
      <c r="H547" s="44"/>
      <c r="I547" s="44"/>
      <c r="J547" s="44"/>
    </row>
    <row r="548" spans="1:10" s="60" customFormat="1">
      <c r="A548" s="56"/>
      <c r="B548" s="57"/>
      <c r="C548" s="51"/>
      <c r="D548" s="49"/>
      <c r="E548" s="58"/>
      <c r="F548" s="59"/>
      <c r="G548" s="44"/>
      <c r="H548" s="44"/>
      <c r="I548" s="44"/>
      <c r="J548" s="44"/>
    </row>
    <row r="549" spans="1:10" s="60" customFormat="1">
      <c r="A549" s="56"/>
      <c r="B549" s="57"/>
      <c r="C549" s="51"/>
      <c r="D549" s="49"/>
      <c r="E549" s="58"/>
      <c r="F549" s="59"/>
      <c r="G549" s="44"/>
      <c r="H549" s="44"/>
      <c r="I549" s="44"/>
      <c r="J549" s="44"/>
    </row>
    <row r="550" spans="1:10" s="60" customFormat="1">
      <c r="A550" s="56"/>
      <c r="B550" s="57"/>
      <c r="C550" s="51"/>
      <c r="D550" s="49"/>
      <c r="E550" s="58"/>
      <c r="F550" s="59"/>
      <c r="G550" s="44"/>
      <c r="H550" s="44"/>
      <c r="I550" s="44"/>
      <c r="J550" s="44"/>
    </row>
    <row r="551" spans="1:10" s="60" customFormat="1">
      <c r="A551" s="56"/>
      <c r="B551" s="57"/>
      <c r="C551" s="51"/>
      <c r="D551" s="49"/>
      <c r="E551" s="58"/>
      <c r="F551" s="59"/>
      <c r="G551" s="44"/>
      <c r="H551" s="44"/>
      <c r="I551" s="44"/>
      <c r="J551" s="44"/>
    </row>
    <row r="552" spans="1:10" s="60" customFormat="1">
      <c r="A552" s="56"/>
      <c r="B552" s="57"/>
      <c r="C552" s="51"/>
      <c r="D552" s="49"/>
      <c r="E552" s="58"/>
      <c r="F552" s="59"/>
      <c r="G552" s="44"/>
      <c r="H552" s="44"/>
      <c r="I552" s="44"/>
      <c r="J552" s="44"/>
    </row>
    <row r="553" spans="1:10" s="60" customFormat="1">
      <c r="A553" s="56"/>
      <c r="B553" s="57"/>
      <c r="C553" s="51"/>
      <c r="D553" s="49"/>
      <c r="E553" s="58"/>
      <c r="F553" s="59"/>
      <c r="G553" s="44"/>
      <c r="H553" s="44"/>
      <c r="I553" s="44"/>
      <c r="J553" s="44"/>
    </row>
    <row r="554" spans="1:10" s="60" customFormat="1">
      <c r="A554" s="56"/>
      <c r="B554" s="57"/>
      <c r="C554" s="51"/>
      <c r="D554" s="49"/>
      <c r="E554" s="58"/>
      <c r="F554" s="59"/>
      <c r="G554" s="44"/>
      <c r="H554" s="44"/>
      <c r="I554" s="44"/>
      <c r="J554" s="44"/>
    </row>
    <row r="555" spans="1:10" s="60" customFormat="1">
      <c r="A555" s="56"/>
      <c r="B555" s="57"/>
      <c r="C555" s="51"/>
      <c r="D555" s="49"/>
      <c r="E555" s="58"/>
      <c r="F555" s="59"/>
      <c r="G555" s="44"/>
      <c r="H555" s="44"/>
      <c r="I555" s="44"/>
      <c r="J555" s="44"/>
    </row>
    <row r="556" spans="1:10" s="60" customFormat="1">
      <c r="A556" s="56"/>
      <c r="B556" s="57"/>
      <c r="C556" s="51"/>
      <c r="D556" s="49"/>
      <c r="E556" s="58"/>
      <c r="F556" s="59"/>
      <c r="G556" s="44"/>
      <c r="H556" s="44"/>
      <c r="I556" s="44"/>
      <c r="J556" s="44"/>
    </row>
    <row r="557" spans="1:10" s="60" customFormat="1">
      <c r="A557" s="56"/>
      <c r="B557" s="57"/>
      <c r="C557" s="51"/>
      <c r="D557" s="49"/>
      <c r="E557" s="58"/>
      <c r="F557" s="59"/>
      <c r="G557" s="44"/>
      <c r="H557" s="44"/>
      <c r="I557" s="44"/>
      <c r="J557" s="44"/>
    </row>
    <row r="558" spans="1:10" s="60" customFormat="1">
      <c r="A558" s="56"/>
      <c r="B558" s="57"/>
      <c r="C558" s="51"/>
      <c r="D558" s="49"/>
      <c r="E558" s="58"/>
      <c r="F558" s="59"/>
      <c r="G558" s="44"/>
      <c r="H558" s="44"/>
      <c r="I558" s="44"/>
      <c r="J558" s="44"/>
    </row>
    <row r="559" spans="1:10" s="60" customFormat="1">
      <c r="A559" s="56"/>
      <c r="B559" s="57"/>
      <c r="C559" s="51"/>
      <c r="D559" s="49"/>
      <c r="E559" s="58"/>
      <c r="F559" s="59"/>
      <c r="G559" s="44"/>
      <c r="H559" s="44"/>
      <c r="I559" s="44"/>
      <c r="J559" s="44"/>
    </row>
    <row r="560" spans="1:10" s="60" customFormat="1">
      <c r="A560" s="56"/>
      <c r="B560" s="57"/>
      <c r="C560" s="51"/>
      <c r="D560" s="49"/>
      <c r="E560" s="58"/>
      <c r="F560" s="59"/>
      <c r="G560" s="44"/>
      <c r="H560" s="44"/>
      <c r="I560" s="44"/>
      <c r="J560" s="44"/>
    </row>
    <row r="561" spans="1:10" s="60" customFormat="1">
      <c r="A561" s="56"/>
      <c r="B561" s="57"/>
      <c r="C561" s="51"/>
      <c r="D561" s="49"/>
      <c r="E561" s="58"/>
      <c r="F561" s="59"/>
      <c r="G561" s="44"/>
      <c r="H561" s="44"/>
      <c r="I561" s="44"/>
      <c r="J561" s="44"/>
    </row>
    <row r="562" spans="1:10" s="60" customFormat="1">
      <c r="A562" s="56"/>
      <c r="B562" s="57"/>
      <c r="C562" s="51"/>
      <c r="D562" s="49"/>
      <c r="E562" s="58"/>
      <c r="F562" s="59"/>
      <c r="G562" s="44"/>
      <c r="H562" s="44"/>
      <c r="I562" s="44"/>
      <c r="J562" s="44"/>
    </row>
    <row r="563" spans="1:10" s="60" customFormat="1">
      <c r="A563" s="56"/>
      <c r="B563" s="57"/>
      <c r="C563" s="51"/>
      <c r="D563" s="49"/>
      <c r="E563" s="58"/>
      <c r="F563" s="59"/>
      <c r="G563" s="44"/>
      <c r="H563" s="44"/>
      <c r="I563" s="44"/>
      <c r="J563" s="44"/>
    </row>
    <row r="564" spans="1:10" s="60" customFormat="1">
      <c r="A564" s="56"/>
      <c r="B564" s="57"/>
      <c r="C564" s="51"/>
      <c r="D564" s="49"/>
      <c r="E564" s="58"/>
      <c r="F564" s="59"/>
      <c r="G564" s="44"/>
      <c r="H564" s="44"/>
      <c r="I564" s="44"/>
      <c r="J564" s="44"/>
    </row>
    <row r="565" spans="1:10" s="60" customFormat="1">
      <c r="A565" s="56"/>
      <c r="B565" s="57"/>
      <c r="C565" s="51"/>
      <c r="D565" s="49"/>
      <c r="E565" s="58"/>
      <c r="F565" s="59"/>
      <c r="G565" s="44"/>
      <c r="H565" s="44"/>
      <c r="I565" s="44"/>
      <c r="J565" s="44"/>
    </row>
    <row r="566" spans="1:10" s="60" customFormat="1">
      <c r="A566" s="56"/>
      <c r="B566" s="57"/>
      <c r="C566" s="51"/>
      <c r="D566" s="49"/>
      <c r="E566" s="58"/>
      <c r="F566" s="59"/>
      <c r="G566" s="44"/>
      <c r="H566" s="44"/>
      <c r="I566" s="44"/>
      <c r="J566" s="44"/>
    </row>
    <row r="567" spans="1:10" s="60" customFormat="1">
      <c r="A567" s="56"/>
      <c r="B567" s="57"/>
      <c r="C567" s="51"/>
      <c r="D567" s="49"/>
      <c r="E567" s="58"/>
      <c r="F567" s="59"/>
      <c r="G567" s="44"/>
      <c r="H567" s="44"/>
      <c r="I567" s="44"/>
      <c r="J567" s="44"/>
    </row>
    <row r="568" spans="1:10" s="60" customFormat="1">
      <c r="A568" s="56"/>
      <c r="B568" s="57"/>
      <c r="C568" s="51"/>
      <c r="D568" s="49"/>
      <c r="E568" s="58"/>
      <c r="F568" s="59"/>
      <c r="G568" s="44"/>
      <c r="H568" s="44"/>
      <c r="I568" s="44"/>
      <c r="J568" s="44"/>
    </row>
    <row r="569" spans="1:10" s="60" customFormat="1">
      <c r="A569" s="56"/>
      <c r="B569" s="57"/>
      <c r="C569" s="51"/>
      <c r="D569" s="49"/>
      <c r="E569" s="58"/>
      <c r="F569" s="59"/>
      <c r="G569" s="44"/>
      <c r="H569" s="44"/>
      <c r="I569" s="44"/>
      <c r="J569" s="44"/>
    </row>
    <row r="570" spans="1:10" s="60" customFormat="1">
      <c r="A570" s="56"/>
      <c r="B570" s="57"/>
      <c r="C570" s="51"/>
      <c r="D570" s="49"/>
      <c r="E570" s="58"/>
      <c r="F570" s="59"/>
      <c r="G570" s="44"/>
      <c r="H570" s="44"/>
      <c r="I570" s="44"/>
      <c r="J570" s="44"/>
    </row>
    <row r="571" spans="1:10" s="60" customFormat="1">
      <c r="A571" s="56"/>
      <c r="B571" s="57"/>
      <c r="C571" s="51"/>
      <c r="D571" s="49"/>
      <c r="E571" s="58"/>
      <c r="F571" s="59"/>
      <c r="G571" s="44"/>
      <c r="H571" s="44"/>
      <c r="I571" s="44"/>
      <c r="J571" s="44"/>
    </row>
    <row r="572" spans="1:10" s="60" customFormat="1">
      <c r="A572" s="56"/>
      <c r="B572" s="57"/>
      <c r="C572" s="51"/>
      <c r="D572" s="49"/>
      <c r="E572" s="58"/>
      <c r="F572" s="59"/>
      <c r="G572" s="44"/>
      <c r="H572" s="44"/>
      <c r="I572" s="44"/>
      <c r="J572" s="44"/>
    </row>
    <row r="573" spans="1:10" s="60" customFormat="1">
      <c r="A573" s="56"/>
      <c r="B573" s="57"/>
      <c r="C573" s="51"/>
      <c r="D573" s="49"/>
      <c r="E573" s="58"/>
      <c r="F573" s="59"/>
      <c r="G573" s="44"/>
      <c r="H573" s="44"/>
      <c r="I573" s="44"/>
      <c r="J573" s="44"/>
    </row>
    <row r="574" spans="1:10" s="60" customFormat="1">
      <c r="A574" s="56"/>
      <c r="B574" s="57"/>
      <c r="C574" s="51"/>
      <c r="D574" s="49"/>
      <c r="E574" s="58"/>
      <c r="F574" s="59"/>
      <c r="G574" s="44"/>
      <c r="H574" s="44"/>
      <c r="I574" s="44"/>
      <c r="J574" s="44"/>
    </row>
    <row r="575" spans="1:10" s="60" customFormat="1">
      <c r="A575" s="56"/>
      <c r="B575" s="57"/>
      <c r="C575" s="51"/>
      <c r="D575" s="49"/>
      <c r="E575" s="58"/>
      <c r="F575" s="59"/>
      <c r="G575" s="44"/>
      <c r="H575" s="44"/>
      <c r="I575" s="44"/>
      <c r="J575" s="44"/>
    </row>
    <row r="576" spans="1:10" s="60" customFormat="1">
      <c r="A576" s="56"/>
      <c r="B576" s="57"/>
      <c r="C576" s="51"/>
      <c r="D576" s="49"/>
      <c r="E576" s="58"/>
      <c r="F576" s="59"/>
      <c r="G576" s="44"/>
      <c r="H576" s="44"/>
      <c r="I576" s="44"/>
      <c r="J576" s="44"/>
    </row>
    <row r="577" spans="1:10" s="60" customFormat="1">
      <c r="A577" s="28"/>
      <c r="B577" s="29"/>
      <c r="C577" s="9"/>
      <c r="D577" s="10"/>
      <c r="E577" s="31"/>
      <c r="F577" s="30"/>
      <c r="G577" s="44"/>
      <c r="H577" s="1"/>
      <c r="I577" s="1"/>
      <c r="J577" s="1"/>
    </row>
    <row r="578" spans="1:10" s="60" customFormat="1">
      <c r="A578" s="28"/>
      <c r="B578" s="29"/>
      <c r="C578" s="9"/>
      <c r="D578" s="10"/>
      <c r="E578" s="31"/>
      <c r="F578" s="30"/>
      <c r="G578" s="44"/>
      <c r="H578" s="1"/>
      <c r="I578" s="1"/>
      <c r="J578" s="1"/>
    </row>
    <row r="579" spans="1:10" s="60" customFormat="1">
      <c r="A579" s="28"/>
      <c r="B579" s="29"/>
      <c r="C579" s="9"/>
      <c r="D579" s="10"/>
      <c r="E579" s="31"/>
      <c r="F579" s="30"/>
      <c r="G579" s="44"/>
      <c r="H579" s="1"/>
      <c r="I579" s="1"/>
      <c r="J579" s="1"/>
    </row>
    <row r="580" spans="1:10" s="60" customFormat="1">
      <c r="A580" s="28"/>
      <c r="B580" s="29"/>
      <c r="C580" s="9"/>
      <c r="D580" s="10"/>
      <c r="E580" s="31"/>
      <c r="F580" s="30"/>
      <c r="G580" s="44"/>
      <c r="H580" s="1"/>
      <c r="I580" s="1"/>
      <c r="J580" s="1"/>
    </row>
    <row r="581" spans="1:10" s="32" customFormat="1">
      <c r="A581" s="28"/>
      <c r="B581" s="29"/>
      <c r="C581" s="9"/>
      <c r="D581" s="10"/>
      <c r="E581" s="31"/>
      <c r="F581" s="30"/>
      <c r="G581" s="1"/>
      <c r="H581" s="1"/>
      <c r="I581" s="1"/>
      <c r="J581" s="1"/>
    </row>
  </sheetData>
  <sheetProtection algorithmName="SHA-512" hashValue="SRqvr+//AW2sSqPacUXWCOLSYpOmyib0GBpdDPT6Tqs1bHDR53CWzFXICT94qFCctMwrkiGV8w13tb8XtivqRQ==" saltValue="Mms5fRB8SJIJ/b74cPWQoQ==" spinCount="100000" sheet="1" objects="1" scenarios="1" selectLockedCells="1"/>
  <mergeCells count="1">
    <mergeCell ref="B6:F7"/>
  </mergeCells>
  <conditionalFormatting sqref="E7:E600">
    <cfRule type="expression" dxfId="4" priority="1">
      <formula>$D7</formula>
    </cfRule>
  </conditionalFormatting>
  <pageMargins left="0.70866141732283472" right="0.70866141732283472" top="0.74803149606299213" bottom="0.74803149606299213" header="0.31496062992125984" footer="0.31496062992125984"/>
  <pageSetup paperSize="9" scale="64" orientation="portrait" r:id="rId1"/>
  <rowBreaks count="8" manualBreakCount="8">
    <brk id="49" max="9" man="1"/>
    <brk id="110" max="9" man="1"/>
    <brk id="154" max="9" man="1"/>
    <brk id="309" max="9" man="1"/>
    <brk id="357" max="9" man="1"/>
    <brk id="406" max="9" man="1"/>
    <brk id="428" max="9" man="1"/>
    <brk id="472" max="9" man="1"/>
  </rowBreaks>
  <colBreaks count="1" manualBreakCount="1">
    <brk id="6" max="41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98CE-D9EF-4CEB-9A88-AEA275FE131C}">
  <sheetPr codeName="List19"/>
  <dimension ref="A1:IW927"/>
  <sheetViews>
    <sheetView view="pageBreakPreview" topLeftCell="A13" zoomScale="98" zoomScaleNormal="100" zoomScaleSheetLayoutView="98" workbookViewId="0">
      <selection activeCell="E13" sqref="E13"/>
    </sheetView>
  </sheetViews>
  <sheetFormatPr defaultColWidth="8.85546875" defaultRowHeight="16.5"/>
  <cols>
    <col min="1" max="1" width="11.7109375" style="147" customWidth="1"/>
    <col min="2" max="2" width="55.7109375" style="146" customWidth="1"/>
    <col min="3" max="3" width="7.7109375" style="146" customWidth="1"/>
    <col min="4" max="4" width="8.42578125" style="145" customWidth="1"/>
    <col min="5" max="5" width="13.7109375" style="795" customWidth="1"/>
    <col min="6" max="6" width="13.7109375" style="796" customWidth="1"/>
    <col min="7" max="7" width="9.140625" style="373" hidden="1" customWidth="1"/>
    <col min="8" max="8" width="64.85546875" style="127" hidden="1" customWidth="1"/>
    <col min="9" max="10" width="13.85546875" style="127" hidden="1" customWidth="1"/>
    <col min="11" max="12" width="9.140625" style="146" hidden="1" customWidth="1"/>
    <col min="13" max="13" width="12" style="146" hidden="1" customWidth="1"/>
    <col min="14" max="249" width="9.140625" style="146" customWidth="1"/>
    <col min="250" max="16384" width="8.85546875" style="146"/>
  </cols>
  <sheetData>
    <row r="1" spans="1:13">
      <c r="A1" s="276" t="s">
        <v>1135</v>
      </c>
      <c r="B1" s="276" t="s">
        <v>68</v>
      </c>
      <c r="C1" s="275"/>
      <c r="D1" s="275"/>
      <c r="E1" s="715"/>
      <c r="F1" s="715"/>
      <c r="I1" s="462" t="s">
        <v>127</v>
      </c>
      <c r="J1" s="462" t="s">
        <v>128</v>
      </c>
      <c r="K1" s="277"/>
      <c r="L1" s="449" t="s">
        <v>1132</v>
      </c>
      <c r="M1" s="277"/>
    </row>
    <row r="2" spans="1:13" hidden="1">
      <c r="A2" s="275"/>
      <c r="B2" s="276"/>
      <c r="C2" s="275"/>
      <c r="D2" s="275"/>
      <c r="E2" s="715"/>
      <c r="F2" s="715"/>
      <c r="H2" s="450" t="s">
        <v>1110</v>
      </c>
      <c r="I2" s="451"/>
      <c r="J2" s="451"/>
      <c r="K2" s="277"/>
      <c r="L2" s="449" t="s">
        <v>1133</v>
      </c>
      <c r="M2" s="277">
        <f>SUM(I2:I13)</f>
        <v>0</v>
      </c>
    </row>
    <row r="3" spans="1:13" hidden="1">
      <c r="A3" s="275"/>
      <c r="B3" s="276"/>
      <c r="C3" s="275"/>
      <c r="D3" s="275"/>
      <c r="E3" s="715"/>
      <c r="F3" s="715"/>
      <c r="H3" s="35" t="s">
        <v>1111</v>
      </c>
      <c r="I3" s="451"/>
      <c r="J3" s="451"/>
      <c r="K3" s="277"/>
      <c r="L3" s="449" t="s">
        <v>1134</v>
      </c>
      <c r="M3" s="277">
        <f>F784</f>
        <v>0</v>
      </c>
    </row>
    <row r="4" spans="1:13" hidden="1">
      <c r="C4" s="275"/>
      <c r="D4" s="275"/>
      <c r="E4" s="715"/>
      <c r="F4" s="715"/>
      <c r="H4" s="452" t="s">
        <v>153</v>
      </c>
      <c r="I4" s="451"/>
      <c r="J4" s="451"/>
      <c r="K4" s="277"/>
      <c r="L4" s="277"/>
      <c r="M4" s="277"/>
    </row>
    <row r="5" spans="1:13" hidden="1">
      <c r="A5" s="275"/>
      <c r="B5" s="275"/>
      <c r="C5" s="275"/>
      <c r="D5" s="275"/>
      <c r="E5" s="715"/>
      <c r="F5" s="715"/>
      <c r="H5" s="453" t="s">
        <v>1130</v>
      </c>
      <c r="I5" s="451"/>
      <c r="J5" s="451"/>
      <c r="K5" s="277"/>
      <c r="L5" s="277"/>
      <c r="M5" s="277"/>
    </row>
    <row r="6" spans="1:13" hidden="1">
      <c r="A6" s="275"/>
      <c r="B6" s="275"/>
      <c r="C6" s="275"/>
      <c r="D6" s="275"/>
      <c r="E6" s="715"/>
      <c r="F6" s="715"/>
      <c r="H6" s="36" t="s">
        <v>10</v>
      </c>
      <c r="I6" s="451"/>
      <c r="J6" s="451"/>
      <c r="K6" s="277"/>
      <c r="L6" s="277"/>
      <c r="M6" s="277"/>
    </row>
    <row r="7" spans="1:13" hidden="1">
      <c r="A7" s="275"/>
      <c r="B7" s="275"/>
      <c r="C7" s="275"/>
      <c r="D7" s="275"/>
      <c r="E7" s="715"/>
      <c r="F7" s="715"/>
      <c r="H7" s="37" t="s">
        <v>135</v>
      </c>
      <c r="I7" s="451"/>
      <c r="J7" s="451"/>
      <c r="K7" s="277"/>
      <c r="L7" s="277"/>
      <c r="M7" s="277"/>
    </row>
    <row r="8" spans="1:13" hidden="1">
      <c r="A8" s="275"/>
      <c r="B8" s="275"/>
      <c r="C8" s="275"/>
      <c r="D8" s="275"/>
      <c r="E8" s="715"/>
      <c r="F8" s="715"/>
      <c r="H8" s="38" t="s">
        <v>134</v>
      </c>
      <c r="I8" s="451"/>
      <c r="J8" s="451"/>
      <c r="K8" s="277"/>
      <c r="L8" s="277"/>
      <c r="M8" s="277"/>
    </row>
    <row r="9" spans="1:13" hidden="1">
      <c r="A9" s="275"/>
      <c r="B9" s="275"/>
      <c r="C9" s="275"/>
      <c r="D9" s="275"/>
      <c r="E9" s="715"/>
      <c r="F9" s="715"/>
      <c r="H9" s="39" t="s">
        <v>11</v>
      </c>
      <c r="I9" s="451"/>
      <c r="J9" s="451"/>
      <c r="K9" s="277"/>
      <c r="L9" s="277"/>
      <c r="M9" s="277"/>
    </row>
    <row r="10" spans="1:13" hidden="1">
      <c r="A10" s="275"/>
      <c r="B10" s="275"/>
      <c r="C10" s="275"/>
      <c r="D10" s="275"/>
      <c r="E10" s="715"/>
      <c r="F10" s="715"/>
      <c r="H10" s="377" t="s">
        <v>1131</v>
      </c>
      <c r="I10" s="464">
        <f>F124+F131+F134+F145+F156+F171+F175+F288+F301+F306+F309+F313+F317+F334+F360+F384+F387+F413+F425+F443+F469+F497+F503+F508+F563+F566+F580+F583+F585+F587+F591+F592+F593+F594+F595+F599+F603+F607+F611+F615+F616+F617+F618+F619+F623+F624+F625+F626+F627+F631+F632+F633+F634+F635+F636+F640+F644+F648+F652+F655+F656+F660+F664+F668+F672+F676+F680+F684+F688+F692+F696+F700+F704+F708+F712+F713+F716+F731+F735+F739+F750+F754+F758+F765+F771+F778+F782</f>
        <v>0</v>
      </c>
      <c r="J10" s="451"/>
      <c r="K10" s="277"/>
      <c r="L10" s="277"/>
      <c r="M10" s="277"/>
    </row>
    <row r="11" spans="1:13" hidden="1">
      <c r="A11" s="275"/>
      <c r="B11" s="275"/>
      <c r="C11" s="275"/>
      <c r="D11" s="275"/>
      <c r="E11" s="715"/>
      <c r="F11" s="715"/>
      <c r="H11" s="62" t="s">
        <v>154</v>
      </c>
      <c r="I11" s="454"/>
      <c r="J11" s="454"/>
      <c r="K11" s="277"/>
      <c r="L11" s="277"/>
      <c r="M11" s="277"/>
    </row>
    <row r="12" spans="1:13">
      <c r="A12" s="275"/>
      <c r="B12" s="275"/>
      <c r="C12" s="275"/>
      <c r="D12" s="275"/>
      <c r="E12" s="715"/>
      <c r="F12" s="715"/>
      <c r="H12" s="63" t="s">
        <v>8</v>
      </c>
      <c r="I12" s="451"/>
      <c r="J12" s="451"/>
      <c r="K12" s="277"/>
      <c r="L12" s="277"/>
      <c r="M12" s="277"/>
    </row>
    <row r="13" spans="1:13" ht="50.25" thickBot="1">
      <c r="A13" s="362" t="s">
        <v>235</v>
      </c>
      <c r="B13" s="455" t="s">
        <v>236</v>
      </c>
      <c r="C13" s="362" t="s">
        <v>6</v>
      </c>
      <c r="D13" s="362" t="s">
        <v>1</v>
      </c>
      <c r="E13" s="1215" t="s">
        <v>237</v>
      </c>
      <c r="F13" s="716" t="s">
        <v>238</v>
      </c>
      <c r="H13" s="456" t="s">
        <v>9</v>
      </c>
      <c r="I13" s="451">
        <f>SUM(J2:J12)</f>
        <v>0</v>
      </c>
      <c r="J13" s="457"/>
      <c r="K13" s="277"/>
      <c r="L13" s="277"/>
      <c r="M13" s="277"/>
    </row>
    <row r="14" spans="1:13" ht="17.25" thickTop="1">
      <c r="A14" s="153"/>
      <c r="B14" s="154"/>
      <c r="C14" s="154"/>
      <c r="D14" s="155"/>
      <c r="E14" s="717"/>
      <c r="F14" s="718"/>
      <c r="H14" s="283"/>
      <c r="I14" s="283"/>
      <c r="J14" s="283"/>
    </row>
    <row r="15" spans="1:13">
      <c r="A15" s="378">
        <v>1.01</v>
      </c>
      <c r="B15" s="379" t="s">
        <v>239</v>
      </c>
      <c r="C15" s="379"/>
      <c r="D15" s="380"/>
      <c r="E15" s="719"/>
      <c r="F15" s="720"/>
      <c r="G15" s="458"/>
      <c r="H15" s="283"/>
      <c r="I15" s="283"/>
      <c r="J15" s="283"/>
    </row>
    <row r="16" spans="1:13">
      <c r="A16" s="378"/>
      <c r="B16" s="379" t="s">
        <v>240</v>
      </c>
      <c r="C16" s="379"/>
      <c r="D16" s="380"/>
      <c r="E16" s="719"/>
      <c r="F16" s="720"/>
      <c r="G16" s="458"/>
      <c r="H16" s="283"/>
      <c r="I16" s="283"/>
      <c r="J16" s="283"/>
    </row>
    <row r="17" spans="1:11" s="151" customFormat="1">
      <c r="A17" s="378"/>
      <c r="B17" s="379" t="s">
        <v>241</v>
      </c>
      <c r="C17" s="379"/>
      <c r="D17" s="380"/>
      <c r="E17" s="719"/>
      <c r="F17" s="720"/>
      <c r="G17" s="458"/>
      <c r="H17" s="283"/>
      <c r="I17" s="283"/>
      <c r="J17" s="283"/>
      <c r="K17" s="152"/>
    </row>
    <row r="18" spans="1:11" s="151" customFormat="1">
      <c r="A18" s="378"/>
      <c r="B18" s="379" t="s">
        <v>242</v>
      </c>
      <c r="C18" s="379"/>
      <c r="D18" s="380"/>
      <c r="E18" s="719"/>
      <c r="F18" s="720"/>
      <c r="G18" s="458"/>
      <c r="H18" s="283"/>
      <c r="I18" s="283"/>
      <c r="J18" s="283"/>
      <c r="K18" s="152"/>
    </row>
    <row r="19" spans="1:11" s="151" customFormat="1">
      <c r="A19" s="378"/>
      <c r="B19" s="379" t="s">
        <v>243</v>
      </c>
      <c r="C19" s="379"/>
      <c r="D19" s="380"/>
      <c r="E19" s="719"/>
      <c r="F19" s="720"/>
      <c r="G19" s="458"/>
      <c r="H19" s="283"/>
      <c r="I19" s="283"/>
      <c r="J19" s="283"/>
      <c r="K19" s="152"/>
    </row>
    <row r="20" spans="1:11" s="151" customFormat="1">
      <c r="A20" s="378"/>
      <c r="B20" s="379" t="s">
        <v>244</v>
      </c>
      <c r="C20" s="379"/>
      <c r="D20" s="380"/>
      <c r="E20" s="719"/>
      <c r="F20" s="720"/>
      <c r="G20" s="458"/>
      <c r="H20" s="283"/>
      <c r="I20" s="283"/>
      <c r="J20" s="283"/>
      <c r="K20" s="152"/>
    </row>
    <row r="21" spans="1:11" s="151" customFormat="1">
      <c r="A21" s="378"/>
      <c r="B21" s="379" t="s">
        <v>245</v>
      </c>
      <c r="C21" s="379"/>
      <c r="D21" s="380"/>
      <c r="E21" s="719"/>
      <c r="F21" s="720"/>
      <c r="G21" s="458"/>
      <c r="H21" s="283"/>
      <c r="I21" s="283"/>
      <c r="J21" s="283"/>
      <c r="K21" s="152"/>
    </row>
    <row r="22" spans="1:11" s="151" customFormat="1">
      <c r="A22" s="378"/>
      <c r="B22" s="379" t="s">
        <v>246</v>
      </c>
      <c r="C22" s="379"/>
      <c r="D22" s="380"/>
      <c r="E22" s="719"/>
      <c r="F22" s="720"/>
      <c r="G22" s="458"/>
      <c r="H22" s="283"/>
      <c r="I22" s="283"/>
      <c r="J22" s="283"/>
      <c r="K22" s="152"/>
    </row>
    <row r="23" spans="1:11" s="151" customFormat="1">
      <c r="A23" s="378"/>
      <c r="B23" s="379" t="s">
        <v>247</v>
      </c>
      <c r="C23" s="379"/>
      <c r="D23" s="380"/>
      <c r="E23" s="719"/>
      <c r="F23" s="720"/>
      <c r="G23" s="458"/>
      <c r="H23" s="283"/>
      <c r="I23" s="283"/>
      <c r="J23" s="283"/>
      <c r="K23" s="152"/>
    </row>
    <row r="24" spans="1:11" s="151" customFormat="1">
      <c r="A24" s="378"/>
      <c r="B24" s="379" t="s">
        <v>248</v>
      </c>
      <c r="C24" s="379"/>
      <c r="D24" s="380"/>
      <c r="E24" s="719"/>
      <c r="F24" s="720"/>
      <c r="G24" s="458"/>
      <c r="H24" s="283"/>
      <c r="I24" s="283"/>
      <c r="J24" s="283"/>
      <c r="K24" s="152"/>
    </row>
    <row r="25" spans="1:11" s="151" customFormat="1">
      <c r="A25" s="378"/>
      <c r="B25" s="379" t="s">
        <v>249</v>
      </c>
      <c r="C25" s="379"/>
      <c r="D25" s="380"/>
      <c r="E25" s="719"/>
      <c r="F25" s="720"/>
      <c r="G25" s="458"/>
      <c r="H25" s="283"/>
      <c r="I25" s="283"/>
      <c r="J25" s="283"/>
      <c r="K25" s="152"/>
    </row>
    <row r="26" spans="1:11" s="151" customFormat="1">
      <c r="A26" s="378"/>
      <c r="B26" s="379" t="s">
        <v>250</v>
      </c>
      <c r="C26" s="379"/>
      <c r="D26" s="380"/>
      <c r="E26" s="719"/>
      <c r="F26" s="720"/>
      <c r="G26" s="458"/>
      <c r="H26" s="283"/>
      <c r="I26" s="283"/>
      <c r="J26" s="283"/>
      <c r="K26" s="152"/>
    </row>
    <row r="27" spans="1:11" s="151" customFormat="1">
      <c r="A27" s="378"/>
      <c r="B27" s="379" t="s">
        <v>251</v>
      </c>
      <c r="C27" s="379"/>
      <c r="D27" s="380"/>
      <c r="E27" s="719"/>
      <c r="F27" s="720"/>
      <c r="G27" s="458"/>
      <c r="H27" s="283"/>
      <c r="I27" s="283"/>
      <c r="J27" s="283"/>
      <c r="K27" s="152"/>
    </row>
    <row r="28" spans="1:11" s="151" customFormat="1">
      <c r="A28" s="378"/>
      <c r="B28" s="379" t="s">
        <v>252</v>
      </c>
      <c r="C28" s="379"/>
      <c r="D28" s="380"/>
      <c r="E28" s="719"/>
      <c r="F28" s="720"/>
      <c r="G28" s="458"/>
      <c r="H28" s="283"/>
      <c r="I28" s="283"/>
      <c r="J28" s="283"/>
      <c r="K28" s="152"/>
    </row>
    <row r="29" spans="1:11" s="151" customFormat="1">
      <c r="A29" s="378"/>
      <c r="B29" s="379" t="s">
        <v>253</v>
      </c>
      <c r="C29" s="379"/>
      <c r="D29" s="380"/>
      <c r="E29" s="719"/>
      <c r="F29" s="720"/>
      <c r="G29" s="458"/>
      <c r="H29" s="283"/>
      <c r="I29" s="283"/>
      <c r="J29" s="283"/>
      <c r="K29" s="152"/>
    </row>
    <row r="30" spans="1:11" s="151" customFormat="1">
      <c r="A30" s="378"/>
      <c r="B30" s="379" t="s">
        <v>254</v>
      </c>
      <c r="C30" s="379"/>
      <c r="D30" s="380"/>
      <c r="E30" s="719"/>
      <c r="F30" s="720"/>
      <c r="G30" s="458"/>
      <c r="H30" s="283"/>
      <c r="I30" s="283"/>
      <c r="J30" s="283"/>
      <c r="K30" s="152"/>
    </row>
    <row r="31" spans="1:11" s="151" customFormat="1">
      <c r="A31" s="378"/>
      <c r="B31" s="379" t="s">
        <v>255</v>
      </c>
      <c r="C31" s="379"/>
      <c r="D31" s="380"/>
      <c r="E31" s="719"/>
      <c r="F31" s="720"/>
      <c r="G31" s="458"/>
      <c r="H31" s="283"/>
      <c r="I31" s="283"/>
      <c r="J31" s="283"/>
      <c r="K31" s="152"/>
    </row>
    <row r="32" spans="1:11" s="151" customFormat="1">
      <c r="A32" s="378"/>
      <c r="B32" s="379" t="s">
        <v>256</v>
      </c>
      <c r="C32" s="379"/>
      <c r="D32" s="380"/>
      <c r="E32" s="719"/>
      <c r="F32" s="720"/>
      <c r="G32" s="458"/>
      <c r="H32" s="283"/>
      <c r="I32" s="283"/>
      <c r="J32" s="283"/>
      <c r="K32" s="152"/>
    </row>
    <row r="33" spans="1:11" s="151" customFormat="1">
      <c r="A33" s="378"/>
      <c r="B33" s="379" t="s">
        <v>257</v>
      </c>
      <c r="C33" s="379"/>
      <c r="D33" s="380"/>
      <c r="E33" s="719"/>
      <c r="F33" s="720"/>
      <c r="G33" s="458"/>
      <c r="H33" s="283"/>
      <c r="I33" s="283"/>
      <c r="J33" s="283"/>
      <c r="K33" s="152"/>
    </row>
    <row r="34" spans="1:11" s="151" customFormat="1">
      <c r="A34" s="378"/>
      <c r="B34" s="379" t="s">
        <v>258</v>
      </c>
      <c r="C34" s="379"/>
      <c r="D34" s="380"/>
      <c r="E34" s="719"/>
      <c r="F34" s="720"/>
      <c r="G34" s="458"/>
      <c r="H34" s="283"/>
      <c r="I34" s="283"/>
      <c r="J34" s="283"/>
      <c r="K34" s="152"/>
    </row>
    <row r="35" spans="1:11" s="151" customFormat="1">
      <c r="A35" s="378"/>
      <c r="B35" s="379" t="s">
        <v>259</v>
      </c>
      <c r="C35" s="379"/>
      <c r="D35" s="380"/>
      <c r="E35" s="719"/>
      <c r="F35" s="720"/>
      <c r="G35" s="458"/>
      <c r="H35" s="283"/>
      <c r="I35" s="283"/>
      <c r="J35" s="283"/>
      <c r="K35" s="152"/>
    </row>
    <row r="36" spans="1:11" s="151" customFormat="1">
      <c r="A36" s="378"/>
      <c r="B36" s="379" t="s">
        <v>260</v>
      </c>
      <c r="C36" s="379"/>
      <c r="D36" s="380"/>
      <c r="E36" s="719"/>
      <c r="F36" s="720"/>
      <c r="G36" s="458"/>
      <c r="H36" s="283"/>
      <c r="I36" s="283"/>
      <c r="J36" s="283"/>
      <c r="K36" s="152"/>
    </row>
    <row r="37" spans="1:11" s="151" customFormat="1">
      <c r="A37" s="378"/>
      <c r="B37" s="379" t="s">
        <v>261</v>
      </c>
      <c r="C37" s="379"/>
      <c r="D37" s="380"/>
      <c r="E37" s="719"/>
      <c r="F37" s="720"/>
      <c r="G37" s="458"/>
      <c r="H37" s="283"/>
      <c r="I37" s="283"/>
      <c r="J37" s="283"/>
      <c r="K37" s="152"/>
    </row>
    <row r="38" spans="1:11" s="151" customFormat="1">
      <c r="A38" s="378"/>
      <c r="B38" s="379" t="s">
        <v>262</v>
      </c>
      <c r="C38" s="379"/>
      <c r="D38" s="380"/>
      <c r="E38" s="719"/>
      <c r="F38" s="720"/>
      <c r="G38" s="458"/>
      <c r="H38" s="283"/>
      <c r="I38" s="283"/>
      <c r="J38" s="283"/>
      <c r="K38" s="152"/>
    </row>
    <row r="39" spans="1:11" s="151" customFormat="1">
      <c r="A39" s="378"/>
      <c r="B39" s="379" t="s">
        <v>263</v>
      </c>
      <c r="C39" s="379"/>
      <c r="D39" s="380"/>
      <c r="E39" s="719"/>
      <c r="F39" s="720"/>
      <c r="G39" s="458"/>
      <c r="H39" s="283"/>
      <c r="I39" s="283"/>
      <c r="J39" s="283"/>
      <c r="K39" s="152"/>
    </row>
    <row r="40" spans="1:11" s="151" customFormat="1">
      <c r="A40" s="378"/>
      <c r="B40" s="379" t="s">
        <v>264</v>
      </c>
      <c r="C40" s="379"/>
      <c r="D40" s="380"/>
      <c r="E40" s="719"/>
      <c r="F40" s="720"/>
      <c r="G40" s="458"/>
      <c r="H40" s="283"/>
      <c r="I40" s="283"/>
      <c r="J40" s="283"/>
      <c r="K40" s="152"/>
    </row>
    <row r="41" spans="1:11" s="151" customFormat="1">
      <c r="A41" s="378"/>
      <c r="B41" s="379" t="s">
        <v>265</v>
      </c>
      <c r="C41" s="379"/>
      <c r="D41" s="380"/>
      <c r="E41" s="719"/>
      <c r="F41" s="720"/>
      <c r="G41" s="458"/>
      <c r="H41" s="283"/>
      <c r="I41" s="283"/>
      <c r="J41" s="283"/>
      <c r="K41" s="152"/>
    </row>
    <row r="42" spans="1:11" s="151" customFormat="1">
      <c r="A42" s="378"/>
      <c r="B42" s="379" t="s">
        <v>266</v>
      </c>
      <c r="C42" s="379"/>
      <c r="D42" s="380"/>
      <c r="E42" s="719"/>
      <c r="F42" s="720"/>
      <c r="G42" s="458"/>
      <c r="H42" s="283"/>
      <c r="I42" s="283"/>
      <c r="J42" s="283"/>
      <c r="K42" s="152"/>
    </row>
    <row r="43" spans="1:11" s="151" customFormat="1">
      <c r="A43" s="378"/>
      <c r="B43" s="379" t="s">
        <v>267</v>
      </c>
      <c r="C43" s="379"/>
      <c r="D43" s="380"/>
      <c r="E43" s="719"/>
      <c r="F43" s="720"/>
      <c r="G43" s="458"/>
      <c r="H43" s="283"/>
      <c r="I43" s="283"/>
      <c r="J43" s="283"/>
      <c r="K43" s="152"/>
    </row>
    <row r="44" spans="1:11" s="151" customFormat="1">
      <c r="A44" s="378"/>
      <c r="B44" s="379" t="s">
        <v>268</v>
      </c>
      <c r="C44" s="379"/>
      <c r="D44" s="380"/>
      <c r="E44" s="719"/>
      <c r="F44" s="720"/>
      <c r="G44" s="458"/>
      <c r="H44" s="283"/>
      <c r="I44" s="283"/>
      <c r="J44" s="283"/>
      <c r="K44" s="152"/>
    </row>
    <row r="45" spans="1:11" s="151" customFormat="1">
      <c r="A45" s="378"/>
      <c r="B45" s="379" t="s">
        <v>269</v>
      </c>
      <c r="C45" s="379"/>
      <c r="D45" s="380"/>
      <c r="E45" s="719"/>
      <c r="F45" s="720"/>
      <c r="G45" s="458"/>
      <c r="H45" s="283"/>
      <c r="I45" s="283"/>
      <c r="J45" s="283"/>
      <c r="K45" s="152"/>
    </row>
    <row r="46" spans="1:11" s="151" customFormat="1">
      <c r="A46" s="378"/>
      <c r="B46" s="379" t="s">
        <v>270</v>
      </c>
      <c r="C46" s="379"/>
      <c r="D46" s="380"/>
      <c r="E46" s="719"/>
      <c r="F46" s="720"/>
      <c r="G46" s="458"/>
      <c r="H46" s="283"/>
      <c r="I46" s="283"/>
      <c r="J46" s="283"/>
      <c r="K46" s="152"/>
    </row>
    <row r="47" spans="1:11" s="151" customFormat="1">
      <c r="A47" s="378"/>
      <c r="B47" s="379" t="s">
        <v>271</v>
      </c>
      <c r="C47" s="379"/>
      <c r="D47" s="380"/>
      <c r="E47" s="719"/>
      <c r="F47" s="720"/>
      <c r="G47" s="458"/>
      <c r="H47" s="283"/>
      <c r="I47" s="283"/>
      <c r="J47" s="283"/>
      <c r="K47" s="152"/>
    </row>
    <row r="48" spans="1:11" s="151" customFormat="1">
      <c r="A48" s="378"/>
      <c r="B48" s="379" t="s">
        <v>272</v>
      </c>
      <c r="C48" s="379"/>
      <c r="D48" s="380"/>
      <c r="E48" s="719"/>
      <c r="F48" s="720"/>
      <c r="G48" s="458"/>
      <c r="H48" s="283"/>
      <c r="I48" s="283"/>
      <c r="J48" s="283"/>
      <c r="K48" s="152"/>
    </row>
    <row r="49" spans="1:11" s="151" customFormat="1">
      <c r="A49" s="378"/>
      <c r="B49" s="379" t="s">
        <v>273</v>
      </c>
      <c r="C49" s="379"/>
      <c r="D49" s="380"/>
      <c r="E49" s="719"/>
      <c r="F49" s="720"/>
      <c r="G49" s="458"/>
      <c r="H49" s="283"/>
      <c r="I49" s="283"/>
      <c r="J49" s="283"/>
      <c r="K49" s="152"/>
    </row>
    <row r="50" spans="1:11" s="151" customFormat="1">
      <c r="A50" s="378"/>
      <c r="B50" s="379" t="s">
        <v>274</v>
      </c>
      <c r="C50" s="379"/>
      <c r="D50" s="380"/>
      <c r="E50" s="719"/>
      <c r="F50" s="720"/>
      <c r="G50" s="458"/>
      <c r="H50" s="283"/>
      <c r="I50" s="283"/>
      <c r="J50" s="283"/>
      <c r="K50" s="152"/>
    </row>
    <row r="51" spans="1:11" s="151" customFormat="1">
      <c r="A51" s="378"/>
      <c r="B51" s="379" t="s">
        <v>275</v>
      </c>
      <c r="C51" s="379"/>
      <c r="D51" s="380"/>
      <c r="E51" s="719"/>
      <c r="F51" s="720"/>
      <c r="G51" s="458"/>
      <c r="H51" s="283"/>
      <c r="I51" s="283"/>
      <c r="J51" s="283"/>
      <c r="K51" s="152"/>
    </row>
    <row r="52" spans="1:11" s="151" customFormat="1">
      <c r="A52" s="378"/>
      <c r="B52" s="379" t="s">
        <v>276</v>
      </c>
      <c r="C52" s="379"/>
      <c r="D52" s="380"/>
      <c r="E52" s="719"/>
      <c r="F52" s="720"/>
      <c r="G52" s="458"/>
      <c r="H52" s="283"/>
      <c r="I52" s="283"/>
      <c r="J52" s="283"/>
      <c r="K52" s="152"/>
    </row>
    <row r="53" spans="1:11" s="151" customFormat="1">
      <c r="A53" s="378"/>
      <c r="B53" s="379" t="s">
        <v>277</v>
      </c>
      <c r="C53" s="379"/>
      <c r="D53" s="380"/>
      <c r="E53" s="719"/>
      <c r="F53" s="720"/>
      <c r="G53" s="458"/>
      <c r="H53" s="283"/>
      <c r="I53" s="283"/>
      <c r="J53" s="283"/>
      <c r="K53" s="152"/>
    </row>
    <row r="54" spans="1:11" s="151" customFormat="1">
      <c r="A54" s="378"/>
      <c r="B54" s="379" t="s">
        <v>278</v>
      </c>
      <c r="C54" s="379"/>
      <c r="D54" s="380"/>
      <c r="E54" s="719"/>
      <c r="F54" s="720"/>
      <c r="G54" s="458"/>
      <c r="H54" s="283"/>
      <c r="I54" s="283"/>
      <c r="J54" s="283"/>
      <c r="K54" s="152"/>
    </row>
    <row r="55" spans="1:11" s="151" customFormat="1">
      <c r="A55" s="378"/>
      <c r="B55" s="379" t="s">
        <v>279</v>
      </c>
      <c r="C55" s="379"/>
      <c r="D55" s="380"/>
      <c r="E55" s="719"/>
      <c r="F55" s="720"/>
      <c r="G55" s="458"/>
      <c r="H55" s="283"/>
      <c r="I55" s="283"/>
      <c r="J55" s="283"/>
      <c r="K55" s="152"/>
    </row>
    <row r="56" spans="1:11" s="151" customFormat="1">
      <c r="A56" s="378"/>
      <c r="B56" s="379" t="s">
        <v>280</v>
      </c>
      <c r="C56" s="379"/>
      <c r="D56" s="380"/>
      <c r="E56" s="719"/>
      <c r="F56" s="720"/>
      <c r="G56" s="458"/>
      <c r="H56" s="283"/>
      <c r="I56" s="283"/>
      <c r="J56" s="283"/>
      <c r="K56" s="152"/>
    </row>
    <row r="57" spans="1:11" s="151" customFormat="1">
      <c r="A57" s="378"/>
      <c r="B57" s="379" t="s">
        <v>281</v>
      </c>
      <c r="C57" s="379"/>
      <c r="D57" s="380"/>
      <c r="E57" s="719"/>
      <c r="F57" s="720"/>
      <c r="G57" s="458"/>
      <c r="H57" s="283"/>
      <c r="I57" s="283"/>
      <c r="J57" s="283"/>
      <c r="K57" s="152"/>
    </row>
    <row r="58" spans="1:11" s="151" customFormat="1">
      <c r="A58" s="378"/>
      <c r="B58" s="381" t="s">
        <v>282</v>
      </c>
      <c r="C58" s="379"/>
      <c r="D58" s="380"/>
      <c r="E58" s="719"/>
      <c r="F58" s="720"/>
      <c r="G58" s="458"/>
      <c r="H58" s="283"/>
      <c r="I58" s="283"/>
      <c r="J58" s="283"/>
      <c r="K58" s="152"/>
    </row>
    <row r="59" spans="1:11" s="151" customFormat="1">
      <c r="A59" s="378"/>
      <c r="B59" s="381" t="s">
        <v>283</v>
      </c>
      <c r="C59" s="379"/>
      <c r="D59" s="380"/>
      <c r="E59" s="719"/>
      <c r="F59" s="720"/>
      <c r="G59" s="458"/>
      <c r="H59" s="283"/>
      <c r="I59" s="283"/>
      <c r="J59" s="283"/>
      <c r="K59" s="152"/>
    </row>
    <row r="60" spans="1:11" s="151" customFormat="1">
      <c r="A60" s="378"/>
      <c r="B60" s="381" t="s">
        <v>284</v>
      </c>
      <c r="C60" s="379"/>
      <c r="D60" s="380"/>
      <c r="E60" s="719"/>
      <c r="F60" s="720"/>
      <c r="G60" s="458"/>
      <c r="H60" s="283"/>
      <c r="I60" s="283"/>
      <c r="J60" s="283"/>
      <c r="K60" s="152"/>
    </row>
    <row r="61" spans="1:11" s="156" customFormat="1">
      <c r="A61" s="378"/>
      <c r="B61" s="381" t="s">
        <v>285</v>
      </c>
      <c r="C61" s="379"/>
      <c r="D61" s="380"/>
      <c r="E61" s="719"/>
      <c r="F61" s="720"/>
      <c r="G61" s="458"/>
      <c r="H61" s="283"/>
      <c r="I61" s="283"/>
      <c r="J61" s="283"/>
      <c r="K61" s="157"/>
    </row>
    <row r="62" spans="1:11" s="156" customFormat="1">
      <c r="A62" s="378"/>
      <c r="B62" s="381" t="s">
        <v>286</v>
      </c>
      <c r="C62" s="379"/>
      <c r="D62" s="380"/>
      <c r="E62" s="719"/>
      <c r="F62" s="720"/>
      <c r="G62" s="458"/>
      <c r="H62" s="283"/>
      <c r="I62" s="283"/>
      <c r="J62" s="283"/>
      <c r="K62" s="157"/>
    </row>
    <row r="63" spans="1:11" s="156" customFormat="1">
      <c r="A63" s="378"/>
      <c r="B63" s="381" t="s">
        <v>287</v>
      </c>
      <c r="C63" s="379"/>
      <c r="D63" s="380"/>
      <c r="E63" s="719"/>
      <c r="F63" s="720"/>
      <c r="G63" s="458"/>
      <c r="H63" s="47"/>
      <c r="I63" s="47"/>
      <c r="J63" s="47"/>
      <c r="K63" s="157"/>
    </row>
    <row r="64" spans="1:11" s="156" customFormat="1">
      <c r="A64" s="378"/>
      <c r="B64" s="381" t="s">
        <v>288</v>
      </c>
      <c r="C64" s="379"/>
      <c r="D64" s="380"/>
      <c r="E64" s="719"/>
      <c r="F64" s="720"/>
      <c r="G64" s="458"/>
      <c r="H64" s="47"/>
      <c r="I64" s="47"/>
      <c r="J64" s="47"/>
      <c r="K64" s="157"/>
    </row>
    <row r="65" spans="1:11" s="156" customFormat="1">
      <c r="A65" s="378"/>
      <c r="B65" s="381" t="s">
        <v>289</v>
      </c>
      <c r="C65" s="379"/>
      <c r="D65" s="380"/>
      <c r="E65" s="719"/>
      <c r="F65" s="720"/>
      <c r="G65" s="458"/>
      <c r="H65" s="47"/>
      <c r="I65" s="47"/>
      <c r="J65" s="47"/>
      <c r="K65" s="157"/>
    </row>
    <row r="66" spans="1:11" s="156" customFormat="1">
      <c r="A66" s="378"/>
      <c r="B66" s="381" t="s">
        <v>285</v>
      </c>
      <c r="C66" s="379"/>
      <c r="D66" s="380"/>
      <c r="E66" s="719"/>
      <c r="F66" s="720"/>
      <c r="G66" s="458"/>
      <c r="H66" s="47"/>
      <c r="I66" s="47"/>
      <c r="J66" s="47"/>
      <c r="K66" s="157"/>
    </row>
    <row r="67" spans="1:11" s="156" customFormat="1">
      <c r="A67" s="378"/>
      <c r="B67" s="381" t="s">
        <v>290</v>
      </c>
      <c r="C67" s="379"/>
      <c r="D67" s="380"/>
      <c r="E67" s="719"/>
      <c r="F67" s="720"/>
      <c r="G67" s="458"/>
      <c r="H67" s="47"/>
      <c r="I67" s="47"/>
      <c r="J67" s="47"/>
      <c r="K67" s="157"/>
    </row>
    <row r="68" spans="1:11" s="156" customFormat="1">
      <c r="A68" s="378"/>
      <c r="B68" s="381" t="s">
        <v>291</v>
      </c>
      <c r="C68" s="379"/>
      <c r="D68" s="380"/>
      <c r="E68" s="719"/>
      <c r="F68" s="720"/>
      <c r="G68" s="373"/>
      <c r="H68" s="47"/>
      <c r="I68" s="47"/>
      <c r="J68" s="47"/>
      <c r="K68" s="157"/>
    </row>
    <row r="69" spans="1:11" s="156" customFormat="1">
      <c r="A69" s="378"/>
      <c r="B69" s="381" t="s">
        <v>292</v>
      </c>
      <c r="C69" s="379"/>
      <c r="D69" s="380"/>
      <c r="E69" s="719"/>
      <c r="F69" s="720"/>
      <c r="G69" s="373"/>
      <c r="H69" s="47"/>
      <c r="I69" s="47"/>
      <c r="J69" s="47"/>
      <c r="K69" s="157"/>
    </row>
    <row r="70" spans="1:11" s="156" customFormat="1">
      <c r="A70" s="378"/>
      <c r="B70" s="381" t="s">
        <v>293</v>
      </c>
      <c r="C70" s="379"/>
      <c r="D70" s="380"/>
      <c r="E70" s="719"/>
      <c r="F70" s="720"/>
      <c r="G70" s="373"/>
      <c r="H70" s="47"/>
      <c r="I70" s="47"/>
      <c r="J70" s="47"/>
      <c r="K70" s="157"/>
    </row>
    <row r="71" spans="1:11" s="156" customFormat="1">
      <c r="A71" s="378"/>
      <c r="B71" s="381" t="s">
        <v>294</v>
      </c>
      <c r="C71" s="379"/>
      <c r="D71" s="380"/>
      <c r="E71" s="719"/>
      <c r="F71" s="720"/>
      <c r="G71" s="373"/>
      <c r="H71" s="47"/>
      <c r="I71" s="47"/>
      <c r="J71" s="47"/>
      <c r="K71" s="157"/>
    </row>
    <row r="72" spans="1:11" s="156" customFormat="1">
      <c r="A72" s="378"/>
      <c r="B72" s="381" t="s">
        <v>295</v>
      </c>
      <c r="C72" s="379"/>
      <c r="D72" s="380"/>
      <c r="E72" s="719"/>
      <c r="F72" s="720"/>
      <c r="G72" s="373"/>
      <c r="H72" s="47"/>
      <c r="I72" s="47"/>
      <c r="J72" s="47"/>
      <c r="K72" s="157"/>
    </row>
    <row r="73" spans="1:11" s="156" customFormat="1">
      <c r="A73" s="378"/>
      <c r="B73" s="381" t="s">
        <v>296</v>
      </c>
      <c r="C73" s="379"/>
      <c r="D73" s="380"/>
      <c r="E73" s="719"/>
      <c r="F73" s="720"/>
      <c r="G73" s="373"/>
      <c r="H73" s="47"/>
      <c r="I73" s="47"/>
      <c r="J73" s="47"/>
      <c r="K73" s="157"/>
    </row>
    <row r="74" spans="1:11" s="156" customFormat="1">
      <c r="A74" s="378"/>
      <c r="B74" s="381" t="s">
        <v>297</v>
      </c>
      <c r="C74" s="379"/>
      <c r="D74" s="380"/>
      <c r="E74" s="719"/>
      <c r="F74" s="720"/>
      <c r="G74" s="373"/>
      <c r="H74" s="47"/>
      <c r="I74" s="47"/>
      <c r="J74" s="47"/>
      <c r="K74" s="157"/>
    </row>
    <row r="75" spans="1:11" s="156" customFormat="1">
      <c r="A75" s="378"/>
      <c r="B75" s="381" t="s">
        <v>298</v>
      </c>
      <c r="C75" s="379"/>
      <c r="D75" s="380"/>
      <c r="E75" s="719"/>
      <c r="F75" s="720"/>
      <c r="G75" s="373"/>
      <c r="H75" s="47"/>
      <c r="I75" s="47"/>
      <c r="J75" s="47"/>
      <c r="K75" s="157"/>
    </row>
    <row r="76" spans="1:11" s="156" customFormat="1">
      <c r="A76" s="378"/>
      <c r="B76" s="381" t="s">
        <v>299</v>
      </c>
      <c r="C76" s="379"/>
      <c r="D76" s="380"/>
      <c r="E76" s="719"/>
      <c r="F76" s="720"/>
      <c r="G76" s="373"/>
      <c r="H76" s="47"/>
      <c r="I76" s="47"/>
      <c r="J76" s="47"/>
      <c r="K76" s="157"/>
    </row>
    <row r="77" spans="1:11" s="156" customFormat="1">
      <c r="A77" s="378"/>
      <c r="B77" s="381" t="s">
        <v>300</v>
      </c>
      <c r="C77" s="379"/>
      <c r="D77" s="380"/>
      <c r="E77" s="719"/>
      <c r="F77" s="720"/>
      <c r="G77" s="373"/>
      <c r="H77" s="47"/>
      <c r="I77" s="47"/>
      <c r="J77" s="47"/>
      <c r="K77" s="157"/>
    </row>
    <row r="78" spans="1:11" s="156" customFormat="1">
      <c r="A78" s="378"/>
      <c r="B78" s="381" t="s">
        <v>301</v>
      </c>
      <c r="C78" s="379"/>
      <c r="D78" s="380"/>
      <c r="E78" s="719"/>
      <c r="F78" s="720"/>
      <c r="G78" s="373"/>
      <c r="H78" s="47"/>
      <c r="I78" s="47"/>
      <c r="J78" s="47"/>
      <c r="K78" s="157"/>
    </row>
    <row r="79" spans="1:11" s="156" customFormat="1">
      <c r="A79" s="378"/>
      <c r="B79" s="381" t="s">
        <v>302</v>
      </c>
      <c r="C79" s="379"/>
      <c r="D79" s="380"/>
      <c r="E79" s="719"/>
      <c r="F79" s="720"/>
      <c r="G79" s="373"/>
      <c r="H79" s="47"/>
      <c r="I79" s="47"/>
      <c r="J79" s="47"/>
      <c r="K79" s="157"/>
    </row>
    <row r="80" spans="1:11" s="156" customFormat="1">
      <c r="A80" s="378"/>
      <c r="B80" s="381" t="s">
        <v>303</v>
      </c>
      <c r="C80" s="379"/>
      <c r="D80" s="380"/>
      <c r="E80" s="719"/>
      <c r="F80" s="720"/>
      <c r="G80" s="373"/>
      <c r="H80" s="47"/>
      <c r="I80" s="47"/>
      <c r="J80" s="47"/>
      <c r="K80" s="157"/>
    </row>
    <row r="81" spans="1:11" s="156" customFormat="1">
      <c r="A81" s="378"/>
      <c r="B81" s="381" t="s">
        <v>304</v>
      </c>
      <c r="C81" s="379"/>
      <c r="D81" s="380"/>
      <c r="E81" s="719"/>
      <c r="F81" s="720"/>
      <c r="G81" s="373"/>
      <c r="H81" s="47"/>
      <c r="I81" s="47"/>
      <c r="J81" s="47"/>
      <c r="K81" s="157"/>
    </row>
    <row r="82" spans="1:11" s="156" customFormat="1">
      <c r="A82" s="378"/>
      <c r="B82" s="381" t="s">
        <v>305</v>
      </c>
      <c r="C82" s="379"/>
      <c r="D82" s="380"/>
      <c r="E82" s="719"/>
      <c r="F82" s="720"/>
      <c r="G82" s="373"/>
      <c r="H82" s="47"/>
      <c r="I82" s="47"/>
      <c r="J82" s="47"/>
      <c r="K82" s="157"/>
    </row>
    <row r="83" spans="1:11" s="156" customFormat="1">
      <c r="A83" s="378"/>
      <c r="B83" s="381" t="s">
        <v>306</v>
      </c>
      <c r="C83" s="379"/>
      <c r="D83" s="380"/>
      <c r="E83" s="719"/>
      <c r="F83" s="720"/>
      <c r="G83" s="373"/>
      <c r="H83" s="47"/>
      <c r="I83" s="47"/>
      <c r="J83" s="47"/>
      <c r="K83" s="157"/>
    </row>
    <row r="84" spans="1:11" s="156" customFormat="1">
      <c r="A84" s="378"/>
      <c r="B84" s="381" t="s">
        <v>307</v>
      </c>
      <c r="C84" s="379"/>
      <c r="D84" s="380"/>
      <c r="E84" s="719"/>
      <c r="F84" s="720"/>
      <c r="G84" s="373"/>
      <c r="H84" s="47"/>
      <c r="I84" s="47"/>
      <c r="J84" s="47"/>
      <c r="K84" s="157"/>
    </row>
    <row r="85" spans="1:11" s="156" customFormat="1">
      <c r="A85" s="378"/>
      <c r="B85" s="381" t="s">
        <v>308</v>
      </c>
      <c r="C85" s="379"/>
      <c r="D85" s="380"/>
      <c r="E85" s="719"/>
      <c r="F85" s="720"/>
      <c r="G85" s="373"/>
      <c r="H85" s="47"/>
      <c r="I85" s="47"/>
      <c r="J85" s="47"/>
      <c r="K85" s="157"/>
    </row>
    <row r="86" spans="1:11" s="156" customFormat="1">
      <c r="A86" s="378"/>
      <c r="B86" s="381" t="s">
        <v>309</v>
      </c>
      <c r="C86" s="379"/>
      <c r="D86" s="380"/>
      <c r="E86" s="719"/>
      <c r="F86" s="720"/>
      <c r="G86" s="373"/>
      <c r="H86" s="47"/>
      <c r="I86" s="47"/>
      <c r="J86" s="47"/>
      <c r="K86" s="157"/>
    </row>
    <row r="87" spans="1:11" s="156" customFormat="1">
      <c r="A87" s="378"/>
      <c r="B87" s="381" t="s">
        <v>310</v>
      </c>
      <c r="C87" s="379"/>
      <c r="D87" s="380"/>
      <c r="E87" s="719"/>
      <c r="F87" s="720"/>
      <c r="G87" s="373"/>
      <c r="H87" s="47"/>
      <c r="I87" s="47"/>
      <c r="J87" s="47"/>
      <c r="K87" s="157"/>
    </row>
    <row r="88" spans="1:11" s="156" customFormat="1">
      <c r="A88" s="378"/>
      <c r="B88" s="381" t="s">
        <v>311</v>
      </c>
      <c r="C88" s="379"/>
      <c r="D88" s="380"/>
      <c r="E88" s="719"/>
      <c r="F88" s="720"/>
      <c r="G88" s="373"/>
      <c r="H88" s="47"/>
      <c r="I88" s="47"/>
      <c r="J88" s="47"/>
      <c r="K88" s="157"/>
    </row>
    <row r="89" spans="1:11" s="156" customFormat="1">
      <c r="A89" s="378"/>
      <c r="B89" s="381" t="s">
        <v>312</v>
      </c>
      <c r="C89" s="379"/>
      <c r="D89" s="380"/>
      <c r="E89" s="719"/>
      <c r="F89" s="720"/>
      <c r="G89" s="373"/>
      <c r="H89" s="47"/>
      <c r="I89" s="47"/>
      <c r="J89" s="47"/>
      <c r="K89" s="157"/>
    </row>
    <row r="90" spans="1:11" s="156" customFormat="1">
      <c r="A90" s="378"/>
      <c r="B90" s="381" t="s">
        <v>313</v>
      </c>
      <c r="C90" s="379"/>
      <c r="D90" s="380"/>
      <c r="E90" s="719"/>
      <c r="F90" s="720"/>
      <c r="G90" s="373"/>
      <c r="H90" s="47"/>
      <c r="I90" s="47"/>
      <c r="J90" s="47"/>
      <c r="K90" s="157"/>
    </row>
    <row r="91" spans="1:11" s="156" customFormat="1">
      <c r="A91" s="378"/>
      <c r="B91" s="381" t="s">
        <v>314</v>
      </c>
      <c r="C91" s="379"/>
      <c r="D91" s="380"/>
      <c r="E91" s="719"/>
      <c r="F91" s="720"/>
      <c r="G91" s="373"/>
      <c r="H91" s="47"/>
      <c r="I91" s="47"/>
      <c r="J91" s="47"/>
      <c r="K91" s="157"/>
    </row>
    <row r="92" spans="1:11" s="156" customFormat="1">
      <c r="A92" s="378"/>
      <c r="B92" s="381" t="s">
        <v>315</v>
      </c>
      <c r="C92" s="379"/>
      <c r="D92" s="380"/>
      <c r="E92" s="719"/>
      <c r="F92" s="720"/>
      <c r="G92" s="373"/>
      <c r="H92" s="47"/>
      <c r="I92" s="47"/>
      <c r="J92" s="47"/>
      <c r="K92" s="157"/>
    </row>
    <row r="93" spans="1:11" s="156" customFormat="1">
      <c r="A93" s="378"/>
      <c r="B93" s="381" t="s">
        <v>316</v>
      </c>
      <c r="C93" s="379"/>
      <c r="D93" s="380"/>
      <c r="E93" s="719"/>
      <c r="F93" s="720"/>
      <c r="G93" s="373"/>
      <c r="H93" s="47"/>
      <c r="I93" s="47"/>
      <c r="J93" s="47"/>
      <c r="K93" s="157"/>
    </row>
    <row r="94" spans="1:11" s="156" customFormat="1">
      <c r="A94" s="378"/>
      <c r="B94" s="381" t="s">
        <v>317</v>
      </c>
      <c r="C94" s="379"/>
      <c r="D94" s="380"/>
      <c r="E94" s="719"/>
      <c r="F94" s="720"/>
      <c r="G94" s="373"/>
      <c r="H94" s="47"/>
      <c r="I94" s="47"/>
      <c r="J94" s="47"/>
      <c r="K94" s="157"/>
    </row>
    <row r="95" spans="1:11" s="156" customFormat="1">
      <c r="A95" s="378"/>
      <c r="B95" s="381" t="s">
        <v>318</v>
      </c>
      <c r="C95" s="379"/>
      <c r="D95" s="380"/>
      <c r="E95" s="719"/>
      <c r="F95" s="720"/>
      <c r="G95" s="373"/>
      <c r="H95" s="47"/>
      <c r="I95" s="47"/>
      <c r="J95" s="47"/>
      <c r="K95" s="157"/>
    </row>
    <row r="96" spans="1:11" s="156" customFormat="1">
      <c r="A96" s="378"/>
      <c r="B96" s="381" t="s">
        <v>319</v>
      </c>
      <c r="C96" s="379"/>
      <c r="D96" s="380"/>
      <c r="E96" s="719"/>
      <c r="F96" s="720"/>
      <c r="G96" s="373"/>
      <c r="H96" s="47"/>
      <c r="I96" s="47"/>
      <c r="J96" s="47"/>
      <c r="K96" s="157"/>
    </row>
    <row r="97" spans="1:11" s="156" customFormat="1">
      <c r="A97" s="378"/>
      <c r="B97" s="381" t="s">
        <v>320</v>
      </c>
      <c r="C97" s="379"/>
      <c r="D97" s="380"/>
      <c r="E97" s="719"/>
      <c r="F97" s="720"/>
      <c r="G97" s="373"/>
      <c r="H97" s="47"/>
      <c r="I97" s="47"/>
      <c r="J97" s="47"/>
      <c r="K97" s="157"/>
    </row>
    <row r="98" spans="1:11" s="156" customFormat="1">
      <c r="A98" s="378"/>
      <c r="B98" s="381" t="s">
        <v>321</v>
      </c>
      <c r="C98" s="379"/>
      <c r="D98" s="380"/>
      <c r="E98" s="719"/>
      <c r="F98" s="720"/>
      <c r="G98" s="373"/>
      <c r="H98" s="47"/>
      <c r="I98" s="47"/>
      <c r="J98" s="47"/>
      <c r="K98" s="157"/>
    </row>
    <row r="99" spans="1:11" s="156" customFormat="1">
      <c r="A99" s="378"/>
      <c r="B99" s="381" t="s">
        <v>322</v>
      </c>
      <c r="C99" s="379"/>
      <c r="D99" s="380"/>
      <c r="E99" s="719"/>
      <c r="F99" s="720"/>
      <c r="G99" s="373"/>
      <c r="H99" s="47"/>
      <c r="I99" s="47"/>
      <c r="J99" s="47"/>
      <c r="K99" s="157"/>
    </row>
    <row r="100" spans="1:11" s="156" customFormat="1">
      <c r="A100" s="378"/>
      <c r="B100" s="381" t="s">
        <v>323</v>
      </c>
      <c r="C100" s="379"/>
      <c r="D100" s="380"/>
      <c r="E100" s="719"/>
      <c r="F100" s="720"/>
      <c r="G100" s="373"/>
      <c r="H100" s="47"/>
      <c r="I100" s="47"/>
      <c r="J100" s="47"/>
      <c r="K100" s="157"/>
    </row>
    <row r="101" spans="1:11" s="156" customFormat="1">
      <c r="A101" s="378"/>
      <c r="B101" s="381" t="s">
        <v>324</v>
      </c>
      <c r="C101" s="379"/>
      <c r="D101" s="380"/>
      <c r="E101" s="719"/>
      <c r="F101" s="720"/>
      <c r="G101" s="373"/>
      <c r="H101" s="47"/>
      <c r="I101" s="47"/>
      <c r="J101" s="47"/>
      <c r="K101" s="157"/>
    </row>
    <row r="102" spans="1:11" s="156" customFormat="1">
      <c r="A102" s="378"/>
      <c r="B102" s="381" t="s">
        <v>325</v>
      </c>
      <c r="C102" s="379"/>
      <c r="D102" s="380"/>
      <c r="E102" s="719"/>
      <c r="F102" s="720"/>
      <c r="G102" s="373"/>
      <c r="H102" s="47"/>
      <c r="I102" s="47"/>
      <c r="J102" s="47"/>
      <c r="K102" s="157"/>
    </row>
    <row r="103" spans="1:11" s="156" customFormat="1">
      <c r="A103" s="378"/>
      <c r="B103" s="381" t="s">
        <v>326</v>
      </c>
      <c r="C103" s="379"/>
      <c r="D103" s="380"/>
      <c r="E103" s="719"/>
      <c r="F103" s="720"/>
      <c r="G103" s="373"/>
      <c r="H103" s="47"/>
      <c r="I103" s="47"/>
      <c r="J103" s="47"/>
      <c r="K103" s="157"/>
    </row>
    <row r="104" spans="1:11" s="156" customFormat="1">
      <c r="A104" s="378"/>
      <c r="B104" s="381" t="s">
        <v>327</v>
      </c>
      <c r="C104" s="379"/>
      <c r="D104" s="380"/>
      <c r="E104" s="719"/>
      <c r="F104" s="720"/>
      <c r="G104" s="373"/>
      <c r="H104" s="47"/>
      <c r="I104" s="47"/>
      <c r="J104" s="47"/>
      <c r="K104" s="157"/>
    </row>
    <row r="105" spans="1:11" s="156" customFormat="1">
      <c r="A105" s="378"/>
      <c r="B105" s="381" t="s">
        <v>328</v>
      </c>
      <c r="C105" s="379"/>
      <c r="D105" s="380"/>
      <c r="E105" s="719"/>
      <c r="F105" s="720"/>
      <c r="G105" s="373"/>
      <c r="H105" s="47"/>
      <c r="I105" s="47"/>
      <c r="J105" s="47"/>
      <c r="K105" s="157"/>
    </row>
    <row r="106" spans="1:11" s="156" customFormat="1">
      <c r="A106" s="378"/>
      <c r="B106" s="381" t="s">
        <v>323</v>
      </c>
      <c r="C106" s="379"/>
      <c r="D106" s="380"/>
      <c r="E106" s="719"/>
      <c r="F106" s="720"/>
      <c r="G106" s="373"/>
      <c r="H106" s="47"/>
      <c r="I106" s="47"/>
      <c r="J106" s="47"/>
      <c r="K106" s="157"/>
    </row>
    <row r="107" spans="1:11" s="156" customFormat="1">
      <c r="A107" s="378"/>
      <c r="B107" s="381" t="s">
        <v>329</v>
      </c>
      <c r="C107" s="379"/>
      <c r="D107" s="380"/>
      <c r="E107" s="719"/>
      <c r="F107" s="720"/>
      <c r="G107" s="373"/>
      <c r="H107" s="47"/>
      <c r="I107" s="47"/>
      <c r="J107" s="47"/>
      <c r="K107" s="157"/>
    </row>
    <row r="108" spans="1:11" s="156" customFormat="1">
      <c r="A108" s="378"/>
      <c r="B108" s="381" t="s">
        <v>325</v>
      </c>
      <c r="C108" s="379"/>
      <c r="D108" s="380"/>
      <c r="E108" s="719"/>
      <c r="F108" s="720"/>
      <c r="G108" s="373"/>
      <c r="H108" s="47"/>
      <c r="I108" s="47"/>
      <c r="J108" s="47"/>
      <c r="K108" s="157"/>
    </row>
    <row r="109" spans="1:11" s="156" customFormat="1">
      <c r="A109" s="378"/>
      <c r="B109" s="381" t="s">
        <v>326</v>
      </c>
      <c r="C109" s="379"/>
      <c r="D109" s="380"/>
      <c r="E109" s="719"/>
      <c r="F109" s="720"/>
      <c r="G109" s="373"/>
      <c r="H109" s="47"/>
      <c r="I109" s="47"/>
      <c r="J109" s="47"/>
      <c r="K109" s="157"/>
    </row>
    <row r="110" spans="1:11" s="156" customFormat="1">
      <c r="A110" s="378"/>
      <c r="B110" s="382" t="s">
        <v>327</v>
      </c>
      <c r="C110" s="379"/>
      <c r="D110" s="380"/>
      <c r="E110" s="719"/>
      <c r="F110" s="720"/>
      <c r="G110" s="373"/>
      <c r="H110" s="47"/>
      <c r="I110" s="47"/>
      <c r="J110" s="47"/>
      <c r="K110" s="157"/>
    </row>
    <row r="111" spans="1:11" s="156" customFormat="1">
      <c r="A111" s="378"/>
      <c r="B111" s="381" t="s">
        <v>330</v>
      </c>
      <c r="C111" s="379"/>
      <c r="D111" s="380"/>
      <c r="E111" s="719"/>
      <c r="F111" s="720"/>
      <c r="G111" s="373"/>
      <c r="H111" s="47"/>
      <c r="I111" s="47"/>
      <c r="J111" s="47"/>
      <c r="K111" s="157"/>
    </row>
    <row r="112" spans="1:11" s="156" customFormat="1">
      <c r="A112" s="378"/>
      <c r="B112" s="381"/>
      <c r="C112" s="379"/>
      <c r="D112" s="380"/>
      <c r="E112" s="719"/>
      <c r="F112" s="720"/>
      <c r="G112" s="373"/>
      <c r="H112" s="47"/>
      <c r="I112" s="47"/>
      <c r="J112" s="47"/>
      <c r="K112" s="157"/>
    </row>
    <row r="113" spans="1:27" s="156" customFormat="1">
      <c r="A113" s="378"/>
      <c r="B113" s="381" t="s">
        <v>331</v>
      </c>
      <c r="C113" s="379"/>
      <c r="D113" s="380"/>
      <c r="E113" s="719"/>
      <c r="F113" s="720"/>
      <c r="G113" s="373"/>
      <c r="H113" s="47"/>
      <c r="I113" s="47"/>
      <c r="J113" s="47"/>
      <c r="K113" s="157"/>
    </row>
    <row r="114" spans="1:27" s="156" customFormat="1">
      <c r="A114" s="378"/>
      <c r="B114" s="381" t="s">
        <v>332</v>
      </c>
      <c r="C114" s="379"/>
      <c r="D114" s="380"/>
      <c r="E114" s="719"/>
      <c r="F114" s="720"/>
      <c r="G114" s="373"/>
      <c r="H114" s="47"/>
      <c r="I114" s="47"/>
      <c r="J114" s="47"/>
      <c r="K114" s="157"/>
    </row>
    <row r="115" spans="1:27" s="156" customFormat="1">
      <c r="A115" s="378"/>
      <c r="B115" s="381" t="s">
        <v>333</v>
      </c>
      <c r="C115" s="379"/>
      <c r="D115" s="380"/>
      <c r="E115" s="719"/>
      <c r="F115" s="720"/>
      <c r="G115" s="373"/>
      <c r="H115" s="47"/>
      <c r="I115" s="47"/>
      <c r="J115" s="47"/>
      <c r="K115" s="157"/>
    </row>
    <row r="116" spans="1:27" s="156" customFormat="1">
      <c r="A116" s="378"/>
      <c r="B116" s="381"/>
      <c r="C116" s="379"/>
      <c r="D116" s="380"/>
      <c r="E116" s="719"/>
      <c r="F116" s="720"/>
      <c r="G116" s="373"/>
      <c r="H116" s="47"/>
      <c r="I116" s="47"/>
      <c r="J116" s="47"/>
      <c r="K116" s="157"/>
    </row>
    <row r="117" spans="1:27" s="156" customFormat="1">
      <c r="A117" s="378"/>
      <c r="B117" s="381" t="s">
        <v>331</v>
      </c>
      <c r="C117" s="379"/>
      <c r="D117" s="380"/>
      <c r="E117" s="719"/>
      <c r="F117" s="720"/>
      <c r="G117" s="373"/>
      <c r="H117" s="47"/>
      <c r="I117" s="47"/>
      <c r="J117" s="47"/>
      <c r="K117" s="157"/>
    </row>
    <row r="118" spans="1:27" s="156" customFormat="1">
      <c r="A118" s="378"/>
      <c r="B118" s="381" t="s">
        <v>332</v>
      </c>
      <c r="C118" s="379"/>
      <c r="D118" s="380"/>
      <c r="E118" s="719"/>
      <c r="F118" s="720"/>
      <c r="G118" s="373"/>
      <c r="H118" s="47"/>
      <c r="I118" s="47"/>
      <c r="J118" s="47"/>
      <c r="K118" s="157"/>
    </row>
    <row r="119" spans="1:27" s="156" customFormat="1">
      <c r="A119" s="378"/>
      <c r="B119" s="381" t="s">
        <v>334</v>
      </c>
      <c r="C119" s="379"/>
      <c r="D119" s="380"/>
      <c r="E119" s="719"/>
      <c r="F119" s="720"/>
      <c r="G119" s="373"/>
      <c r="H119" s="47"/>
      <c r="I119" s="47"/>
      <c r="J119" s="47"/>
      <c r="K119" s="157"/>
    </row>
    <row r="120" spans="1:27" s="156" customFormat="1">
      <c r="A120" s="378"/>
      <c r="B120" s="379" t="s">
        <v>254</v>
      </c>
      <c r="C120" s="379"/>
      <c r="D120" s="380"/>
      <c r="E120" s="719"/>
      <c r="F120" s="720"/>
      <c r="G120" s="373"/>
      <c r="H120" s="47"/>
      <c r="I120" s="47"/>
      <c r="J120" s="47"/>
      <c r="K120" s="157"/>
    </row>
    <row r="121" spans="1:27" s="156" customFormat="1">
      <c r="A121" s="378"/>
      <c r="B121" s="379"/>
      <c r="C121" s="379"/>
      <c r="D121" s="380"/>
      <c r="E121" s="719"/>
      <c r="F121" s="720"/>
      <c r="G121" s="373"/>
      <c r="H121" s="47"/>
      <c r="I121" s="47"/>
      <c r="J121" s="47"/>
      <c r="K121" s="157"/>
    </row>
    <row r="122" spans="1:27" s="156" customFormat="1">
      <c r="A122" s="378"/>
      <c r="B122" s="379" t="s">
        <v>335</v>
      </c>
      <c r="C122" s="379"/>
      <c r="D122" s="380"/>
      <c r="E122" s="719"/>
      <c r="F122" s="720"/>
      <c r="G122" s="373"/>
      <c r="H122" s="47"/>
      <c r="I122" s="47"/>
      <c r="J122" s="47"/>
      <c r="K122" s="157"/>
    </row>
    <row r="123" spans="1:27" s="156" customFormat="1">
      <c r="A123" s="378"/>
      <c r="B123" s="379" t="s">
        <v>336</v>
      </c>
      <c r="C123" s="379"/>
      <c r="D123" s="380"/>
      <c r="E123" s="719"/>
      <c r="F123" s="720"/>
      <c r="G123" s="373"/>
      <c r="H123" s="47"/>
      <c r="I123" s="47"/>
      <c r="J123" s="47"/>
      <c r="K123" s="157"/>
    </row>
    <row r="124" spans="1:27" s="151" customFormat="1">
      <c r="A124" s="386"/>
      <c r="B124" s="387"/>
      <c r="C124" s="387" t="s">
        <v>337</v>
      </c>
      <c r="D124" s="388">
        <v>2</v>
      </c>
      <c r="E124" s="1216"/>
      <c r="F124" s="723">
        <f>E124*D124</f>
        <v>0</v>
      </c>
      <c r="G124" s="373"/>
      <c r="H124" s="47"/>
      <c r="I124" s="47"/>
      <c r="J124" s="47"/>
      <c r="K124" s="152"/>
    </row>
    <row r="125" spans="1:27" s="151" customFormat="1">
      <c r="A125" s="160"/>
      <c r="B125" s="161"/>
      <c r="C125" s="161"/>
      <c r="E125" s="724"/>
      <c r="F125" s="724"/>
      <c r="G125" s="373"/>
      <c r="H125" s="47"/>
      <c r="I125" s="47"/>
      <c r="J125" s="47"/>
      <c r="K125" s="152"/>
    </row>
    <row r="126" spans="1:27" s="151" customFormat="1">
      <c r="A126" s="389">
        <f>A15+0.01</f>
        <v>1.02</v>
      </c>
      <c r="B126" s="390" t="s">
        <v>338</v>
      </c>
      <c r="C126" s="390"/>
      <c r="D126" s="391"/>
      <c r="E126" s="725"/>
      <c r="F126" s="726"/>
      <c r="G126" s="373"/>
      <c r="H126" s="47"/>
      <c r="I126" s="47"/>
      <c r="J126" s="47"/>
      <c r="K126" s="152"/>
    </row>
    <row r="127" spans="1:27" s="159" customFormat="1">
      <c r="A127" s="378"/>
      <c r="B127" s="379" t="s">
        <v>339</v>
      </c>
      <c r="C127" s="379"/>
      <c r="D127" s="380"/>
      <c r="E127" s="719"/>
      <c r="F127" s="720"/>
      <c r="G127" s="373"/>
      <c r="H127" s="47"/>
      <c r="I127" s="47"/>
      <c r="J127" s="47"/>
      <c r="K127" s="158"/>
      <c r="L127" s="158"/>
      <c r="M127" s="158"/>
      <c r="N127" s="158"/>
      <c r="O127" s="158"/>
      <c r="P127" s="158"/>
      <c r="Q127" s="158"/>
      <c r="R127" s="158"/>
      <c r="S127" s="158"/>
      <c r="T127" s="158"/>
      <c r="U127" s="158"/>
      <c r="V127" s="158"/>
      <c r="W127" s="158"/>
      <c r="X127" s="158"/>
      <c r="Y127" s="158"/>
      <c r="Z127" s="158"/>
      <c r="AA127" s="158"/>
    </row>
    <row r="128" spans="1:27" s="151" customFormat="1">
      <c r="A128" s="378"/>
      <c r="B128" s="379" t="s">
        <v>340</v>
      </c>
      <c r="C128" s="379"/>
      <c r="D128" s="380"/>
      <c r="E128" s="719"/>
      <c r="F128" s="720"/>
      <c r="G128" s="373"/>
      <c r="H128" s="47"/>
      <c r="I128" s="47"/>
      <c r="J128" s="47"/>
      <c r="K128" s="152"/>
    </row>
    <row r="129" spans="1:27" s="151" customFormat="1">
      <c r="A129" s="378"/>
      <c r="B129" s="379" t="s">
        <v>341</v>
      </c>
      <c r="C129" s="379"/>
      <c r="D129" s="380"/>
      <c r="E129" s="719"/>
      <c r="F129" s="720"/>
      <c r="G129" s="373"/>
      <c r="H129" s="47"/>
      <c r="I129" s="47"/>
      <c r="J129" s="47"/>
      <c r="L129" s="152"/>
    </row>
    <row r="130" spans="1:27" s="151" customFormat="1">
      <c r="A130" s="383"/>
      <c r="B130" s="384" t="s">
        <v>342</v>
      </c>
      <c r="C130" s="384"/>
      <c r="D130" s="385"/>
      <c r="E130" s="721"/>
      <c r="F130" s="722"/>
      <c r="G130" s="373"/>
      <c r="H130" s="47"/>
      <c r="I130" s="47"/>
      <c r="J130" s="47"/>
      <c r="L130" s="152"/>
    </row>
    <row r="131" spans="1:27" s="151" customFormat="1">
      <c r="A131" s="386"/>
      <c r="B131" s="387"/>
      <c r="C131" s="387" t="s">
        <v>337</v>
      </c>
      <c r="D131" s="388">
        <v>1</v>
      </c>
      <c r="E131" s="1216"/>
      <c r="F131" s="723">
        <f>E131*D131</f>
        <v>0</v>
      </c>
      <c r="G131" s="373"/>
      <c r="H131" s="47"/>
      <c r="I131" s="47"/>
      <c r="J131" s="47"/>
      <c r="L131" s="152"/>
    </row>
    <row r="132" spans="1:27" s="151" customFormat="1">
      <c r="A132" s="160"/>
      <c r="B132" s="161"/>
      <c r="C132" s="161"/>
      <c r="E132" s="724"/>
      <c r="F132" s="724"/>
      <c r="G132" s="373"/>
      <c r="H132" s="47"/>
      <c r="I132" s="47"/>
      <c r="J132" s="47"/>
      <c r="L132" s="152"/>
    </row>
    <row r="133" spans="1:27" s="151" customFormat="1">
      <c r="A133" s="392">
        <f>A126+0.01</f>
        <v>1.03</v>
      </c>
      <c r="B133" s="393" t="s">
        <v>343</v>
      </c>
      <c r="C133" s="393"/>
      <c r="D133" s="394"/>
      <c r="E133" s="727"/>
      <c r="F133" s="728"/>
      <c r="G133" s="373"/>
      <c r="H133" s="47"/>
      <c r="I133" s="47"/>
      <c r="J133" s="47"/>
      <c r="L133" s="152"/>
    </row>
    <row r="134" spans="1:27" s="159" customFormat="1">
      <c r="A134" s="386"/>
      <c r="B134" s="387"/>
      <c r="C134" s="387" t="s">
        <v>337</v>
      </c>
      <c r="D134" s="388">
        <v>1</v>
      </c>
      <c r="E134" s="1216"/>
      <c r="F134" s="723">
        <f>E134*D134</f>
        <v>0</v>
      </c>
      <c r="G134" s="373"/>
      <c r="H134" s="47"/>
      <c r="I134" s="47"/>
      <c r="J134" s="47"/>
      <c r="K134" s="158"/>
      <c r="L134" s="158"/>
      <c r="M134" s="158"/>
      <c r="N134" s="158"/>
      <c r="O134" s="158"/>
      <c r="P134" s="158"/>
      <c r="Q134" s="158"/>
      <c r="R134" s="158"/>
      <c r="S134" s="158"/>
      <c r="T134" s="158"/>
      <c r="U134" s="158"/>
      <c r="V134" s="158"/>
      <c r="W134" s="158"/>
      <c r="X134" s="158"/>
      <c r="Y134" s="158"/>
      <c r="Z134" s="158"/>
      <c r="AA134" s="158"/>
    </row>
    <row r="135" spans="1:27" s="151" customFormat="1">
      <c r="A135" s="160"/>
      <c r="B135" s="161"/>
      <c r="C135" s="161"/>
      <c r="E135" s="724"/>
      <c r="F135" s="724"/>
      <c r="G135" s="373"/>
      <c r="H135" s="47"/>
      <c r="I135" s="47"/>
      <c r="J135" s="47"/>
      <c r="L135" s="152"/>
    </row>
    <row r="136" spans="1:27" s="151" customFormat="1">
      <c r="A136" s="389">
        <f>A133+0.01</f>
        <v>1.04</v>
      </c>
      <c r="B136" s="390" t="s">
        <v>344</v>
      </c>
      <c r="C136" s="390"/>
      <c r="D136" s="391"/>
      <c r="E136" s="725"/>
      <c r="F136" s="726"/>
      <c r="G136" s="373"/>
      <c r="H136" s="47"/>
      <c r="I136" s="47"/>
      <c r="J136" s="47"/>
      <c r="L136" s="152"/>
    </row>
    <row r="137" spans="1:27" s="159" customFormat="1">
      <c r="A137" s="378"/>
      <c r="B137" s="379" t="s">
        <v>345</v>
      </c>
      <c r="C137" s="379"/>
      <c r="D137" s="380"/>
      <c r="E137" s="719"/>
      <c r="F137" s="720"/>
      <c r="G137" s="373"/>
      <c r="H137" s="47"/>
      <c r="I137" s="47"/>
      <c r="J137" s="47"/>
      <c r="K137" s="158"/>
      <c r="L137" s="158"/>
      <c r="M137" s="158"/>
      <c r="N137" s="158"/>
      <c r="O137" s="158"/>
      <c r="P137" s="158"/>
      <c r="Q137" s="158"/>
      <c r="R137" s="158"/>
      <c r="S137" s="158"/>
      <c r="T137" s="158"/>
      <c r="U137" s="158"/>
      <c r="V137" s="158"/>
      <c r="W137" s="158"/>
      <c r="X137" s="158"/>
      <c r="Y137" s="158"/>
      <c r="Z137" s="158"/>
      <c r="AA137" s="158"/>
    </row>
    <row r="138" spans="1:27" s="151" customFormat="1">
      <c r="A138" s="378"/>
      <c r="B138" s="379" t="s">
        <v>346</v>
      </c>
      <c r="C138" s="379"/>
      <c r="D138" s="380"/>
      <c r="E138" s="719"/>
      <c r="F138" s="720"/>
      <c r="G138" s="373"/>
      <c r="H138" s="47"/>
      <c r="I138" s="47"/>
      <c r="J138" s="47"/>
      <c r="L138" s="152"/>
    </row>
    <row r="139" spans="1:27" s="151" customFormat="1">
      <c r="A139" s="378"/>
      <c r="B139" s="379" t="s">
        <v>347</v>
      </c>
      <c r="C139" s="379"/>
      <c r="D139" s="380"/>
      <c r="E139" s="719"/>
      <c r="F139" s="720"/>
      <c r="G139" s="373"/>
      <c r="H139" s="47"/>
      <c r="I139" s="47"/>
      <c r="J139" s="47"/>
      <c r="L139" s="152"/>
    </row>
    <row r="140" spans="1:27" s="151" customFormat="1">
      <c r="A140" s="378"/>
      <c r="B140" s="379" t="s">
        <v>348</v>
      </c>
      <c r="C140" s="379"/>
      <c r="D140" s="380"/>
      <c r="E140" s="719"/>
      <c r="F140" s="720"/>
      <c r="G140" s="373"/>
      <c r="H140" s="47"/>
      <c r="I140" s="47"/>
      <c r="J140" s="47"/>
      <c r="L140" s="152"/>
    </row>
    <row r="141" spans="1:27" s="151" customFormat="1">
      <c r="A141" s="378"/>
      <c r="B141" s="379" t="s">
        <v>349</v>
      </c>
      <c r="C141" s="379"/>
      <c r="D141" s="380"/>
      <c r="E141" s="719"/>
      <c r="F141" s="720"/>
      <c r="G141" s="373"/>
      <c r="H141" s="47"/>
      <c r="I141" s="47"/>
      <c r="J141" s="47"/>
      <c r="L141" s="152"/>
    </row>
    <row r="142" spans="1:27" s="151" customFormat="1">
      <c r="A142" s="378"/>
      <c r="B142" s="379" t="s">
        <v>350</v>
      </c>
      <c r="C142" s="379"/>
      <c r="D142" s="380"/>
      <c r="E142" s="719"/>
      <c r="F142" s="720"/>
      <c r="G142" s="373"/>
      <c r="H142" s="47"/>
      <c r="I142" s="47"/>
      <c r="J142" s="47"/>
      <c r="L142" s="152"/>
    </row>
    <row r="143" spans="1:27" s="151" customFormat="1">
      <c r="A143" s="378"/>
      <c r="B143" s="379" t="s">
        <v>351</v>
      </c>
      <c r="C143" s="379"/>
      <c r="D143" s="380"/>
      <c r="E143" s="719"/>
      <c r="F143" s="720"/>
      <c r="G143" s="373"/>
      <c r="H143" s="47"/>
      <c r="I143" s="47"/>
      <c r="J143" s="47"/>
      <c r="L143" s="152"/>
    </row>
    <row r="144" spans="1:27" s="151" customFormat="1">
      <c r="A144" s="383"/>
      <c r="B144" s="384" t="s">
        <v>352</v>
      </c>
      <c r="C144" s="384"/>
      <c r="D144" s="385"/>
      <c r="E144" s="721"/>
      <c r="F144" s="722"/>
      <c r="G144" s="373"/>
      <c r="H144" s="47"/>
      <c r="I144" s="47"/>
      <c r="J144" s="47"/>
      <c r="L144" s="152"/>
    </row>
    <row r="145" spans="1:27" s="151" customFormat="1">
      <c r="A145" s="386"/>
      <c r="B145" s="387"/>
      <c r="C145" s="387" t="s">
        <v>337</v>
      </c>
      <c r="D145" s="388">
        <v>2</v>
      </c>
      <c r="E145" s="1216"/>
      <c r="F145" s="723">
        <f>E145*D145</f>
        <v>0</v>
      </c>
      <c r="G145" s="373"/>
      <c r="H145" s="47"/>
      <c r="I145" s="47"/>
      <c r="J145" s="47"/>
      <c r="L145" s="152"/>
    </row>
    <row r="146" spans="1:27" s="151" customFormat="1">
      <c r="A146" s="160"/>
      <c r="B146" s="161"/>
      <c r="C146" s="161"/>
      <c r="E146" s="724"/>
      <c r="F146" s="724"/>
      <c r="G146" s="373"/>
      <c r="H146" s="47"/>
      <c r="I146" s="47"/>
      <c r="J146" s="47"/>
      <c r="L146" s="152"/>
    </row>
    <row r="147" spans="1:27" s="151" customFormat="1">
      <c r="A147" s="389">
        <f>A136+0.01</f>
        <v>1.05</v>
      </c>
      <c r="B147" s="390" t="s">
        <v>353</v>
      </c>
      <c r="C147" s="390"/>
      <c r="D147" s="391"/>
      <c r="E147" s="725"/>
      <c r="F147" s="726"/>
      <c r="G147" s="373"/>
      <c r="H147" s="47"/>
      <c r="I147" s="47"/>
      <c r="J147" s="47"/>
      <c r="L147" s="152"/>
    </row>
    <row r="148" spans="1:27" s="159" customFormat="1">
      <c r="A148" s="378"/>
      <c r="B148" s="379" t="s">
        <v>345</v>
      </c>
      <c r="C148" s="379"/>
      <c r="D148" s="380"/>
      <c r="E148" s="719"/>
      <c r="F148" s="720"/>
      <c r="G148" s="373"/>
      <c r="H148" s="47"/>
      <c r="I148" s="47"/>
      <c r="J148" s="47"/>
      <c r="K148" s="158"/>
      <c r="L148" s="158"/>
      <c r="M148" s="158"/>
      <c r="N148" s="158"/>
      <c r="O148" s="158"/>
      <c r="P148" s="158"/>
      <c r="Q148" s="158"/>
      <c r="R148" s="158"/>
      <c r="S148" s="158"/>
      <c r="T148" s="158"/>
      <c r="U148" s="158"/>
      <c r="V148" s="158"/>
      <c r="W148" s="158"/>
      <c r="X148" s="158"/>
      <c r="Y148" s="158"/>
      <c r="Z148" s="158"/>
      <c r="AA148" s="158"/>
    </row>
    <row r="149" spans="1:27" s="151" customFormat="1">
      <c r="A149" s="378"/>
      <c r="B149" s="379" t="s">
        <v>346</v>
      </c>
      <c r="C149" s="379"/>
      <c r="D149" s="380"/>
      <c r="E149" s="719"/>
      <c r="F149" s="720"/>
      <c r="G149" s="373"/>
      <c r="H149" s="47"/>
      <c r="I149" s="47"/>
      <c r="J149" s="47"/>
      <c r="L149" s="152"/>
    </row>
    <row r="150" spans="1:27" s="151" customFormat="1">
      <c r="A150" s="378"/>
      <c r="B150" s="379" t="s">
        <v>347</v>
      </c>
      <c r="C150" s="379"/>
      <c r="D150" s="380"/>
      <c r="E150" s="719"/>
      <c r="F150" s="720"/>
      <c r="G150" s="373"/>
      <c r="H150" s="47"/>
      <c r="I150" s="47"/>
      <c r="J150" s="47"/>
      <c r="L150" s="152"/>
    </row>
    <row r="151" spans="1:27" s="151" customFormat="1">
      <c r="A151" s="378"/>
      <c r="B151" s="379" t="s">
        <v>348</v>
      </c>
      <c r="C151" s="379"/>
      <c r="D151" s="380"/>
      <c r="E151" s="719"/>
      <c r="F151" s="720"/>
      <c r="G151" s="373"/>
      <c r="H151" s="47"/>
      <c r="I151" s="47"/>
      <c r="J151" s="47"/>
      <c r="L151" s="152"/>
    </row>
    <row r="152" spans="1:27" s="151" customFormat="1">
      <c r="A152" s="378"/>
      <c r="B152" s="379" t="s">
        <v>349</v>
      </c>
      <c r="C152" s="379"/>
      <c r="D152" s="380"/>
      <c r="E152" s="719"/>
      <c r="F152" s="720"/>
      <c r="G152" s="373"/>
      <c r="H152" s="47"/>
      <c r="I152" s="47"/>
      <c r="J152" s="47"/>
      <c r="L152" s="152"/>
    </row>
    <row r="153" spans="1:27" s="151" customFormat="1">
      <c r="A153" s="378"/>
      <c r="B153" s="379" t="s">
        <v>350</v>
      </c>
      <c r="C153" s="379"/>
      <c r="D153" s="380"/>
      <c r="E153" s="719"/>
      <c r="F153" s="720"/>
      <c r="G153" s="373"/>
      <c r="H153" s="47"/>
      <c r="I153" s="47"/>
      <c r="J153" s="47"/>
      <c r="L153" s="152"/>
    </row>
    <row r="154" spans="1:27" s="151" customFormat="1">
      <c r="A154" s="378"/>
      <c r="B154" s="379" t="s">
        <v>351</v>
      </c>
      <c r="C154" s="379"/>
      <c r="D154" s="380"/>
      <c r="E154" s="719"/>
      <c r="F154" s="720"/>
      <c r="G154" s="373"/>
      <c r="H154" s="47"/>
      <c r="I154" s="47"/>
      <c r="J154" s="47"/>
      <c r="L154" s="152"/>
    </row>
    <row r="155" spans="1:27" s="151" customFormat="1">
      <c r="A155" s="383"/>
      <c r="B155" s="384" t="s">
        <v>354</v>
      </c>
      <c r="C155" s="384"/>
      <c r="D155" s="385"/>
      <c r="E155" s="721"/>
      <c r="F155" s="722"/>
      <c r="G155" s="373"/>
      <c r="H155" s="47"/>
      <c r="I155" s="47"/>
      <c r="J155" s="47"/>
      <c r="L155" s="152"/>
    </row>
    <row r="156" spans="1:27" s="151" customFormat="1">
      <c r="A156" s="386"/>
      <c r="B156" s="387"/>
      <c r="C156" s="387" t="s">
        <v>337</v>
      </c>
      <c r="D156" s="388">
        <v>2</v>
      </c>
      <c r="E156" s="1216"/>
      <c r="F156" s="723">
        <f>E156*D156</f>
        <v>0</v>
      </c>
      <c r="G156" s="373"/>
      <c r="H156" s="47"/>
      <c r="I156" s="47"/>
      <c r="J156" s="47"/>
      <c r="L156" s="152"/>
    </row>
    <row r="157" spans="1:27" s="151" customFormat="1">
      <c r="A157" s="160"/>
      <c r="B157" s="161"/>
      <c r="C157" s="161"/>
      <c r="E157" s="724"/>
      <c r="F157" s="724"/>
      <c r="G157" s="373"/>
      <c r="H157" s="47"/>
      <c r="I157" s="47"/>
      <c r="J157" s="47"/>
      <c r="L157" s="152"/>
    </row>
    <row r="158" spans="1:27" s="151" customFormat="1">
      <c r="A158" s="389">
        <f>A147+0.01</f>
        <v>1.06</v>
      </c>
      <c r="B158" s="390" t="s">
        <v>355</v>
      </c>
      <c r="C158" s="390"/>
      <c r="D158" s="391"/>
      <c r="E158" s="725"/>
      <c r="F158" s="726"/>
      <c r="G158" s="373"/>
      <c r="H158" s="47"/>
      <c r="I158" s="47"/>
      <c r="J158" s="47"/>
      <c r="L158" s="152"/>
    </row>
    <row r="159" spans="1:27" s="159" customFormat="1">
      <c r="A159" s="378"/>
      <c r="B159" s="379" t="s">
        <v>356</v>
      </c>
      <c r="C159" s="379"/>
      <c r="D159" s="380"/>
      <c r="E159" s="719"/>
      <c r="F159" s="720"/>
      <c r="G159" s="373"/>
      <c r="H159" s="47"/>
      <c r="I159" s="47"/>
      <c r="J159" s="47"/>
      <c r="K159" s="158"/>
      <c r="L159" s="158"/>
      <c r="M159" s="158"/>
      <c r="N159" s="158"/>
      <c r="O159" s="158"/>
      <c r="P159" s="158"/>
      <c r="Q159" s="158"/>
      <c r="R159" s="158"/>
      <c r="S159" s="158"/>
      <c r="T159" s="158"/>
      <c r="U159" s="158"/>
      <c r="V159" s="158"/>
      <c r="W159" s="158"/>
      <c r="X159" s="158"/>
      <c r="Y159" s="158"/>
      <c r="Z159" s="158"/>
      <c r="AA159" s="158"/>
    </row>
    <row r="160" spans="1:27" s="151" customFormat="1">
      <c r="A160" s="378"/>
      <c r="B160" s="379" t="s">
        <v>357</v>
      </c>
      <c r="C160" s="379"/>
      <c r="D160" s="380"/>
      <c r="E160" s="719"/>
      <c r="F160" s="720"/>
      <c r="G160" s="373"/>
      <c r="H160" s="47"/>
      <c r="I160" s="47"/>
      <c r="J160" s="47"/>
      <c r="L160" s="152"/>
    </row>
    <row r="161" spans="1:27" s="151" customFormat="1">
      <c r="A161" s="378"/>
      <c r="B161" s="379" t="s">
        <v>358</v>
      </c>
      <c r="C161" s="379"/>
      <c r="D161" s="380"/>
      <c r="E161" s="719"/>
      <c r="F161" s="720"/>
      <c r="G161" s="373"/>
      <c r="H161" s="47"/>
      <c r="I161" s="47"/>
      <c r="J161" s="47"/>
      <c r="L161" s="152"/>
    </row>
    <row r="162" spans="1:27" s="151" customFormat="1">
      <c r="A162" s="378"/>
      <c r="B162" s="379" t="s">
        <v>359</v>
      </c>
      <c r="C162" s="379"/>
      <c r="D162" s="380"/>
      <c r="E162" s="719"/>
      <c r="F162" s="720"/>
      <c r="G162" s="373"/>
      <c r="H162" s="47"/>
      <c r="I162" s="47"/>
      <c r="J162" s="47"/>
      <c r="L162" s="152"/>
    </row>
    <row r="163" spans="1:27" s="151" customFormat="1">
      <c r="A163" s="378"/>
      <c r="B163" s="379" t="s">
        <v>360</v>
      </c>
      <c r="C163" s="379"/>
      <c r="D163" s="380"/>
      <c r="E163" s="719"/>
      <c r="F163" s="720"/>
      <c r="G163" s="373"/>
      <c r="H163" s="47"/>
      <c r="I163" s="47"/>
      <c r="J163" s="47"/>
      <c r="L163" s="152"/>
    </row>
    <row r="164" spans="1:27" s="151" customFormat="1">
      <c r="A164" s="378"/>
      <c r="B164" s="379" t="s">
        <v>361</v>
      </c>
      <c r="C164" s="379"/>
      <c r="D164" s="380"/>
      <c r="E164" s="719"/>
      <c r="F164" s="720"/>
      <c r="G164" s="373"/>
      <c r="H164" s="47"/>
      <c r="I164" s="47"/>
      <c r="J164" s="47"/>
      <c r="L164" s="152"/>
    </row>
    <row r="165" spans="1:27" s="151" customFormat="1">
      <c r="A165" s="378"/>
      <c r="B165" s="379" t="s">
        <v>362</v>
      </c>
      <c r="C165" s="379"/>
      <c r="D165" s="380"/>
      <c r="E165" s="719"/>
      <c r="F165" s="720"/>
      <c r="G165" s="373"/>
      <c r="H165" s="47"/>
      <c r="I165" s="47"/>
      <c r="J165" s="47"/>
      <c r="L165" s="152"/>
    </row>
    <row r="166" spans="1:27" s="151" customFormat="1">
      <c r="A166" s="378"/>
      <c r="B166" s="379" t="s">
        <v>363</v>
      </c>
      <c r="C166" s="379"/>
      <c r="D166" s="380"/>
      <c r="E166" s="719"/>
      <c r="F166" s="720"/>
      <c r="G166" s="373"/>
      <c r="H166" s="47"/>
      <c r="I166" s="47"/>
      <c r="J166" s="47"/>
      <c r="L166" s="152"/>
    </row>
    <row r="167" spans="1:27" s="151" customFormat="1">
      <c r="A167" s="378"/>
      <c r="B167" s="379" t="s">
        <v>364</v>
      </c>
      <c r="C167" s="379"/>
      <c r="D167" s="380"/>
      <c r="E167" s="719"/>
      <c r="F167" s="720"/>
      <c r="G167" s="373"/>
      <c r="H167" s="47"/>
      <c r="I167" s="47"/>
      <c r="J167" s="47"/>
      <c r="L167" s="152"/>
    </row>
    <row r="168" spans="1:27" s="151" customFormat="1">
      <c r="A168" s="378"/>
      <c r="B168" s="379" t="s">
        <v>365</v>
      </c>
      <c r="C168" s="379"/>
      <c r="D168" s="380"/>
      <c r="E168" s="719"/>
      <c r="F168" s="720"/>
      <c r="G168" s="373"/>
      <c r="H168" s="47"/>
      <c r="I168" s="47"/>
      <c r="J168" s="47"/>
      <c r="L168" s="152"/>
    </row>
    <row r="169" spans="1:27" s="151" customFormat="1">
      <c r="A169" s="378"/>
      <c r="B169" s="379" t="s">
        <v>366</v>
      </c>
      <c r="C169" s="379"/>
      <c r="D169" s="380"/>
      <c r="E169" s="719"/>
      <c r="F169" s="720"/>
      <c r="G169" s="373"/>
      <c r="H169" s="47"/>
      <c r="I169" s="47"/>
      <c r="J169" s="47"/>
      <c r="L169" s="152"/>
    </row>
    <row r="170" spans="1:27" s="151" customFormat="1">
      <c r="A170" s="383"/>
      <c r="B170" s="384" t="s">
        <v>367</v>
      </c>
      <c r="C170" s="384"/>
      <c r="D170" s="385"/>
      <c r="E170" s="721"/>
      <c r="F170" s="722"/>
      <c r="G170" s="373"/>
      <c r="H170" s="47"/>
      <c r="I170" s="47"/>
      <c r="J170" s="47"/>
      <c r="L170" s="152"/>
    </row>
    <row r="171" spans="1:27" s="151" customFormat="1">
      <c r="A171" s="386"/>
      <c r="B171" s="387"/>
      <c r="C171" s="387" t="s">
        <v>337</v>
      </c>
      <c r="D171" s="388">
        <v>1</v>
      </c>
      <c r="E171" s="1216"/>
      <c r="F171" s="723">
        <f>E171*D171</f>
        <v>0</v>
      </c>
      <c r="G171" s="373"/>
      <c r="H171" s="47"/>
      <c r="I171" s="47"/>
      <c r="J171" s="47"/>
      <c r="L171" s="152"/>
    </row>
    <row r="172" spans="1:27" s="151" customFormat="1">
      <c r="A172" s="160"/>
      <c r="B172" s="161"/>
      <c r="C172" s="161"/>
      <c r="E172" s="724"/>
      <c r="F172" s="724"/>
      <c r="G172" s="373"/>
      <c r="H172" s="47"/>
      <c r="I172" s="47"/>
      <c r="J172" s="47"/>
      <c r="L172" s="152"/>
    </row>
    <row r="173" spans="1:27" s="151" customFormat="1">
      <c r="A173" s="389">
        <f>A158+0.01</f>
        <v>1.07</v>
      </c>
      <c r="B173" s="390" t="s">
        <v>368</v>
      </c>
      <c r="C173" s="390"/>
      <c r="D173" s="391"/>
      <c r="E173" s="725"/>
      <c r="F173" s="726"/>
      <c r="G173" s="373"/>
      <c r="H173" s="47"/>
      <c r="I173" s="47"/>
      <c r="J173" s="47"/>
      <c r="L173" s="152"/>
    </row>
    <row r="174" spans="1:27" s="159" customFormat="1">
      <c r="A174" s="383"/>
      <c r="B174" s="384" t="s">
        <v>369</v>
      </c>
      <c r="C174" s="384"/>
      <c r="D174" s="385"/>
      <c r="E174" s="721"/>
      <c r="F174" s="722"/>
      <c r="G174" s="373"/>
      <c r="H174" s="47"/>
      <c r="I174" s="47"/>
      <c r="J174" s="47"/>
      <c r="K174" s="158"/>
      <c r="L174" s="158"/>
      <c r="M174" s="158"/>
      <c r="N174" s="158"/>
      <c r="O174" s="158"/>
      <c r="P174" s="158"/>
      <c r="Q174" s="158"/>
      <c r="R174" s="158"/>
      <c r="S174" s="158"/>
      <c r="T174" s="158"/>
      <c r="U174" s="158"/>
      <c r="V174" s="158"/>
      <c r="W174" s="158"/>
      <c r="X174" s="158"/>
      <c r="Y174" s="158"/>
      <c r="Z174" s="158"/>
      <c r="AA174" s="158"/>
    </row>
    <row r="175" spans="1:27" s="151" customFormat="1">
      <c r="A175" s="386"/>
      <c r="B175" s="387"/>
      <c r="C175" s="387" t="s">
        <v>337</v>
      </c>
      <c r="D175" s="388">
        <v>3</v>
      </c>
      <c r="E175" s="1216"/>
      <c r="F175" s="723">
        <f>E175*D175</f>
        <v>0</v>
      </c>
      <c r="G175" s="373"/>
      <c r="H175" s="47"/>
      <c r="I175" s="47"/>
      <c r="J175" s="47"/>
      <c r="L175" s="152"/>
    </row>
    <row r="176" spans="1:27" s="151" customFormat="1">
      <c r="A176" s="160"/>
      <c r="B176" s="161"/>
      <c r="C176" s="161"/>
      <c r="E176" s="724"/>
      <c r="F176" s="724"/>
      <c r="G176" s="373"/>
      <c r="H176" s="47"/>
      <c r="I176" s="47"/>
      <c r="J176" s="47"/>
      <c r="L176" s="152"/>
    </row>
    <row r="177" spans="1:27" s="151" customFormat="1">
      <c r="A177" s="389">
        <f>A173+0.01</f>
        <v>1.08</v>
      </c>
      <c r="B177" s="395" t="s">
        <v>370</v>
      </c>
      <c r="C177" s="395"/>
      <c r="D177" s="396"/>
      <c r="E177" s="725"/>
      <c r="F177" s="726"/>
      <c r="G177" s="373"/>
      <c r="H177" s="47"/>
      <c r="I177" s="47"/>
      <c r="J177" s="47"/>
      <c r="L177" s="152"/>
    </row>
    <row r="178" spans="1:27" s="159" customFormat="1">
      <c r="A178" s="378"/>
      <c r="B178" s="397" t="s">
        <v>371</v>
      </c>
      <c r="C178" s="397"/>
      <c r="D178" s="398"/>
      <c r="E178" s="719"/>
      <c r="F178" s="720"/>
      <c r="G178" s="373"/>
      <c r="H178" s="47"/>
      <c r="I178" s="47"/>
      <c r="J178" s="47"/>
      <c r="K178" s="158"/>
      <c r="L178" s="158"/>
      <c r="M178" s="158"/>
      <c r="N178" s="158"/>
      <c r="O178" s="158"/>
      <c r="P178" s="158"/>
      <c r="Q178" s="158"/>
      <c r="R178" s="158"/>
      <c r="S178" s="158"/>
      <c r="T178" s="158"/>
      <c r="U178" s="158"/>
      <c r="V178" s="158"/>
      <c r="W178" s="158"/>
      <c r="X178" s="158"/>
      <c r="Y178" s="158"/>
      <c r="Z178" s="158"/>
      <c r="AA178" s="158"/>
    </row>
    <row r="179" spans="1:27" s="151" customFormat="1">
      <c r="A179" s="378"/>
      <c r="B179" s="397" t="s">
        <v>372</v>
      </c>
      <c r="C179" s="397"/>
      <c r="D179" s="398"/>
      <c r="E179" s="719"/>
      <c r="F179" s="720"/>
      <c r="G179" s="373"/>
      <c r="H179" s="47"/>
      <c r="I179" s="47"/>
      <c r="J179" s="47"/>
      <c r="L179" s="152"/>
    </row>
    <row r="180" spans="1:27" s="151" customFormat="1">
      <c r="A180" s="378"/>
      <c r="B180" s="397" t="s">
        <v>373</v>
      </c>
      <c r="C180" s="397"/>
      <c r="D180" s="398"/>
      <c r="E180" s="719"/>
      <c r="F180" s="720"/>
      <c r="G180" s="373"/>
      <c r="H180" s="47"/>
      <c r="I180" s="47"/>
      <c r="J180" s="47"/>
      <c r="L180" s="152"/>
    </row>
    <row r="181" spans="1:27" s="151" customFormat="1">
      <c r="A181" s="378"/>
      <c r="B181" s="397" t="s">
        <v>374</v>
      </c>
      <c r="C181" s="397"/>
      <c r="D181" s="398"/>
      <c r="E181" s="719"/>
      <c r="F181" s="720"/>
      <c r="G181" s="373"/>
      <c r="H181" s="47"/>
      <c r="I181" s="47"/>
      <c r="J181" s="47"/>
      <c r="L181" s="152"/>
    </row>
    <row r="182" spans="1:27" s="151" customFormat="1">
      <c r="A182" s="378"/>
      <c r="B182" s="397" t="s">
        <v>375</v>
      </c>
      <c r="C182" s="397"/>
      <c r="D182" s="398"/>
      <c r="E182" s="719"/>
      <c r="F182" s="720"/>
      <c r="G182" s="373"/>
      <c r="H182" s="47"/>
      <c r="I182" s="47"/>
      <c r="J182" s="47"/>
      <c r="L182" s="152"/>
    </row>
    <row r="183" spans="1:27" s="151" customFormat="1">
      <c r="A183" s="378"/>
      <c r="B183" s="397" t="s">
        <v>376</v>
      </c>
      <c r="C183" s="397"/>
      <c r="D183" s="398"/>
      <c r="E183" s="719"/>
      <c r="F183" s="720"/>
      <c r="G183" s="373"/>
      <c r="H183" s="47"/>
      <c r="I183" s="47"/>
      <c r="J183" s="47"/>
      <c r="L183" s="152"/>
    </row>
    <row r="184" spans="1:27" s="151" customFormat="1">
      <c r="A184" s="378"/>
      <c r="B184" s="397" t="s">
        <v>377</v>
      </c>
      <c r="C184" s="397"/>
      <c r="D184" s="398"/>
      <c r="E184" s="719"/>
      <c r="F184" s="720"/>
      <c r="G184" s="373"/>
      <c r="H184" s="47"/>
      <c r="I184" s="47"/>
      <c r="J184" s="47"/>
      <c r="L184" s="152"/>
    </row>
    <row r="185" spans="1:27" s="151" customFormat="1">
      <c r="A185" s="378"/>
      <c r="B185" s="397" t="s">
        <v>378</v>
      </c>
      <c r="C185" s="397"/>
      <c r="D185" s="398"/>
      <c r="E185" s="719"/>
      <c r="F185" s="720"/>
      <c r="G185" s="373"/>
      <c r="H185" s="47"/>
      <c r="I185" s="47"/>
      <c r="J185" s="47"/>
      <c r="L185" s="152"/>
    </row>
    <row r="186" spans="1:27" s="151" customFormat="1">
      <c r="A186" s="378"/>
      <c r="B186" s="397" t="s">
        <v>379</v>
      </c>
      <c r="C186" s="397"/>
      <c r="D186" s="398"/>
      <c r="E186" s="719"/>
      <c r="F186" s="720"/>
      <c r="G186" s="373"/>
      <c r="H186" s="47"/>
      <c r="I186" s="47"/>
      <c r="J186" s="47"/>
      <c r="L186" s="152"/>
    </row>
    <row r="187" spans="1:27" s="151" customFormat="1">
      <c r="A187" s="378"/>
      <c r="B187" s="397" t="s">
        <v>380</v>
      </c>
      <c r="C187" s="397"/>
      <c r="D187" s="398"/>
      <c r="E187" s="719"/>
      <c r="F187" s="720"/>
      <c r="G187" s="373"/>
      <c r="H187" s="47"/>
      <c r="I187" s="47"/>
      <c r="J187" s="47"/>
      <c r="L187" s="152"/>
    </row>
    <row r="188" spans="1:27" s="151" customFormat="1">
      <c r="A188" s="378"/>
      <c r="B188" s="397" t="s">
        <v>381</v>
      </c>
      <c r="C188" s="397"/>
      <c r="D188" s="398"/>
      <c r="E188" s="719"/>
      <c r="F188" s="720"/>
      <c r="G188" s="373"/>
      <c r="H188" s="47"/>
      <c r="I188" s="47"/>
      <c r="J188" s="47"/>
      <c r="L188" s="152"/>
    </row>
    <row r="189" spans="1:27" s="151" customFormat="1">
      <c r="A189" s="378"/>
      <c r="B189" s="397" t="s">
        <v>382</v>
      </c>
      <c r="C189" s="397"/>
      <c r="D189" s="398"/>
      <c r="E189" s="719"/>
      <c r="F189" s="720"/>
      <c r="G189" s="373"/>
      <c r="H189" s="47"/>
      <c r="I189" s="47"/>
      <c r="J189" s="47"/>
      <c r="L189" s="152"/>
    </row>
    <row r="190" spans="1:27" s="151" customFormat="1">
      <c r="A190" s="378"/>
      <c r="B190" s="397" t="s">
        <v>383</v>
      </c>
      <c r="C190" s="397"/>
      <c r="D190" s="398"/>
      <c r="E190" s="719"/>
      <c r="F190" s="720"/>
      <c r="G190" s="373"/>
      <c r="H190" s="47"/>
      <c r="I190" s="47"/>
      <c r="J190" s="47"/>
      <c r="L190" s="152"/>
    </row>
    <row r="191" spans="1:27" s="151" customFormat="1">
      <c r="A191" s="378"/>
      <c r="B191" s="397" t="s">
        <v>384</v>
      </c>
      <c r="C191" s="397"/>
      <c r="D191" s="398"/>
      <c r="E191" s="719"/>
      <c r="F191" s="720"/>
      <c r="G191" s="373"/>
      <c r="H191" s="47"/>
      <c r="I191" s="47"/>
      <c r="J191" s="47"/>
      <c r="L191" s="152"/>
    </row>
    <row r="192" spans="1:27" s="151" customFormat="1">
      <c r="A192" s="378"/>
      <c r="B192" s="397" t="s">
        <v>385</v>
      </c>
      <c r="C192" s="397"/>
      <c r="D192" s="398"/>
      <c r="E192" s="719"/>
      <c r="F192" s="720"/>
      <c r="G192" s="373"/>
      <c r="H192" s="47"/>
      <c r="I192" s="47"/>
      <c r="J192" s="47"/>
      <c r="L192" s="152"/>
    </row>
    <row r="193" spans="1:12" s="151" customFormat="1">
      <c r="A193" s="378"/>
      <c r="B193" s="397" t="s">
        <v>386</v>
      </c>
      <c r="C193" s="397"/>
      <c r="D193" s="398"/>
      <c r="E193" s="719"/>
      <c r="F193" s="720"/>
      <c r="G193" s="373"/>
      <c r="H193" s="47"/>
      <c r="I193" s="48"/>
      <c r="J193" s="48"/>
      <c r="L193" s="152"/>
    </row>
    <row r="194" spans="1:12" s="151" customFormat="1">
      <c r="A194" s="378"/>
      <c r="B194" s="397" t="s">
        <v>387</v>
      </c>
      <c r="C194" s="397"/>
      <c r="D194" s="398"/>
      <c r="E194" s="719"/>
      <c r="F194" s="720"/>
      <c r="G194" s="373"/>
      <c r="H194" s="47"/>
      <c r="I194" s="47"/>
      <c r="J194" s="47"/>
      <c r="L194" s="152"/>
    </row>
    <row r="195" spans="1:12" s="151" customFormat="1">
      <c r="A195" s="378"/>
      <c r="B195" s="397" t="s">
        <v>388</v>
      </c>
      <c r="C195" s="397"/>
      <c r="D195" s="398"/>
      <c r="E195" s="719"/>
      <c r="F195" s="720"/>
      <c r="G195" s="373"/>
      <c r="H195" s="47"/>
      <c r="I195" s="47"/>
      <c r="J195" s="47"/>
      <c r="L195" s="152"/>
    </row>
    <row r="196" spans="1:12" s="151" customFormat="1">
      <c r="A196" s="378"/>
      <c r="B196" s="397" t="s">
        <v>389</v>
      </c>
      <c r="C196" s="397"/>
      <c r="D196" s="398"/>
      <c r="E196" s="719"/>
      <c r="F196" s="720"/>
      <c r="G196" s="373"/>
      <c r="H196" s="47"/>
      <c r="I196" s="47"/>
      <c r="J196" s="47"/>
      <c r="L196" s="152"/>
    </row>
    <row r="197" spans="1:12" s="151" customFormat="1">
      <c r="A197" s="378"/>
      <c r="B197" s="397" t="s">
        <v>390</v>
      </c>
      <c r="C197" s="397"/>
      <c r="D197" s="398"/>
      <c r="E197" s="719"/>
      <c r="F197" s="720"/>
      <c r="G197" s="373"/>
      <c r="H197" s="47"/>
      <c r="I197" s="47"/>
      <c r="J197" s="47"/>
      <c r="L197" s="152"/>
    </row>
    <row r="198" spans="1:12" s="151" customFormat="1">
      <c r="A198" s="378"/>
      <c r="B198" s="397" t="s">
        <v>391</v>
      </c>
      <c r="C198" s="397"/>
      <c r="D198" s="398"/>
      <c r="E198" s="719"/>
      <c r="F198" s="720"/>
      <c r="G198" s="373"/>
      <c r="H198" s="47"/>
      <c r="I198" s="47"/>
      <c r="J198" s="47"/>
      <c r="L198" s="152"/>
    </row>
    <row r="199" spans="1:12" s="151" customFormat="1">
      <c r="A199" s="378"/>
      <c r="B199" s="397" t="s">
        <v>392</v>
      </c>
      <c r="C199" s="397"/>
      <c r="D199" s="398"/>
      <c r="E199" s="719"/>
      <c r="F199" s="720"/>
      <c r="G199" s="373"/>
      <c r="H199" s="47"/>
      <c r="I199" s="47"/>
      <c r="J199" s="47"/>
      <c r="L199" s="152"/>
    </row>
    <row r="200" spans="1:12" s="151" customFormat="1">
      <c r="A200" s="378"/>
      <c r="B200" s="397" t="s">
        <v>393</v>
      </c>
      <c r="C200" s="397"/>
      <c r="D200" s="398"/>
      <c r="E200" s="719"/>
      <c r="F200" s="720"/>
      <c r="G200" s="373"/>
      <c r="H200" s="47"/>
      <c r="I200" s="47"/>
      <c r="J200" s="47"/>
      <c r="L200" s="152"/>
    </row>
    <row r="201" spans="1:12" s="151" customFormat="1">
      <c r="A201" s="378"/>
      <c r="B201" s="397" t="s">
        <v>394</v>
      </c>
      <c r="C201" s="397"/>
      <c r="D201" s="398"/>
      <c r="E201" s="719"/>
      <c r="F201" s="720"/>
      <c r="G201" s="373"/>
      <c r="H201" s="47"/>
      <c r="I201" s="47"/>
      <c r="J201" s="47"/>
      <c r="L201" s="152"/>
    </row>
    <row r="202" spans="1:12" s="151" customFormat="1">
      <c r="A202" s="378"/>
      <c r="B202" s="397" t="s">
        <v>395</v>
      </c>
      <c r="C202" s="397"/>
      <c r="D202" s="398"/>
      <c r="E202" s="719"/>
      <c r="F202" s="720"/>
      <c r="G202" s="373"/>
      <c r="H202" s="47"/>
      <c r="I202" s="47"/>
      <c r="J202" s="47"/>
      <c r="L202" s="152"/>
    </row>
    <row r="203" spans="1:12" s="151" customFormat="1">
      <c r="A203" s="378"/>
      <c r="B203" s="397" t="s">
        <v>396</v>
      </c>
      <c r="C203" s="397"/>
      <c r="D203" s="398"/>
      <c r="E203" s="719"/>
      <c r="F203" s="720"/>
      <c r="G203" s="373"/>
      <c r="H203" s="47"/>
      <c r="I203" s="47"/>
      <c r="J203" s="47"/>
      <c r="L203" s="152"/>
    </row>
    <row r="204" spans="1:12" s="151" customFormat="1">
      <c r="A204" s="378"/>
      <c r="B204" s="397" t="s">
        <v>397</v>
      </c>
      <c r="C204" s="397"/>
      <c r="D204" s="398"/>
      <c r="E204" s="719"/>
      <c r="F204" s="720"/>
      <c r="G204" s="373"/>
      <c r="H204" s="47"/>
      <c r="I204" s="47"/>
      <c r="J204" s="47"/>
      <c r="L204" s="152"/>
    </row>
    <row r="205" spans="1:12" s="151" customFormat="1">
      <c r="A205" s="378"/>
      <c r="B205" s="397" t="s">
        <v>398</v>
      </c>
      <c r="C205" s="397"/>
      <c r="D205" s="398"/>
      <c r="E205" s="719"/>
      <c r="F205" s="720"/>
      <c r="G205" s="373"/>
      <c r="H205" s="47"/>
      <c r="I205" s="47"/>
      <c r="J205" s="47"/>
      <c r="L205" s="152"/>
    </row>
    <row r="206" spans="1:12" s="151" customFormat="1">
      <c r="A206" s="378"/>
      <c r="B206" s="397" t="s">
        <v>399</v>
      </c>
      <c r="C206" s="397"/>
      <c r="D206" s="398"/>
      <c r="E206" s="719"/>
      <c r="F206" s="720"/>
      <c r="G206" s="373"/>
      <c r="H206" s="47"/>
      <c r="I206" s="47"/>
      <c r="J206" s="47"/>
      <c r="L206" s="152"/>
    </row>
    <row r="207" spans="1:12" s="151" customFormat="1">
      <c r="A207" s="378"/>
      <c r="B207" s="397" t="s">
        <v>400</v>
      </c>
      <c r="C207" s="397"/>
      <c r="D207" s="398"/>
      <c r="E207" s="719"/>
      <c r="F207" s="720"/>
      <c r="G207" s="373"/>
      <c r="H207" s="47"/>
      <c r="I207" s="47"/>
      <c r="J207" s="47"/>
      <c r="L207" s="152"/>
    </row>
    <row r="208" spans="1:12" s="151" customFormat="1">
      <c r="A208" s="378"/>
      <c r="B208" s="397" t="s">
        <v>401</v>
      </c>
      <c r="C208" s="397"/>
      <c r="D208" s="398"/>
      <c r="E208" s="719"/>
      <c r="F208" s="720"/>
      <c r="G208" s="373"/>
      <c r="H208" s="47"/>
      <c r="I208" s="47"/>
      <c r="J208" s="47"/>
      <c r="L208" s="152"/>
    </row>
    <row r="209" spans="1:12" s="151" customFormat="1">
      <c r="A209" s="378"/>
      <c r="B209" s="397" t="s">
        <v>402</v>
      </c>
      <c r="C209" s="397"/>
      <c r="D209" s="398"/>
      <c r="E209" s="719"/>
      <c r="F209" s="720"/>
      <c r="G209" s="373"/>
      <c r="H209" s="47"/>
      <c r="I209" s="47"/>
      <c r="J209" s="47"/>
      <c r="L209" s="152"/>
    </row>
    <row r="210" spans="1:12" s="151" customFormat="1">
      <c r="A210" s="378"/>
      <c r="B210" s="397" t="s">
        <v>403</v>
      </c>
      <c r="C210" s="397"/>
      <c r="D210" s="398"/>
      <c r="E210" s="719"/>
      <c r="F210" s="720"/>
      <c r="G210" s="373"/>
      <c r="H210" s="47"/>
      <c r="I210" s="47"/>
      <c r="J210" s="47"/>
      <c r="L210" s="152"/>
    </row>
    <row r="211" spans="1:12" s="151" customFormat="1">
      <c r="A211" s="378"/>
      <c r="B211" s="397" t="s">
        <v>404</v>
      </c>
      <c r="C211" s="397"/>
      <c r="D211" s="398"/>
      <c r="E211" s="719"/>
      <c r="F211" s="720"/>
      <c r="G211" s="373"/>
      <c r="H211" s="47"/>
      <c r="I211" s="47"/>
      <c r="J211" s="47"/>
      <c r="L211" s="152"/>
    </row>
    <row r="212" spans="1:12" s="151" customFormat="1">
      <c r="A212" s="378"/>
      <c r="B212" s="397" t="s">
        <v>405</v>
      </c>
      <c r="C212" s="397"/>
      <c r="D212" s="398"/>
      <c r="E212" s="719"/>
      <c r="F212" s="720"/>
      <c r="G212" s="373"/>
      <c r="H212" s="47"/>
      <c r="I212" s="47"/>
      <c r="J212" s="47"/>
      <c r="L212" s="152"/>
    </row>
    <row r="213" spans="1:12" s="151" customFormat="1">
      <c r="A213" s="378"/>
      <c r="B213" s="397" t="s">
        <v>406</v>
      </c>
      <c r="C213" s="397"/>
      <c r="D213" s="398"/>
      <c r="E213" s="719"/>
      <c r="F213" s="720"/>
      <c r="G213" s="373"/>
      <c r="H213" s="47"/>
      <c r="I213" s="47"/>
      <c r="J213" s="47"/>
      <c r="L213" s="152"/>
    </row>
    <row r="214" spans="1:12" s="151" customFormat="1">
      <c r="A214" s="378"/>
      <c r="B214" s="397" t="s">
        <v>407</v>
      </c>
      <c r="C214" s="397"/>
      <c r="D214" s="398"/>
      <c r="E214" s="719"/>
      <c r="F214" s="720"/>
      <c r="G214" s="373"/>
      <c r="H214" s="47"/>
      <c r="I214" s="47"/>
      <c r="J214" s="47"/>
      <c r="L214" s="152"/>
    </row>
    <row r="215" spans="1:12" s="151" customFormat="1">
      <c r="A215" s="378"/>
      <c r="B215" s="397" t="s">
        <v>408</v>
      </c>
      <c r="C215" s="397"/>
      <c r="D215" s="398"/>
      <c r="E215" s="719"/>
      <c r="F215" s="720"/>
      <c r="G215" s="373"/>
      <c r="H215" s="47"/>
      <c r="I215" s="47"/>
      <c r="J215" s="47"/>
      <c r="L215" s="152"/>
    </row>
    <row r="216" spans="1:12" s="151" customFormat="1">
      <c r="A216" s="378"/>
      <c r="B216" s="397" t="s">
        <v>409</v>
      </c>
      <c r="C216" s="397"/>
      <c r="D216" s="398"/>
      <c r="E216" s="719"/>
      <c r="F216" s="720"/>
      <c r="G216" s="373"/>
      <c r="H216" s="47"/>
      <c r="I216" s="47"/>
      <c r="J216" s="47"/>
      <c r="L216" s="152"/>
    </row>
    <row r="217" spans="1:12" s="151" customFormat="1">
      <c r="A217" s="378"/>
      <c r="B217" s="397" t="s">
        <v>410</v>
      </c>
      <c r="C217" s="397"/>
      <c r="D217" s="398"/>
      <c r="E217" s="719"/>
      <c r="F217" s="720"/>
      <c r="G217" s="373"/>
      <c r="H217" s="47"/>
      <c r="I217" s="47"/>
      <c r="J217" s="47"/>
      <c r="L217" s="152"/>
    </row>
    <row r="218" spans="1:12" s="151" customFormat="1">
      <c r="A218" s="378"/>
      <c r="B218" s="397" t="s">
        <v>411</v>
      </c>
      <c r="C218" s="397"/>
      <c r="D218" s="398"/>
      <c r="E218" s="719"/>
      <c r="F218" s="720"/>
      <c r="G218" s="373"/>
      <c r="H218" s="47"/>
      <c r="I218" s="47"/>
      <c r="J218" s="47"/>
      <c r="L218" s="152"/>
    </row>
    <row r="219" spans="1:12" s="151" customFormat="1">
      <c r="A219" s="378"/>
      <c r="B219" s="397" t="s">
        <v>412</v>
      </c>
      <c r="C219" s="397"/>
      <c r="D219" s="398"/>
      <c r="E219" s="719"/>
      <c r="F219" s="720"/>
      <c r="G219" s="373"/>
      <c r="H219" s="47"/>
      <c r="I219" s="47"/>
      <c r="J219" s="47"/>
      <c r="L219" s="152"/>
    </row>
    <row r="220" spans="1:12" s="151" customFormat="1">
      <c r="A220" s="378"/>
      <c r="B220" s="397" t="s">
        <v>413</v>
      </c>
      <c r="C220" s="397"/>
      <c r="D220" s="398"/>
      <c r="E220" s="719"/>
      <c r="F220" s="720"/>
      <c r="G220" s="373"/>
      <c r="H220" s="47"/>
      <c r="I220" s="47"/>
      <c r="J220" s="47"/>
      <c r="L220" s="152"/>
    </row>
    <row r="221" spans="1:12" s="151" customFormat="1">
      <c r="A221" s="378"/>
      <c r="B221" s="397" t="s">
        <v>414</v>
      </c>
      <c r="C221" s="397"/>
      <c r="D221" s="398"/>
      <c r="E221" s="719"/>
      <c r="F221" s="720"/>
      <c r="G221" s="373"/>
      <c r="H221" s="47"/>
      <c r="I221" s="47"/>
      <c r="J221" s="47"/>
      <c r="L221" s="152"/>
    </row>
    <row r="222" spans="1:12" s="151" customFormat="1">
      <c r="A222" s="378"/>
      <c r="B222" s="397" t="s">
        <v>415</v>
      </c>
      <c r="C222" s="397"/>
      <c r="D222" s="398"/>
      <c r="E222" s="719"/>
      <c r="F222" s="720"/>
      <c r="G222" s="373"/>
      <c r="H222" s="47"/>
      <c r="I222" s="47"/>
      <c r="J222" s="47"/>
      <c r="L222" s="152"/>
    </row>
    <row r="223" spans="1:12" s="151" customFormat="1">
      <c r="A223" s="378"/>
      <c r="B223" s="397" t="s">
        <v>416</v>
      </c>
      <c r="C223" s="397"/>
      <c r="D223" s="398"/>
      <c r="E223" s="719"/>
      <c r="F223" s="720"/>
      <c r="G223" s="373"/>
      <c r="H223" s="47"/>
      <c r="I223" s="47"/>
      <c r="J223" s="47"/>
      <c r="L223" s="152"/>
    </row>
    <row r="224" spans="1:12" s="151" customFormat="1">
      <c r="A224" s="378"/>
      <c r="B224" s="397" t="s">
        <v>417</v>
      </c>
      <c r="C224" s="397"/>
      <c r="D224" s="398"/>
      <c r="E224" s="719"/>
      <c r="F224" s="720"/>
      <c r="G224" s="373"/>
      <c r="H224" s="47"/>
      <c r="I224" s="47"/>
      <c r="J224" s="47"/>
      <c r="L224" s="152"/>
    </row>
    <row r="225" spans="1:12" s="151" customFormat="1">
      <c r="A225" s="378"/>
      <c r="B225" s="397" t="s">
        <v>418</v>
      </c>
      <c r="C225" s="397"/>
      <c r="D225" s="398"/>
      <c r="E225" s="719"/>
      <c r="F225" s="720"/>
      <c r="G225" s="373"/>
      <c r="H225" s="47"/>
      <c r="I225" s="47"/>
      <c r="J225" s="47"/>
      <c r="L225" s="152"/>
    </row>
    <row r="226" spans="1:12" s="151" customFormat="1">
      <c r="A226" s="378"/>
      <c r="B226" s="397" t="s">
        <v>419</v>
      </c>
      <c r="C226" s="397"/>
      <c r="D226" s="398"/>
      <c r="E226" s="719"/>
      <c r="F226" s="720"/>
      <c r="G226" s="373"/>
      <c r="H226" s="47"/>
      <c r="I226" s="47"/>
      <c r="J226" s="47"/>
      <c r="L226" s="152"/>
    </row>
    <row r="227" spans="1:12" s="151" customFormat="1">
      <c r="A227" s="378"/>
      <c r="B227" s="397" t="s">
        <v>420</v>
      </c>
      <c r="C227" s="397"/>
      <c r="D227" s="398"/>
      <c r="E227" s="719"/>
      <c r="F227" s="720"/>
      <c r="G227" s="373"/>
      <c r="H227" s="47"/>
      <c r="I227" s="47"/>
      <c r="J227" s="47"/>
      <c r="L227" s="152"/>
    </row>
    <row r="228" spans="1:12" s="151" customFormat="1">
      <c r="A228" s="378"/>
      <c r="B228" s="397" t="s">
        <v>421</v>
      </c>
      <c r="C228" s="397"/>
      <c r="D228" s="398"/>
      <c r="E228" s="719"/>
      <c r="F228" s="720"/>
      <c r="G228" s="373"/>
      <c r="H228" s="47"/>
      <c r="I228" s="47"/>
      <c r="J228" s="47"/>
      <c r="L228" s="152"/>
    </row>
    <row r="229" spans="1:12" s="151" customFormat="1">
      <c r="A229" s="378"/>
      <c r="B229" s="397" t="s">
        <v>422</v>
      </c>
      <c r="C229" s="397"/>
      <c r="D229" s="398"/>
      <c r="E229" s="719"/>
      <c r="F229" s="720"/>
      <c r="G229" s="373"/>
      <c r="H229" s="47"/>
      <c r="I229" s="47"/>
      <c r="J229" s="47"/>
      <c r="L229" s="152"/>
    </row>
    <row r="230" spans="1:12" s="151" customFormat="1">
      <c r="A230" s="378"/>
      <c r="B230" s="397" t="s">
        <v>423</v>
      </c>
      <c r="C230" s="397"/>
      <c r="D230" s="398"/>
      <c r="E230" s="719"/>
      <c r="F230" s="720"/>
      <c r="G230" s="373"/>
      <c r="H230" s="47"/>
      <c r="I230" s="47"/>
      <c r="J230" s="47"/>
      <c r="L230" s="152"/>
    </row>
    <row r="231" spans="1:12" s="151" customFormat="1">
      <c r="A231" s="378"/>
      <c r="B231" s="397" t="s">
        <v>424</v>
      </c>
      <c r="C231" s="397"/>
      <c r="D231" s="398"/>
      <c r="E231" s="719"/>
      <c r="F231" s="720"/>
      <c r="G231" s="373"/>
      <c r="H231" s="47"/>
      <c r="I231" s="47"/>
      <c r="J231" s="47"/>
      <c r="L231" s="152"/>
    </row>
    <row r="232" spans="1:12" s="151" customFormat="1">
      <c r="A232" s="378"/>
      <c r="B232" s="397" t="s">
        <v>425</v>
      </c>
      <c r="C232" s="397"/>
      <c r="D232" s="398"/>
      <c r="E232" s="719"/>
      <c r="F232" s="720"/>
      <c r="G232" s="373"/>
      <c r="H232" s="47"/>
      <c r="I232" s="47"/>
      <c r="J232" s="47"/>
      <c r="L232" s="152"/>
    </row>
    <row r="233" spans="1:12" s="151" customFormat="1">
      <c r="A233" s="378"/>
      <c r="B233" s="397" t="s">
        <v>426</v>
      </c>
      <c r="C233" s="397"/>
      <c r="D233" s="398"/>
      <c r="E233" s="719"/>
      <c r="F233" s="720"/>
      <c r="G233" s="373"/>
      <c r="H233" s="47"/>
      <c r="I233" s="47"/>
      <c r="J233" s="47"/>
      <c r="L233" s="152"/>
    </row>
    <row r="234" spans="1:12" s="151" customFormat="1">
      <c r="A234" s="378"/>
      <c r="B234" s="397" t="s">
        <v>427</v>
      </c>
      <c r="C234" s="397"/>
      <c r="D234" s="398"/>
      <c r="E234" s="719"/>
      <c r="F234" s="720"/>
      <c r="G234" s="373"/>
      <c r="H234" s="47"/>
      <c r="I234" s="47"/>
      <c r="J234" s="47"/>
      <c r="L234" s="152"/>
    </row>
    <row r="235" spans="1:12" s="151" customFormat="1">
      <c r="A235" s="378"/>
      <c r="B235" s="397" t="s">
        <v>428</v>
      </c>
      <c r="C235" s="397"/>
      <c r="D235" s="398"/>
      <c r="E235" s="719"/>
      <c r="F235" s="720"/>
      <c r="G235" s="373"/>
      <c r="H235" s="47"/>
      <c r="I235" s="47"/>
      <c r="J235" s="47"/>
      <c r="L235" s="152"/>
    </row>
    <row r="236" spans="1:12" s="151" customFormat="1">
      <c r="A236" s="378"/>
      <c r="B236" s="397" t="s">
        <v>429</v>
      </c>
      <c r="C236" s="397"/>
      <c r="D236" s="398"/>
      <c r="E236" s="719"/>
      <c r="F236" s="720"/>
      <c r="G236" s="373"/>
      <c r="H236" s="47"/>
      <c r="I236" s="47"/>
      <c r="J236" s="47"/>
      <c r="L236" s="152"/>
    </row>
    <row r="237" spans="1:12" s="151" customFormat="1">
      <c r="A237" s="378"/>
      <c r="B237" s="397" t="s">
        <v>430</v>
      </c>
      <c r="C237" s="397"/>
      <c r="D237" s="398"/>
      <c r="E237" s="719"/>
      <c r="F237" s="720"/>
      <c r="G237" s="373"/>
      <c r="H237" s="47"/>
      <c r="I237" s="47"/>
      <c r="J237" s="47"/>
      <c r="L237" s="152"/>
    </row>
    <row r="238" spans="1:12" s="151" customFormat="1">
      <c r="A238" s="378"/>
      <c r="B238" s="397" t="s">
        <v>431</v>
      </c>
      <c r="C238" s="397"/>
      <c r="D238" s="398"/>
      <c r="E238" s="719"/>
      <c r="F238" s="720"/>
      <c r="G238" s="373"/>
      <c r="H238" s="47"/>
      <c r="I238" s="47"/>
      <c r="J238" s="47"/>
      <c r="L238" s="152"/>
    </row>
    <row r="239" spans="1:12" s="151" customFormat="1">
      <c r="A239" s="378"/>
      <c r="B239" s="397" t="s">
        <v>432</v>
      </c>
      <c r="C239" s="397"/>
      <c r="D239" s="398"/>
      <c r="E239" s="719"/>
      <c r="F239" s="720"/>
      <c r="G239" s="373"/>
      <c r="H239" s="47"/>
      <c r="I239" s="47"/>
      <c r="J239" s="47"/>
      <c r="L239" s="152"/>
    </row>
    <row r="240" spans="1:12" s="151" customFormat="1">
      <c r="A240" s="378"/>
      <c r="B240" s="397" t="s">
        <v>433</v>
      </c>
      <c r="C240" s="397"/>
      <c r="D240" s="398"/>
      <c r="E240" s="719"/>
      <c r="F240" s="720"/>
      <c r="G240" s="373"/>
      <c r="H240" s="47"/>
      <c r="I240" s="47"/>
      <c r="J240" s="47"/>
      <c r="L240" s="152"/>
    </row>
    <row r="241" spans="1:12" s="151" customFormat="1">
      <c r="A241" s="378"/>
      <c r="B241" s="397" t="s">
        <v>434</v>
      </c>
      <c r="C241" s="397"/>
      <c r="D241" s="398"/>
      <c r="E241" s="719"/>
      <c r="F241" s="720"/>
      <c r="G241" s="373"/>
      <c r="H241" s="47"/>
      <c r="I241" s="47"/>
      <c r="J241" s="47"/>
      <c r="L241" s="152"/>
    </row>
    <row r="242" spans="1:12" s="151" customFormat="1">
      <c r="A242" s="378"/>
      <c r="B242" s="397" t="s">
        <v>435</v>
      </c>
      <c r="C242" s="397"/>
      <c r="D242" s="398"/>
      <c r="E242" s="719"/>
      <c r="F242" s="720"/>
      <c r="G242" s="373"/>
      <c r="H242" s="47"/>
      <c r="I242" s="47"/>
      <c r="J242" s="47"/>
      <c r="L242" s="152"/>
    </row>
    <row r="243" spans="1:12" s="151" customFormat="1">
      <c r="A243" s="378"/>
      <c r="B243" s="397" t="s">
        <v>436</v>
      </c>
      <c r="C243" s="397"/>
      <c r="D243" s="398"/>
      <c r="E243" s="719"/>
      <c r="F243" s="720"/>
      <c r="G243" s="373"/>
      <c r="H243" s="47"/>
      <c r="I243" s="47"/>
      <c r="J243" s="47"/>
      <c r="L243" s="152"/>
    </row>
    <row r="244" spans="1:12" s="151" customFormat="1">
      <c r="A244" s="378"/>
      <c r="B244" s="397" t="s">
        <v>437</v>
      </c>
      <c r="C244" s="397"/>
      <c r="D244" s="398"/>
      <c r="E244" s="719"/>
      <c r="F244" s="720"/>
      <c r="G244" s="373"/>
      <c r="H244" s="47"/>
      <c r="I244" s="47"/>
      <c r="J244" s="47"/>
      <c r="L244" s="152"/>
    </row>
    <row r="245" spans="1:12" s="151" customFormat="1">
      <c r="A245" s="378"/>
      <c r="B245" s="397" t="s">
        <v>438</v>
      </c>
      <c r="C245" s="397"/>
      <c r="D245" s="398"/>
      <c r="E245" s="719"/>
      <c r="F245" s="720"/>
      <c r="G245" s="373"/>
      <c r="H245" s="47"/>
      <c r="I245" s="47"/>
      <c r="J245" s="47"/>
      <c r="L245" s="152"/>
    </row>
    <row r="246" spans="1:12" s="151" customFormat="1">
      <c r="A246" s="378"/>
      <c r="B246" s="397" t="s">
        <v>439</v>
      </c>
      <c r="C246" s="397"/>
      <c r="D246" s="398"/>
      <c r="E246" s="719"/>
      <c r="F246" s="720"/>
      <c r="G246" s="373"/>
      <c r="H246" s="47"/>
      <c r="I246" s="47"/>
      <c r="J246" s="47"/>
      <c r="L246" s="152"/>
    </row>
    <row r="247" spans="1:12" s="151" customFormat="1">
      <c r="A247" s="378"/>
      <c r="B247" s="397" t="s">
        <v>440</v>
      </c>
      <c r="C247" s="397"/>
      <c r="D247" s="398"/>
      <c r="E247" s="719"/>
      <c r="F247" s="720"/>
      <c r="G247" s="373"/>
      <c r="H247" s="47"/>
      <c r="I247" s="47"/>
      <c r="J247" s="47"/>
      <c r="L247" s="152"/>
    </row>
    <row r="248" spans="1:12" s="151" customFormat="1">
      <c r="A248" s="378"/>
      <c r="B248" s="397" t="s">
        <v>441</v>
      </c>
      <c r="C248" s="397"/>
      <c r="D248" s="398"/>
      <c r="E248" s="719"/>
      <c r="F248" s="720"/>
      <c r="G248" s="373"/>
      <c r="H248" s="47"/>
      <c r="I248" s="47"/>
      <c r="J248" s="47"/>
      <c r="L248" s="152"/>
    </row>
    <row r="249" spans="1:12" s="151" customFormat="1">
      <c r="A249" s="378"/>
      <c r="B249" s="397" t="s">
        <v>442</v>
      </c>
      <c r="C249" s="397"/>
      <c r="D249" s="398"/>
      <c r="E249" s="719"/>
      <c r="F249" s="720"/>
      <c r="G249" s="373"/>
      <c r="H249" s="47"/>
      <c r="I249" s="47"/>
      <c r="J249" s="47"/>
      <c r="L249" s="152"/>
    </row>
    <row r="250" spans="1:12" s="151" customFormat="1">
      <c r="A250" s="378"/>
      <c r="B250" s="397" t="s">
        <v>443</v>
      </c>
      <c r="C250" s="397"/>
      <c r="D250" s="398"/>
      <c r="E250" s="719"/>
      <c r="F250" s="720"/>
      <c r="G250" s="373"/>
      <c r="H250" s="47"/>
      <c r="I250" s="47"/>
      <c r="J250" s="47"/>
      <c r="L250" s="152"/>
    </row>
    <row r="251" spans="1:12" s="151" customFormat="1">
      <c r="A251" s="378"/>
      <c r="B251" s="397" t="s">
        <v>444</v>
      </c>
      <c r="C251" s="397"/>
      <c r="D251" s="398"/>
      <c r="E251" s="719"/>
      <c r="F251" s="720"/>
      <c r="G251" s="373"/>
      <c r="H251" s="47"/>
      <c r="I251" s="47"/>
      <c r="J251" s="47"/>
      <c r="L251" s="152"/>
    </row>
    <row r="252" spans="1:12" s="151" customFormat="1">
      <c r="A252" s="378"/>
      <c r="B252" s="397" t="s">
        <v>445</v>
      </c>
      <c r="C252" s="397"/>
      <c r="D252" s="398"/>
      <c r="E252" s="719"/>
      <c r="F252" s="720"/>
      <c r="G252" s="373"/>
      <c r="H252" s="47"/>
      <c r="I252" s="47"/>
      <c r="J252" s="47"/>
      <c r="L252" s="152"/>
    </row>
    <row r="253" spans="1:12" s="151" customFormat="1">
      <c r="A253" s="378"/>
      <c r="B253" s="397" t="s">
        <v>446</v>
      </c>
      <c r="C253" s="397"/>
      <c r="D253" s="398"/>
      <c r="E253" s="719"/>
      <c r="F253" s="720"/>
      <c r="G253" s="373"/>
      <c r="H253" s="47"/>
      <c r="I253" s="47"/>
      <c r="J253" s="47"/>
      <c r="L253" s="152"/>
    </row>
    <row r="254" spans="1:12" s="151" customFormat="1">
      <c r="A254" s="378"/>
      <c r="B254" s="397" t="s">
        <v>447</v>
      </c>
      <c r="C254" s="397"/>
      <c r="D254" s="398"/>
      <c r="E254" s="719"/>
      <c r="F254" s="720"/>
      <c r="G254" s="373"/>
      <c r="H254" s="47"/>
      <c r="I254" s="47"/>
      <c r="J254" s="47"/>
      <c r="L254" s="152"/>
    </row>
    <row r="255" spans="1:12" s="151" customFormat="1">
      <c r="A255" s="378"/>
      <c r="B255" s="397" t="s">
        <v>448</v>
      </c>
      <c r="C255" s="397"/>
      <c r="D255" s="398"/>
      <c r="E255" s="719"/>
      <c r="F255" s="720"/>
      <c r="G255" s="373"/>
      <c r="H255" s="47"/>
      <c r="I255" s="47"/>
      <c r="J255" s="47"/>
      <c r="L255" s="152"/>
    </row>
    <row r="256" spans="1:12" s="151" customFormat="1">
      <c r="A256" s="378"/>
      <c r="B256" s="397" t="s">
        <v>449</v>
      </c>
      <c r="C256" s="397"/>
      <c r="D256" s="398"/>
      <c r="E256" s="719"/>
      <c r="F256" s="720"/>
      <c r="G256" s="373"/>
      <c r="H256" s="47"/>
      <c r="I256" s="47"/>
      <c r="J256" s="47"/>
      <c r="L256" s="152"/>
    </row>
    <row r="257" spans="1:12" s="151" customFormat="1">
      <c r="A257" s="378"/>
      <c r="B257" s="397" t="s">
        <v>450</v>
      </c>
      <c r="C257" s="397"/>
      <c r="D257" s="398"/>
      <c r="E257" s="719"/>
      <c r="F257" s="720"/>
      <c r="G257" s="373"/>
      <c r="H257" s="47"/>
      <c r="I257" s="47"/>
      <c r="J257" s="47"/>
      <c r="L257" s="152"/>
    </row>
    <row r="258" spans="1:12" s="151" customFormat="1">
      <c r="A258" s="378"/>
      <c r="B258" s="397" t="s">
        <v>451</v>
      </c>
      <c r="C258" s="397"/>
      <c r="D258" s="398"/>
      <c r="E258" s="719"/>
      <c r="F258" s="720"/>
      <c r="G258" s="373"/>
      <c r="H258" s="47"/>
      <c r="I258" s="47"/>
      <c r="J258" s="47"/>
      <c r="L258" s="152"/>
    </row>
    <row r="259" spans="1:12" s="151" customFormat="1">
      <c r="A259" s="378"/>
      <c r="B259" s="397" t="s">
        <v>452</v>
      </c>
      <c r="C259" s="397"/>
      <c r="D259" s="398"/>
      <c r="E259" s="719"/>
      <c r="F259" s="720"/>
      <c r="G259" s="373"/>
      <c r="H259" s="47"/>
      <c r="I259" s="47"/>
      <c r="J259" s="47"/>
      <c r="L259" s="152"/>
    </row>
    <row r="260" spans="1:12" s="151" customFormat="1">
      <c r="A260" s="378"/>
      <c r="B260" s="397" t="s">
        <v>453</v>
      </c>
      <c r="C260" s="397"/>
      <c r="D260" s="398"/>
      <c r="E260" s="719"/>
      <c r="F260" s="720"/>
      <c r="G260" s="373"/>
      <c r="H260" s="47"/>
      <c r="I260" s="47"/>
      <c r="J260" s="47"/>
      <c r="L260" s="152"/>
    </row>
    <row r="261" spans="1:12" s="151" customFormat="1">
      <c r="A261" s="378"/>
      <c r="B261" s="397" t="s">
        <v>454</v>
      </c>
      <c r="C261" s="397"/>
      <c r="D261" s="398"/>
      <c r="E261" s="719"/>
      <c r="F261" s="720"/>
      <c r="G261" s="373"/>
      <c r="H261" s="47"/>
      <c r="I261" s="47"/>
      <c r="J261" s="47"/>
      <c r="L261" s="152"/>
    </row>
    <row r="262" spans="1:12" s="151" customFormat="1">
      <c r="A262" s="378"/>
      <c r="B262" s="397" t="s">
        <v>455</v>
      </c>
      <c r="C262" s="397"/>
      <c r="D262" s="398"/>
      <c r="E262" s="719"/>
      <c r="F262" s="720"/>
      <c r="G262" s="373"/>
      <c r="H262" s="47"/>
      <c r="I262" s="47"/>
      <c r="J262" s="47"/>
      <c r="L262" s="152"/>
    </row>
    <row r="263" spans="1:12" s="151" customFormat="1">
      <c r="A263" s="378"/>
      <c r="B263" s="397" t="s">
        <v>456</v>
      </c>
      <c r="C263" s="397"/>
      <c r="D263" s="398"/>
      <c r="E263" s="719"/>
      <c r="F263" s="720"/>
      <c r="G263" s="373"/>
      <c r="H263" s="47"/>
      <c r="I263" s="47"/>
      <c r="J263" s="47"/>
      <c r="L263" s="152"/>
    </row>
    <row r="264" spans="1:12" s="151" customFormat="1">
      <c r="A264" s="378"/>
      <c r="B264" s="397" t="s">
        <v>457</v>
      </c>
      <c r="C264" s="397"/>
      <c r="D264" s="398"/>
      <c r="E264" s="719"/>
      <c r="F264" s="720"/>
      <c r="G264" s="373"/>
      <c r="H264" s="47"/>
      <c r="I264" s="47"/>
      <c r="J264" s="47"/>
      <c r="L264" s="152"/>
    </row>
    <row r="265" spans="1:12" s="151" customFormat="1">
      <c r="A265" s="378"/>
      <c r="B265" s="397" t="s">
        <v>458</v>
      </c>
      <c r="C265" s="397"/>
      <c r="D265" s="398"/>
      <c r="E265" s="719"/>
      <c r="F265" s="720"/>
      <c r="G265" s="373"/>
      <c r="H265" s="47"/>
      <c r="I265" s="47"/>
      <c r="J265" s="47"/>
      <c r="L265" s="152"/>
    </row>
    <row r="266" spans="1:12" s="151" customFormat="1">
      <c r="A266" s="378"/>
      <c r="B266" s="397" t="s">
        <v>459</v>
      </c>
      <c r="C266" s="397"/>
      <c r="D266" s="398"/>
      <c r="E266" s="719"/>
      <c r="F266" s="720"/>
      <c r="G266" s="373"/>
      <c r="H266" s="47"/>
      <c r="I266" s="47"/>
      <c r="J266" s="47"/>
      <c r="L266" s="152"/>
    </row>
    <row r="267" spans="1:12" s="151" customFormat="1">
      <c r="A267" s="378"/>
      <c r="B267" s="397" t="s">
        <v>460</v>
      </c>
      <c r="C267" s="397"/>
      <c r="D267" s="398"/>
      <c r="E267" s="719"/>
      <c r="F267" s="720"/>
      <c r="G267" s="373"/>
      <c r="H267" s="47"/>
      <c r="I267" s="47"/>
      <c r="J267" s="47"/>
      <c r="L267" s="152"/>
    </row>
    <row r="268" spans="1:12" s="151" customFormat="1">
      <c r="A268" s="378"/>
      <c r="B268" s="397" t="s">
        <v>282</v>
      </c>
      <c r="C268" s="397"/>
      <c r="D268" s="398"/>
      <c r="E268" s="719"/>
      <c r="F268" s="720"/>
      <c r="G268" s="373"/>
      <c r="H268" s="47"/>
      <c r="I268" s="47"/>
      <c r="J268" s="47"/>
      <c r="L268" s="152"/>
    </row>
    <row r="269" spans="1:12" s="151" customFormat="1">
      <c r="A269" s="378"/>
      <c r="B269" s="397" t="s">
        <v>461</v>
      </c>
      <c r="C269" s="397"/>
      <c r="D269" s="398"/>
      <c r="E269" s="719"/>
      <c r="F269" s="720"/>
      <c r="G269" s="373"/>
      <c r="H269" s="47"/>
      <c r="I269" s="47"/>
      <c r="J269" s="47"/>
      <c r="L269" s="152"/>
    </row>
    <row r="270" spans="1:12" s="151" customFormat="1">
      <c r="A270" s="378"/>
      <c r="B270" s="397" t="s">
        <v>462</v>
      </c>
      <c r="C270" s="397"/>
      <c r="D270" s="398"/>
      <c r="E270" s="719"/>
      <c r="F270" s="720"/>
      <c r="G270" s="373"/>
      <c r="H270" s="47"/>
      <c r="I270" s="47"/>
      <c r="J270" s="47"/>
      <c r="L270" s="152"/>
    </row>
    <row r="271" spans="1:12" s="151" customFormat="1">
      <c r="A271" s="378"/>
      <c r="B271" s="397" t="s">
        <v>463</v>
      </c>
      <c r="C271" s="397"/>
      <c r="D271" s="398"/>
      <c r="E271" s="719"/>
      <c r="F271" s="720"/>
      <c r="G271" s="373"/>
      <c r="H271" s="47"/>
      <c r="I271" s="47"/>
      <c r="J271" s="47"/>
      <c r="L271" s="152"/>
    </row>
    <row r="272" spans="1:12" s="151" customFormat="1">
      <c r="A272" s="378"/>
      <c r="B272" s="397" t="s">
        <v>464</v>
      </c>
      <c r="C272" s="397"/>
      <c r="D272" s="398"/>
      <c r="E272" s="719"/>
      <c r="F272" s="720"/>
      <c r="G272" s="373"/>
      <c r="H272" s="47"/>
      <c r="I272" s="47"/>
      <c r="J272" s="47"/>
      <c r="L272" s="152"/>
    </row>
    <row r="273" spans="1:12" s="151" customFormat="1">
      <c r="A273" s="378"/>
      <c r="B273" s="397" t="s">
        <v>465</v>
      </c>
      <c r="C273" s="397"/>
      <c r="D273" s="398"/>
      <c r="E273" s="719"/>
      <c r="F273" s="720"/>
      <c r="G273" s="373"/>
      <c r="H273" s="47"/>
      <c r="I273" s="47"/>
      <c r="J273" s="47"/>
      <c r="L273" s="152"/>
    </row>
    <row r="274" spans="1:12" s="151" customFormat="1">
      <c r="A274" s="378"/>
      <c r="B274" s="397" t="s">
        <v>466</v>
      </c>
      <c r="C274" s="397"/>
      <c r="D274" s="398"/>
      <c r="E274" s="719"/>
      <c r="F274" s="720"/>
      <c r="G274" s="373"/>
      <c r="H274" s="47"/>
      <c r="I274" s="47"/>
      <c r="J274" s="47"/>
      <c r="L274" s="152"/>
    </row>
    <row r="275" spans="1:12" s="151" customFormat="1">
      <c r="A275" s="378"/>
      <c r="B275" s="397" t="s">
        <v>467</v>
      </c>
      <c r="C275" s="397"/>
      <c r="D275" s="398"/>
      <c r="E275" s="719"/>
      <c r="F275" s="720"/>
      <c r="G275" s="373"/>
      <c r="H275" s="47"/>
      <c r="I275" s="47"/>
      <c r="J275" s="47"/>
      <c r="L275" s="152"/>
    </row>
    <row r="276" spans="1:12" s="151" customFormat="1">
      <c r="A276" s="378"/>
      <c r="B276" s="397" t="s">
        <v>468</v>
      </c>
      <c r="C276" s="397"/>
      <c r="D276" s="398"/>
      <c r="E276" s="719"/>
      <c r="F276" s="720"/>
      <c r="G276" s="373"/>
      <c r="H276" s="47"/>
      <c r="I276" s="47"/>
      <c r="J276" s="47"/>
      <c r="L276" s="152"/>
    </row>
    <row r="277" spans="1:12" s="151" customFormat="1">
      <c r="A277" s="378"/>
      <c r="B277" s="397" t="s">
        <v>469</v>
      </c>
      <c r="C277" s="397"/>
      <c r="D277" s="398"/>
      <c r="E277" s="719"/>
      <c r="F277" s="720"/>
      <c r="G277" s="373"/>
      <c r="H277" s="47"/>
      <c r="I277" s="47"/>
      <c r="J277" s="47"/>
      <c r="L277" s="152"/>
    </row>
    <row r="278" spans="1:12" s="151" customFormat="1">
      <c r="A278" s="378"/>
      <c r="B278" s="397" t="s">
        <v>470</v>
      </c>
      <c r="C278" s="397"/>
      <c r="D278" s="398"/>
      <c r="E278" s="719"/>
      <c r="F278" s="720"/>
      <c r="G278" s="373"/>
      <c r="H278" s="47"/>
      <c r="I278" s="47"/>
      <c r="J278" s="47"/>
      <c r="L278" s="152"/>
    </row>
    <row r="279" spans="1:12" s="151" customFormat="1">
      <c r="A279" s="378"/>
      <c r="B279" s="397" t="s">
        <v>471</v>
      </c>
      <c r="C279" s="397"/>
      <c r="D279" s="398"/>
      <c r="E279" s="719"/>
      <c r="F279" s="720"/>
      <c r="G279" s="373"/>
      <c r="H279" s="47"/>
      <c r="I279" s="47"/>
      <c r="J279" s="47"/>
      <c r="L279" s="152"/>
    </row>
    <row r="280" spans="1:12" s="151" customFormat="1">
      <c r="A280" s="378"/>
      <c r="B280" s="397" t="s">
        <v>472</v>
      </c>
      <c r="C280" s="397"/>
      <c r="D280" s="398"/>
      <c r="E280" s="719"/>
      <c r="F280" s="720"/>
      <c r="G280" s="373"/>
      <c r="H280" s="47"/>
      <c r="I280" s="47"/>
      <c r="J280" s="47"/>
      <c r="L280" s="152"/>
    </row>
    <row r="281" spans="1:12" s="151" customFormat="1">
      <c r="A281" s="378"/>
      <c r="B281" s="397" t="s">
        <v>473</v>
      </c>
      <c r="C281" s="397"/>
      <c r="D281" s="398"/>
      <c r="E281" s="719"/>
      <c r="F281" s="720"/>
      <c r="G281" s="373"/>
      <c r="H281" s="47"/>
      <c r="I281" s="47"/>
      <c r="J281" s="47"/>
      <c r="L281" s="152"/>
    </row>
    <row r="282" spans="1:12" s="151" customFormat="1">
      <c r="A282" s="378"/>
      <c r="B282" s="397" t="s">
        <v>474</v>
      </c>
      <c r="C282" s="397"/>
      <c r="D282" s="398"/>
      <c r="E282" s="719"/>
      <c r="F282" s="720"/>
      <c r="G282" s="373"/>
      <c r="H282" s="47"/>
      <c r="I282" s="47"/>
      <c r="J282" s="47"/>
      <c r="L282" s="152"/>
    </row>
    <row r="283" spans="1:12" s="151" customFormat="1">
      <c r="A283" s="378"/>
      <c r="B283" s="397" t="s">
        <v>475</v>
      </c>
      <c r="C283" s="397"/>
      <c r="D283" s="398"/>
      <c r="E283" s="719"/>
      <c r="F283" s="720"/>
      <c r="G283" s="373"/>
      <c r="H283" s="47"/>
      <c r="I283" s="47"/>
      <c r="J283" s="47"/>
      <c r="L283" s="152"/>
    </row>
    <row r="284" spans="1:12" s="151" customFormat="1">
      <c r="A284" s="378"/>
      <c r="B284" s="397" t="s">
        <v>476</v>
      </c>
      <c r="C284" s="397"/>
      <c r="D284" s="398"/>
      <c r="E284" s="719"/>
      <c r="F284" s="720"/>
      <c r="G284" s="373"/>
      <c r="H284" s="47"/>
      <c r="I284" s="47"/>
      <c r="J284" s="47"/>
      <c r="L284" s="152"/>
    </row>
    <row r="285" spans="1:12" s="151" customFormat="1">
      <c r="A285" s="378"/>
      <c r="B285" s="397" t="s">
        <v>477</v>
      </c>
      <c r="C285" s="397"/>
      <c r="D285" s="398"/>
      <c r="E285" s="719"/>
      <c r="F285" s="720"/>
      <c r="G285" s="373"/>
      <c r="H285" s="47"/>
      <c r="I285" s="47"/>
      <c r="J285" s="47"/>
      <c r="L285" s="152"/>
    </row>
    <row r="286" spans="1:12" s="151" customFormat="1" ht="33">
      <c r="A286" s="378"/>
      <c r="B286" s="397" t="s">
        <v>478</v>
      </c>
      <c r="C286" s="397"/>
      <c r="D286" s="398"/>
      <c r="E286" s="719"/>
      <c r="F286" s="720"/>
      <c r="G286" s="373"/>
      <c r="H286" s="47"/>
      <c r="I286" s="47"/>
      <c r="J286" s="47"/>
      <c r="L286" s="152"/>
    </row>
    <row r="287" spans="1:12" s="151" customFormat="1">
      <c r="A287" s="383"/>
      <c r="B287" s="399" t="s">
        <v>479</v>
      </c>
      <c r="C287" s="399"/>
      <c r="D287" s="400"/>
      <c r="E287" s="721"/>
      <c r="F287" s="722"/>
      <c r="G287" s="373"/>
      <c r="H287" s="47"/>
      <c r="I287" s="47"/>
      <c r="J287" s="47"/>
      <c r="L287" s="152"/>
    </row>
    <row r="288" spans="1:12" s="151" customFormat="1">
      <c r="A288" s="386"/>
      <c r="B288" s="387"/>
      <c r="C288" s="387" t="s">
        <v>337</v>
      </c>
      <c r="D288" s="388">
        <v>1</v>
      </c>
      <c r="E288" s="1216"/>
      <c r="F288" s="723">
        <f>E288*D288</f>
        <v>0</v>
      </c>
      <c r="G288" s="373"/>
      <c r="H288" s="47"/>
      <c r="I288" s="47"/>
      <c r="J288" s="47"/>
      <c r="L288" s="152"/>
    </row>
    <row r="289" spans="1:27" s="151" customFormat="1">
      <c r="A289" s="160"/>
      <c r="B289" s="162"/>
      <c r="C289" s="162"/>
      <c r="D289" s="163"/>
      <c r="E289" s="724"/>
      <c r="F289" s="724"/>
      <c r="G289" s="373"/>
      <c r="H289" s="47"/>
      <c r="I289" s="47"/>
      <c r="J289" s="47"/>
      <c r="L289" s="152"/>
    </row>
    <row r="290" spans="1:27" s="151" customFormat="1" ht="33">
      <c r="A290" s="389">
        <f>A177+0.01</f>
        <v>1.0900000000000001</v>
      </c>
      <c r="B290" s="390" t="s">
        <v>480</v>
      </c>
      <c r="C290" s="390"/>
      <c r="D290" s="391"/>
      <c r="E290" s="725"/>
      <c r="F290" s="726"/>
      <c r="G290" s="373"/>
      <c r="H290" s="47"/>
      <c r="I290" s="47"/>
      <c r="J290" s="47"/>
      <c r="L290" s="152"/>
    </row>
    <row r="291" spans="1:27" s="159" customFormat="1">
      <c r="A291" s="378"/>
      <c r="B291" s="379" t="s">
        <v>481</v>
      </c>
      <c r="C291" s="379"/>
      <c r="D291" s="380"/>
      <c r="E291" s="719"/>
      <c r="F291" s="720"/>
      <c r="G291" s="373"/>
      <c r="H291" s="47"/>
      <c r="I291" s="47"/>
      <c r="J291" s="47"/>
      <c r="K291" s="158"/>
      <c r="L291" s="158"/>
      <c r="M291" s="158"/>
      <c r="N291" s="158"/>
      <c r="O291" s="158"/>
      <c r="P291" s="158"/>
      <c r="Q291" s="158"/>
      <c r="R291" s="158"/>
      <c r="S291" s="158"/>
      <c r="T291" s="158"/>
      <c r="U291" s="158"/>
      <c r="V291" s="158"/>
      <c r="W291" s="158"/>
      <c r="X291" s="158"/>
      <c r="Y291" s="158"/>
      <c r="Z291" s="158"/>
      <c r="AA291" s="158"/>
    </row>
    <row r="292" spans="1:27" s="151" customFormat="1">
      <c r="A292" s="378"/>
      <c r="B292" s="379" t="s">
        <v>482</v>
      </c>
      <c r="C292" s="379"/>
      <c r="D292" s="380"/>
      <c r="E292" s="719"/>
      <c r="F292" s="720"/>
      <c r="G292" s="373"/>
      <c r="H292" s="47"/>
      <c r="I292" s="47"/>
      <c r="J292" s="47"/>
      <c r="L292" s="152"/>
    </row>
    <row r="293" spans="1:27" s="151" customFormat="1">
      <c r="A293" s="378"/>
      <c r="B293" s="379" t="s">
        <v>483</v>
      </c>
      <c r="C293" s="379"/>
      <c r="D293" s="380"/>
      <c r="E293" s="719"/>
      <c r="F293" s="720"/>
      <c r="G293" s="373"/>
      <c r="H293" s="47"/>
      <c r="I293" s="47"/>
      <c r="J293" s="47"/>
      <c r="L293" s="152"/>
    </row>
    <row r="294" spans="1:27" s="151" customFormat="1">
      <c r="A294" s="378"/>
      <c r="B294" s="379" t="s">
        <v>484</v>
      </c>
      <c r="C294" s="379"/>
      <c r="D294" s="380"/>
      <c r="E294" s="719"/>
      <c r="F294" s="720"/>
      <c r="G294" s="373"/>
      <c r="H294" s="47"/>
      <c r="I294" s="47"/>
      <c r="J294" s="47"/>
      <c r="L294" s="152"/>
    </row>
    <row r="295" spans="1:27" s="151" customFormat="1">
      <c r="A295" s="378"/>
      <c r="B295" s="379" t="s">
        <v>485</v>
      </c>
      <c r="C295" s="379"/>
      <c r="D295" s="380"/>
      <c r="E295" s="719"/>
      <c r="F295" s="720"/>
      <c r="G295" s="373"/>
      <c r="H295" s="47"/>
      <c r="I295" s="47"/>
      <c r="J295" s="47"/>
      <c r="L295" s="152"/>
    </row>
    <row r="296" spans="1:27" s="151" customFormat="1">
      <c r="A296" s="378"/>
      <c r="B296" s="379" t="s">
        <v>486</v>
      </c>
      <c r="C296" s="379"/>
      <c r="D296" s="380"/>
      <c r="E296" s="719"/>
      <c r="F296" s="720"/>
      <c r="G296" s="373"/>
      <c r="H296" s="47"/>
      <c r="I296" s="47"/>
      <c r="J296" s="47"/>
      <c r="L296" s="152"/>
    </row>
    <row r="297" spans="1:27" s="151" customFormat="1">
      <c r="A297" s="378"/>
      <c r="B297" s="379" t="s">
        <v>487</v>
      </c>
      <c r="C297" s="379"/>
      <c r="D297" s="380"/>
      <c r="E297" s="719"/>
      <c r="F297" s="720"/>
      <c r="G297" s="373"/>
      <c r="H297" s="47"/>
      <c r="I297" s="47"/>
      <c r="J297" s="47"/>
      <c r="L297" s="152"/>
    </row>
    <row r="298" spans="1:27" s="151" customFormat="1">
      <c r="A298" s="378"/>
      <c r="B298" s="379" t="s">
        <v>488</v>
      </c>
      <c r="C298" s="379"/>
      <c r="D298" s="380"/>
      <c r="E298" s="719"/>
      <c r="F298" s="720"/>
      <c r="G298" s="373"/>
      <c r="H298" s="47"/>
      <c r="I298" s="47"/>
      <c r="J298" s="47"/>
      <c r="L298" s="152"/>
    </row>
    <row r="299" spans="1:27" s="151" customFormat="1">
      <c r="A299" s="378"/>
      <c r="B299" s="379" t="s">
        <v>489</v>
      </c>
      <c r="C299" s="379"/>
      <c r="D299" s="380"/>
      <c r="E299" s="719"/>
      <c r="F299" s="720"/>
      <c r="G299" s="373"/>
      <c r="H299" s="47"/>
      <c r="I299" s="47"/>
      <c r="J299" s="47"/>
      <c r="L299" s="152"/>
    </row>
    <row r="300" spans="1:27" s="151" customFormat="1">
      <c r="A300" s="383"/>
      <c r="B300" s="384" t="s">
        <v>490</v>
      </c>
      <c r="C300" s="384"/>
      <c r="D300" s="385"/>
      <c r="E300" s="721"/>
      <c r="F300" s="722"/>
      <c r="G300" s="373"/>
      <c r="H300" s="47"/>
      <c r="I300" s="47"/>
      <c r="J300" s="47"/>
      <c r="L300" s="152"/>
    </row>
    <row r="301" spans="1:27" s="151" customFormat="1">
      <c r="A301" s="386"/>
      <c r="B301" s="387"/>
      <c r="C301" s="387" t="s">
        <v>337</v>
      </c>
      <c r="D301" s="388">
        <v>1</v>
      </c>
      <c r="E301" s="1216"/>
      <c r="F301" s="723">
        <f>E301*D301</f>
        <v>0</v>
      </c>
      <c r="G301" s="373"/>
      <c r="H301" s="47"/>
      <c r="I301" s="47"/>
      <c r="J301" s="47"/>
      <c r="L301" s="152"/>
    </row>
    <row r="302" spans="1:27" s="151" customFormat="1">
      <c r="A302" s="160"/>
      <c r="B302" s="161"/>
      <c r="C302" s="161"/>
      <c r="E302" s="724"/>
      <c r="F302" s="724"/>
      <c r="G302" s="373"/>
      <c r="H302" s="47"/>
      <c r="I302" s="47"/>
      <c r="J302" s="47"/>
      <c r="L302" s="152"/>
    </row>
    <row r="303" spans="1:27" s="151" customFormat="1">
      <c r="A303" s="389">
        <f>A290+0.01</f>
        <v>1.1000000000000001</v>
      </c>
      <c r="B303" s="390" t="s">
        <v>491</v>
      </c>
      <c r="C303" s="390"/>
      <c r="D303" s="401"/>
      <c r="E303" s="725"/>
      <c r="F303" s="726"/>
      <c r="G303" s="373"/>
      <c r="H303" s="47"/>
      <c r="I303" s="47"/>
      <c r="J303" s="47"/>
      <c r="L303" s="152"/>
    </row>
    <row r="304" spans="1:27" s="159" customFormat="1">
      <c r="A304" s="378"/>
      <c r="B304" s="379" t="s">
        <v>492</v>
      </c>
      <c r="C304" s="379"/>
      <c r="D304" s="402"/>
      <c r="E304" s="719"/>
      <c r="F304" s="720"/>
      <c r="G304" s="373"/>
      <c r="H304" s="47"/>
      <c r="I304" s="47"/>
      <c r="J304" s="47"/>
      <c r="K304" s="158"/>
      <c r="L304" s="158"/>
      <c r="M304" s="158"/>
      <c r="N304" s="158"/>
      <c r="O304" s="158"/>
      <c r="P304" s="158"/>
      <c r="Q304" s="158"/>
      <c r="R304" s="158"/>
      <c r="S304" s="158"/>
      <c r="T304" s="158"/>
      <c r="U304" s="158"/>
      <c r="V304" s="158"/>
      <c r="W304" s="158"/>
      <c r="X304" s="158"/>
      <c r="Y304" s="158"/>
      <c r="Z304" s="158"/>
      <c r="AA304" s="158"/>
    </row>
    <row r="305" spans="1:27" s="151" customFormat="1">
      <c r="A305" s="383"/>
      <c r="B305" s="384" t="s">
        <v>493</v>
      </c>
      <c r="C305" s="384"/>
      <c r="D305" s="403"/>
      <c r="E305" s="721"/>
      <c r="F305" s="722"/>
      <c r="G305" s="373"/>
      <c r="H305" s="47"/>
      <c r="I305" s="47"/>
      <c r="J305" s="47"/>
      <c r="L305" s="152"/>
    </row>
    <row r="306" spans="1:27" s="151" customFormat="1">
      <c r="A306" s="386"/>
      <c r="B306" s="387"/>
      <c r="C306" s="387" t="s">
        <v>337</v>
      </c>
      <c r="D306" s="388">
        <v>1</v>
      </c>
      <c r="E306" s="1216"/>
      <c r="F306" s="723">
        <f>E306*D306</f>
        <v>0</v>
      </c>
      <c r="G306" s="373"/>
      <c r="H306" s="47"/>
      <c r="I306" s="47"/>
      <c r="J306" s="47"/>
      <c r="L306" s="152"/>
    </row>
    <row r="307" spans="1:27" s="151" customFormat="1">
      <c r="A307" s="160"/>
      <c r="B307" s="161"/>
      <c r="C307" s="161"/>
      <c r="D307" s="164"/>
      <c r="E307" s="724"/>
      <c r="F307" s="724"/>
      <c r="G307" s="373"/>
      <c r="H307" s="47"/>
      <c r="I307" s="47"/>
      <c r="J307" s="47"/>
      <c r="L307" s="152"/>
    </row>
    <row r="308" spans="1:27" s="151" customFormat="1">
      <c r="A308" s="392">
        <f>A303+0.01</f>
        <v>1.1100000000000001</v>
      </c>
      <c r="B308" s="393" t="s">
        <v>494</v>
      </c>
      <c r="C308" s="393"/>
      <c r="D308" s="394"/>
      <c r="E308" s="727"/>
      <c r="F308" s="728"/>
      <c r="G308" s="373"/>
      <c r="H308" s="47"/>
      <c r="I308" s="47"/>
      <c r="J308" s="47"/>
      <c r="L308" s="152"/>
    </row>
    <row r="309" spans="1:27" s="159" customFormat="1">
      <c r="A309" s="386"/>
      <c r="B309" s="387"/>
      <c r="C309" s="387" t="s">
        <v>337</v>
      </c>
      <c r="D309" s="388">
        <v>1</v>
      </c>
      <c r="E309" s="1216"/>
      <c r="F309" s="723">
        <f>E309*D309</f>
        <v>0</v>
      </c>
      <c r="G309" s="373"/>
      <c r="H309" s="47"/>
      <c r="I309" s="47"/>
      <c r="J309" s="47"/>
      <c r="K309" s="158"/>
      <c r="L309" s="158"/>
      <c r="M309" s="158"/>
      <c r="N309" s="158"/>
      <c r="O309" s="158"/>
      <c r="P309" s="158"/>
      <c r="Q309" s="158"/>
      <c r="R309" s="158"/>
      <c r="S309" s="158"/>
      <c r="T309" s="158"/>
      <c r="U309" s="158"/>
      <c r="V309" s="158"/>
      <c r="W309" s="158"/>
      <c r="X309" s="158"/>
      <c r="Y309" s="158"/>
      <c r="Z309" s="158"/>
      <c r="AA309" s="158"/>
    </row>
    <row r="310" spans="1:27" s="151" customFormat="1">
      <c r="A310" s="160"/>
      <c r="B310" s="161"/>
      <c r="C310" s="161"/>
      <c r="E310" s="724"/>
      <c r="F310" s="724"/>
      <c r="G310" s="373"/>
      <c r="H310" s="47"/>
      <c r="I310" s="47"/>
      <c r="J310" s="47"/>
      <c r="L310" s="152"/>
    </row>
    <row r="311" spans="1:27" s="151" customFormat="1">
      <c r="A311" s="389">
        <f>A308+0.01</f>
        <v>1.1200000000000001</v>
      </c>
      <c r="B311" s="390" t="s">
        <v>495</v>
      </c>
      <c r="C311" s="390"/>
      <c r="D311" s="391"/>
      <c r="E311" s="725"/>
      <c r="F311" s="726"/>
      <c r="G311" s="373"/>
      <c r="H311" s="47"/>
      <c r="I311" s="47"/>
      <c r="J311" s="47"/>
      <c r="L311" s="152"/>
    </row>
    <row r="312" spans="1:27" s="159" customFormat="1">
      <c r="A312" s="383"/>
      <c r="B312" s="384" t="s">
        <v>369</v>
      </c>
      <c r="C312" s="384"/>
      <c r="D312" s="385"/>
      <c r="E312" s="721"/>
      <c r="F312" s="722"/>
      <c r="G312" s="373"/>
      <c r="H312" s="47"/>
      <c r="I312" s="47"/>
      <c r="J312" s="47"/>
      <c r="K312" s="158"/>
      <c r="L312" s="158"/>
      <c r="M312" s="158"/>
      <c r="N312" s="158"/>
      <c r="O312" s="158"/>
      <c r="P312" s="158"/>
      <c r="Q312" s="158"/>
      <c r="R312" s="158"/>
      <c r="S312" s="158"/>
      <c r="T312" s="158"/>
      <c r="U312" s="158"/>
      <c r="V312" s="158"/>
      <c r="W312" s="158"/>
      <c r="X312" s="158"/>
      <c r="Y312" s="158"/>
      <c r="Z312" s="158"/>
      <c r="AA312" s="158"/>
    </row>
    <row r="313" spans="1:27" s="151" customFormat="1">
      <c r="A313" s="386"/>
      <c r="B313" s="387"/>
      <c r="C313" s="387" t="s">
        <v>337</v>
      </c>
      <c r="D313" s="388">
        <v>1</v>
      </c>
      <c r="E313" s="1216"/>
      <c r="F313" s="723">
        <f>E313*D313</f>
        <v>0</v>
      </c>
      <c r="G313" s="373"/>
      <c r="H313" s="47"/>
      <c r="I313" s="47"/>
      <c r="J313" s="47"/>
      <c r="L313" s="152"/>
    </row>
    <row r="314" spans="1:27" s="151" customFormat="1">
      <c r="A314" s="160"/>
      <c r="B314" s="161"/>
      <c r="C314" s="161"/>
      <c r="E314" s="724"/>
      <c r="F314" s="724"/>
      <c r="G314" s="373"/>
      <c r="H314" s="47"/>
      <c r="I314" s="47"/>
      <c r="J314" s="47"/>
      <c r="L314" s="152"/>
    </row>
    <row r="315" spans="1:27" s="151" customFormat="1">
      <c r="A315" s="389">
        <f>A311+0.01</f>
        <v>1.1300000000000001</v>
      </c>
      <c r="B315" s="404" t="s">
        <v>496</v>
      </c>
      <c r="C315" s="404"/>
      <c r="D315" s="391"/>
      <c r="E315" s="725"/>
      <c r="F315" s="726"/>
      <c r="G315" s="373"/>
      <c r="H315" s="47"/>
      <c r="I315" s="47"/>
      <c r="J315" s="47"/>
      <c r="L315" s="152"/>
    </row>
    <row r="316" spans="1:27" s="159" customFormat="1">
      <c r="A316" s="383"/>
      <c r="B316" s="384" t="s">
        <v>369</v>
      </c>
      <c r="C316" s="384"/>
      <c r="D316" s="385"/>
      <c r="E316" s="721"/>
      <c r="F316" s="722"/>
      <c r="G316" s="373"/>
      <c r="H316" s="47"/>
      <c r="I316" s="47"/>
      <c r="J316" s="47"/>
      <c r="K316" s="158"/>
      <c r="L316" s="158"/>
      <c r="M316" s="158"/>
      <c r="N316" s="158"/>
      <c r="O316" s="158"/>
      <c r="P316" s="158"/>
      <c r="Q316" s="158"/>
      <c r="R316" s="158"/>
      <c r="S316" s="158"/>
      <c r="T316" s="158"/>
      <c r="U316" s="158"/>
      <c r="V316" s="158"/>
      <c r="W316" s="158"/>
      <c r="X316" s="158"/>
      <c r="Y316" s="158"/>
      <c r="Z316" s="158"/>
      <c r="AA316" s="158"/>
    </row>
    <row r="317" spans="1:27" s="151" customFormat="1">
      <c r="A317" s="386"/>
      <c r="B317" s="387"/>
      <c r="C317" s="387" t="s">
        <v>337</v>
      </c>
      <c r="D317" s="388">
        <v>1</v>
      </c>
      <c r="E317" s="1216"/>
      <c r="F317" s="723">
        <f>E317*D317</f>
        <v>0</v>
      </c>
      <c r="G317" s="373"/>
      <c r="H317" s="47"/>
      <c r="I317" s="47"/>
      <c r="J317" s="47"/>
      <c r="L317" s="152"/>
    </row>
    <row r="318" spans="1:27" s="151" customFormat="1">
      <c r="A318" s="160"/>
      <c r="B318" s="165"/>
      <c r="C318" s="165"/>
      <c r="E318" s="724"/>
      <c r="F318" s="724"/>
      <c r="G318" s="373"/>
      <c r="H318" s="47"/>
      <c r="I318" s="47"/>
      <c r="J318" s="47"/>
      <c r="L318" s="152"/>
    </row>
    <row r="319" spans="1:27" s="151" customFormat="1" ht="18">
      <c r="A319" s="389">
        <f>A315+0.01</f>
        <v>1.1400000000000001</v>
      </c>
      <c r="B319" s="404" t="s">
        <v>497</v>
      </c>
      <c r="C319" s="404"/>
      <c r="D319" s="391"/>
      <c r="E319" s="725"/>
      <c r="F319" s="726"/>
      <c r="G319" s="373"/>
      <c r="H319" s="47"/>
      <c r="I319" s="47"/>
      <c r="J319" s="47"/>
      <c r="L319" s="152"/>
    </row>
    <row r="320" spans="1:27" s="159" customFormat="1">
      <c r="A320" s="378"/>
      <c r="B320" s="405" t="s">
        <v>498</v>
      </c>
      <c r="C320" s="405"/>
      <c r="D320" s="380"/>
      <c r="E320" s="719"/>
      <c r="F320" s="720"/>
      <c r="G320" s="373"/>
      <c r="H320" s="47"/>
      <c r="I320" s="47"/>
      <c r="J320" s="47"/>
      <c r="K320" s="158"/>
      <c r="L320" s="158"/>
      <c r="M320" s="158"/>
      <c r="N320" s="158"/>
      <c r="O320" s="158"/>
      <c r="P320" s="158"/>
      <c r="Q320" s="158"/>
      <c r="R320" s="158"/>
      <c r="S320" s="158"/>
      <c r="T320" s="158"/>
      <c r="U320" s="158"/>
      <c r="V320" s="158"/>
      <c r="W320" s="158"/>
      <c r="X320" s="158"/>
      <c r="Y320" s="158"/>
      <c r="Z320" s="158"/>
      <c r="AA320" s="158"/>
    </row>
    <row r="321" spans="1:12" s="151" customFormat="1">
      <c r="A321" s="378"/>
      <c r="B321" s="405" t="s">
        <v>499</v>
      </c>
      <c r="C321" s="405"/>
      <c r="D321" s="380"/>
      <c r="E321" s="719"/>
      <c r="F321" s="720"/>
      <c r="G321" s="373"/>
      <c r="H321" s="47"/>
      <c r="I321" s="47"/>
      <c r="J321" s="47"/>
      <c r="L321" s="152"/>
    </row>
    <row r="322" spans="1:12" s="151" customFormat="1">
      <c r="A322" s="378"/>
      <c r="B322" s="405" t="s">
        <v>500</v>
      </c>
      <c r="C322" s="405"/>
      <c r="D322" s="380"/>
      <c r="E322" s="719"/>
      <c r="F322" s="720"/>
      <c r="G322" s="373"/>
      <c r="H322" s="47"/>
      <c r="I322" s="47"/>
      <c r="J322" s="47"/>
      <c r="L322" s="152"/>
    </row>
    <row r="323" spans="1:12" s="151" customFormat="1">
      <c r="A323" s="378"/>
      <c r="B323" s="405" t="s">
        <v>501</v>
      </c>
      <c r="C323" s="405"/>
      <c r="D323" s="380"/>
      <c r="E323" s="719"/>
      <c r="F323" s="720"/>
      <c r="G323" s="373"/>
      <c r="H323" s="47"/>
      <c r="I323" s="47"/>
      <c r="J323" s="47"/>
      <c r="L323" s="152"/>
    </row>
    <row r="324" spans="1:12" s="151" customFormat="1">
      <c r="A324" s="378"/>
      <c r="B324" s="405" t="s">
        <v>502</v>
      </c>
      <c r="C324" s="405"/>
      <c r="D324" s="380"/>
      <c r="E324" s="719"/>
      <c r="F324" s="720"/>
      <c r="G324" s="373"/>
      <c r="H324" s="47"/>
      <c r="I324" s="47"/>
      <c r="J324" s="47"/>
      <c r="L324" s="152"/>
    </row>
    <row r="325" spans="1:12" s="151" customFormat="1">
      <c r="A325" s="378"/>
      <c r="B325" s="405" t="s">
        <v>503</v>
      </c>
      <c r="C325" s="405"/>
      <c r="D325" s="380"/>
      <c r="E325" s="719"/>
      <c r="F325" s="720"/>
      <c r="G325" s="373"/>
      <c r="H325" s="47"/>
      <c r="I325" s="47"/>
      <c r="J325" s="47"/>
      <c r="L325" s="152"/>
    </row>
    <row r="326" spans="1:12" s="151" customFormat="1">
      <c r="A326" s="378"/>
      <c r="B326" s="405" t="s">
        <v>504</v>
      </c>
      <c r="C326" s="405"/>
      <c r="D326" s="380"/>
      <c r="E326" s="719"/>
      <c r="F326" s="720"/>
      <c r="G326" s="373"/>
      <c r="H326" s="47"/>
      <c r="I326" s="47"/>
      <c r="J326" s="47"/>
      <c r="L326" s="152"/>
    </row>
    <row r="327" spans="1:12" s="151" customFormat="1">
      <c r="A327" s="378"/>
      <c r="B327" s="405" t="s">
        <v>505</v>
      </c>
      <c r="C327" s="405"/>
      <c r="D327" s="380"/>
      <c r="E327" s="719"/>
      <c r="F327" s="720"/>
      <c r="G327" s="373"/>
      <c r="H327" s="47"/>
      <c r="I327" s="47"/>
      <c r="J327" s="47"/>
      <c r="L327" s="152"/>
    </row>
    <row r="328" spans="1:12" s="151" customFormat="1">
      <c r="A328" s="378"/>
      <c r="B328" s="405" t="s">
        <v>506</v>
      </c>
      <c r="C328" s="405"/>
      <c r="D328" s="380"/>
      <c r="E328" s="719"/>
      <c r="F328" s="720"/>
      <c r="G328" s="373"/>
      <c r="H328" s="47"/>
      <c r="I328" s="47"/>
      <c r="J328" s="47"/>
      <c r="L328" s="152"/>
    </row>
    <row r="329" spans="1:12" s="151" customFormat="1">
      <c r="A329" s="378"/>
      <c r="B329" s="405" t="s">
        <v>507</v>
      </c>
      <c r="C329" s="405"/>
      <c r="D329" s="380"/>
      <c r="E329" s="719"/>
      <c r="F329" s="720"/>
      <c r="G329" s="373"/>
      <c r="H329" s="47"/>
      <c r="I329" s="47"/>
      <c r="J329" s="47"/>
      <c r="L329" s="152"/>
    </row>
    <row r="330" spans="1:12" s="151" customFormat="1">
      <c r="A330" s="378"/>
      <c r="B330" s="405" t="s">
        <v>508</v>
      </c>
      <c r="C330" s="405"/>
      <c r="D330" s="380"/>
      <c r="E330" s="719"/>
      <c r="F330" s="720"/>
      <c r="G330" s="373"/>
      <c r="H330" s="47"/>
      <c r="I330" s="47"/>
      <c r="J330" s="47"/>
      <c r="L330" s="152"/>
    </row>
    <row r="331" spans="1:12" s="151" customFormat="1">
      <c r="A331" s="378"/>
      <c r="B331" s="405" t="s">
        <v>509</v>
      </c>
      <c r="C331" s="405"/>
      <c r="D331" s="380"/>
      <c r="E331" s="719"/>
      <c r="F331" s="720"/>
      <c r="G331" s="373"/>
      <c r="H331" s="47"/>
      <c r="I331" s="47"/>
      <c r="J331" s="47"/>
      <c r="L331" s="152"/>
    </row>
    <row r="332" spans="1:12" s="151" customFormat="1">
      <c r="A332" s="378"/>
      <c r="B332" s="405" t="s">
        <v>510</v>
      </c>
      <c r="C332" s="405"/>
      <c r="D332" s="380"/>
      <c r="E332" s="719"/>
      <c r="F332" s="720"/>
      <c r="G332" s="373"/>
      <c r="H332" s="47"/>
      <c r="I332" s="47"/>
      <c r="J332" s="47"/>
      <c r="L332" s="152"/>
    </row>
    <row r="333" spans="1:12" s="151" customFormat="1">
      <c r="A333" s="383"/>
      <c r="B333" s="406" t="s">
        <v>511</v>
      </c>
      <c r="C333" s="406"/>
      <c r="D333" s="385"/>
      <c r="E333" s="721"/>
      <c r="F333" s="722"/>
      <c r="G333" s="373"/>
      <c r="H333" s="47"/>
      <c r="I333" s="47"/>
      <c r="J333" s="47"/>
      <c r="L333" s="152"/>
    </row>
    <row r="334" spans="1:12" s="151" customFormat="1">
      <c r="A334" s="386"/>
      <c r="B334" s="387"/>
      <c r="C334" s="387" t="s">
        <v>337</v>
      </c>
      <c r="D334" s="388">
        <v>1</v>
      </c>
      <c r="E334" s="1216"/>
      <c r="F334" s="723">
        <f>E334*D334</f>
        <v>0</v>
      </c>
      <c r="G334" s="373"/>
      <c r="H334" s="47"/>
      <c r="I334" s="47"/>
      <c r="J334" s="47"/>
      <c r="L334" s="152"/>
    </row>
    <row r="335" spans="1:12" s="151" customFormat="1">
      <c r="A335" s="160"/>
      <c r="B335" s="165"/>
      <c r="C335" s="165"/>
      <c r="E335" s="724"/>
      <c r="F335" s="724"/>
      <c r="G335" s="373"/>
      <c r="H335" s="47"/>
      <c r="I335" s="47"/>
      <c r="J335" s="47"/>
      <c r="L335" s="152"/>
    </row>
    <row r="336" spans="1:12" s="151" customFormat="1" ht="33">
      <c r="A336" s="389">
        <f>A319+0.01</f>
        <v>1.1500000000000001</v>
      </c>
      <c r="B336" s="407" t="s">
        <v>512</v>
      </c>
      <c r="C336" s="407"/>
      <c r="D336" s="401"/>
      <c r="E336" s="725"/>
      <c r="F336" s="726"/>
      <c r="G336" s="373"/>
      <c r="H336" s="47"/>
      <c r="I336" s="47"/>
      <c r="J336" s="47"/>
      <c r="L336" s="152"/>
    </row>
    <row r="337" spans="1:27" s="159" customFormat="1">
      <c r="A337" s="378"/>
      <c r="B337" s="405" t="s">
        <v>513</v>
      </c>
      <c r="C337" s="405"/>
      <c r="D337" s="380"/>
      <c r="E337" s="719"/>
      <c r="F337" s="720"/>
      <c r="G337" s="373"/>
      <c r="H337" s="47"/>
      <c r="I337" s="47"/>
      <c r="J337" s="47"/>
      <c r="K337" s="158"/>
      <c r="L337" s="158"/>
      <c r="M337" s="158"/>
      <c r="N337" s="158"/>
      <c r="O337" s="158"/>
      <c r="P337" s="158"/>
      <c r="Q337" s="158"/>
      <c r="R337" s="158"/>
      <c r="S337" s="158"/>
      <c r="T337" s="158"/>
      <c r="U337" s="158"/>
      <c r="V337" s="158"/>
      <c r="W337" s="158"/>
      <c r="X337" s="158"/>
      <c r="Y337" s="158"/>
      <c r="Z337" s="158"/>
      <c r="AA337" s="158"/>
    </row>
    <row r="338" spans="1:27" s="151" customFormat="1">
      <c r="A338" s="378"/>
      <c r="B338" s="405" t="s">
        <v>514</v>
      </c>
      <c r="C338" s="405"/>
      <c r="D338" s="380"/>
      <c r="E338" s="719"/>
      <c r="F338" s="720"/>
      <c r="G338" s="373"/>
      <c r="H338" s="47"/>
      <c r="I338" s="47"/>
      <c r="J338" s="47"/>
      <c r="L338" s="152"/>
    </row>
    <row r="339" spans="1:27" s="151" customFormat="1">
      <c r="A339" s="378"/>
      <c r="B339" s="405" t="s">
        <v>515</v>
      </c>
      <c r="C339" s="405"/>
      <c r="D339" s="380"/>
      <c r="E339" s="719"/>
      <c r="F339" s="720"/>
      <c r="G339" s="373"/>
      <c r="H339" s="47"/>
      <c r="I339" s="47"/>
      <c r="J339" s="47"/>
      <c r="L339" s="152"/>
    </row>
    <row r="340" spans="1:27" s="151" customFormat="1">
      <c r="A340" s="378"/>
      <c r="B340" s="405" t="s">
        <v>516</v>
      </c>
      <c r="C340" s="405"/>
      <c r="D340" s="380"/>
      <c r="E340" s="719"/>
      <c r="F340" s="720"/>
      <c r="G340" s="373"/>
      <c r="H340" s="47"/>
      <c r="I340" s="47"/>
      <c r="J340" s="47"/>
      <c r="L340" s="152"/>
    </row>
    <row r="341" spans="1:27" s="151" customFormat="1">
      <c r="A341" s="378"/>
      <c r="B341" s="405" t="s">
        <v>517</v>
      </c>
      <c r="C341" s="405"/>
      <c r="D341" s="380"/>
      <c r="E341" s="719"/>
      <c r="F341" s="720"/>
      <c r="G341" s="373"/>
      <c r="H341" s="47"/>
      <c r="I341" s="47"/>
      <c r="J341" s="47"/>
      <c r="L341" s="152"/>
    </row>
    <row r="342" spans="1:27" s="151" customFormat="1">
      <c r="A342" s="378"/>
      <c r="B342" s="405" t="s">
        <v>518</v>
      </c>
      <c r="C342" s="405"/>
      <c r="D342" s="380"/>
      <c r="E342" s="719"/>
      <c r="F342" s="720"/>
      <c r="G342" s="373"/>
      <c r="H342" s="47"/>
      <c r="I342" s="47"/>
      <c r="J342" s="47"/>
      <c r="L342" s="152"/>
    </row>
    <row r="343" spans="1:27" s="151" customFormat="1">
      <c r="A343" s="378"/>
      <c r="B343" s="405" t="s">
        <v>519</v>
      </c>
      <c r="C343" s="405"/>
      <c r="D343" s="380"/>
      <c r="E343" s="719"/>
      <c r="F343" s="720"/>
      <c r="G343" s="373"/>
      <c r="H343" s="47"/>
      <c r="I343" s="47"/>
      <c r="J343" s="47"/>
      <c r="L343" s="152"/>
    </row>
    <row r="344" spans="1:27" s="151" customFormat="1">
      <c r="A344" s="378"/>
      <c r="B344" s="405" t="s">
        <v>520</v>
      </c>
      <c r="C344" s="405"/>
      <c r="D344" s="380"/>
      <c r="E344" s="719"/>
      <c r="F344" s="720"/>
      <c r="G344" s="373"/>
      <c r="H344" s="47"/>
      <c r="I344" s="47"/>
      <c r="J344" s="47"/>
      <c r="L344" s="152"/>
    </row>
    <row r="345" spans="1:27" s="151" customFormat="1">
      <c r="A345" s="378"/>
      <c r="B345" s="405" t="s">
        <v>521</v>
      </c>
      <c r="C345" s="405"/>
      <c r="D345" s="380"/>
      <c r="E345" s="719"/>
      <c r="F345" s="720"/>
      <c r="G345" s="373"/>
      <c r="H345" s="47"/>
      <c r="I345" s="47"/>
      <c r="J345" s="47"/>
      <c r="L345" s="152"/>
    </row>
    <row r="346" spans="1:27" s="151" customFormat="1">
      <c r="A346" s="378"/>
      <c r="B346" s="405" t="s">
        <v>522</v>
      </c>
      <c r="C346" s="405"/>
      <c r="D346" s="380"/>
      <c r="E346" s="719"/>
      <c r="F346" s="720"/>
      <c r="G346" s="373"/>
      <c r="H346" s="47"/>
      <c r="I346" s="47"/>
      <c r="J346" s="47"/>
      <c r="L346" s="152"/>
    </row>
    <row r="347" spans="1:27" s="151" customFormat="1">
      <c r="A347" s="378"/>
      <c r="B347" s="405" t="s">
        <v>523</v>
      </c>
      <c r="C347" s="405"/>
      <c r="D347" s="380"/>
      <c r="E347" s="719"/>
      <c r="F347" s="720"/>
      <c r="G347" s="373"/>
      <c r="H347" s="47"/>
      <c r="I347" s="47"/>
      <c r="J347" s="47"/>
      <c r="L347" s="152"/>
    </row>
    <row r="348" spans="1:27" s="151" customFormat="1">
      <c r="A348" s="378"/>
      <c r="B348" s="405" t="s">
        <v>524</v>
      </c>
      <c r="C348" s="405"/>
      <c r="D348" s="380"/>
      <c r="E348" s="719"/>
      <c r="F348" s="720"/>
      <c r="G348" s="373"/>
      <c r="H348" s="47"/>
      <c r="I348" s="47"/>
      <c r="J348" s="47"/>
      <c r="L348" s="152"/>
    </row>
    <row r="349" spans="1:27" s="151" customFormat="1">
      <c r="A349" s="378"/>
      <c r="B349" s="405" t="s">
        <v>525</v>
      </c>
      <c r="C349" s="405"/>
      <c r="D349" s="380"/>
      <c r="E349" s="719"/>
      <c r="F349" s="720"/>
      <c r="G349" s="373"/>
      <c r="H349" s="47"/>
      <c r="I349" s="47"/>
      <c r="J349" s="47"/>
      <c r="L349" s="152"/>
    </row>
    <row r="350" spans="1:27" s="151" customFormat="1">
      <c r="A350" s="378"/>
      <c r="B350" s="405" t="s">
        <v>526</v>
      </c>
      <c r="C350" s="405"/>
      <c r="D350" s="380"/>
      <c r="E350" s="719"/>
      <c r="F350" s="720"/>
      <c r="G350" s="373"/>
      <c r="H350" s="47"/>
      <c r="I350" s="47"/>
      <c r="J350" s="47"/>
      <c r="L350" s="152"/>
    </row>
    <row r="351" spans="1:27" s="151" customFormat="1">
      <c r="A351" s="378"/>
      <c r="B351" s="405" t="s">
        <v>527</v>
      </c>
      <c r="C351" s="405"/>
      <c r="D351" s="380"/>
      <c r="E351" s="719"/>
      <c r="F351" s="720"/>
      <c r="G351" s="373"/>
      <c r="H351" s="47"/>
      <c r="I351" s="47"/>
      <c r="J351" s="47"/>
      <c r="L351" s="152"/>
    </row>
    <row r="352" spans="1:27" s="151" customFormat="1">
      <c r="A352" s="378"/>
      <c r="B352" s="405" t="s">
        <v>528</v>
      </c>
      <c r="C352" s="405"/>
      <c r="D352" s="380"/>
      <c r="E352" s="719"/>
      <c r="F352" s="720"/>
      <c r="G352" s="373"/>
      <c r="H352" s="47"/>
      <c r="I352" s="47"/>
      <c r="J352" s="47"/>
      <c r="L352" s="152"/>
    </row>
    <row r="353" spans="1:27" s="151" customFormat="1">
      <c r="A353" s="378"/>
      <c r="B353" s="405" t="s">
        <v>529</v>
      </c>
      <c r="C353" s="405"/>
      <c r="D353" s="380"/>
      <c r="E353" s="719"/>
      <c r="F353" s="720"/>
      <c r="G353" s="373"/>
      <c r="H353" s="47"/>
      <c r="I353" s="47"/>
      <c r="J353" s="47"/>
      <c r="L353" s="152"/>
    </row>
    <row r="354" spans="1:27" s="151" customFormat="1">
      <c r="A354" s="378"/>
      <c r="B354" s="405" t="s">
        <v>530</v>
      </c>
      <c r="C354" s="405"/>
      <c r="D354" s="380"/>
      <c r="E354" s="719"/>
      <c r="F354" s="720"/>
      <c r="G354" s="373"/>
      <c r="H354" s="47"/>
      <c r="I354" s="47"/>
      <c r="J354" s="47"/>
      <c r="L354" s="152"/>
    </row>
    <row r="355" spans="1:27" s="151" customFormat="1">
      <c r="A355" s="378"/>
      <c r="B355" s="405" t="s">
        <v>531</v>
      </c>
      <c r="C355" s="405"/>
      <c r="D355" s="380"/>
      <c r="E355" s="719"/>
      <c r="F355" s="720"/>
      <c r="G355" s="373"/>
      <c r="H355" s="47"/>
      <c r="I355" s="47"/>
      <c r="J355" s="47"/>
      <c r="L355" s="152"/>
    </row>
    <row r="356" spans="1:27" s="151" customFormat="1">
      <c r="A356" s="378"/>
      <c r="B356" s="405" t="s">
        <v>532</v>
      </c>
      <c r="C356" s="405"/>
      <c r="D356" s="380"/>
      <c r="E356" s="719"/>
      <c r="F356" s="720"/>
      <c r="G356" s="373"/>
      <c r="H356" s="47"/>
      <c r="I356" s="47"/>
      <c r="J356" s="47"/>
      <c r="L356" s="152"/>
    </row>
    <row r="357" spans="1:27" s="151" customFormat="1">
      <c r="A357" s="378"/>
      <c r="B357" s="405" t="s">
        <v>533</v>
      </c>
      <c r="C357" s="405"/>
      <c r="D357" s="380"/>
      <c r="E357" s="719"/>
      <c r="F357" s="720"/>
      <c r="G357" s="373"/>
      <c r="H357" s="47"/>
      <c r="I357" s="47"/>
      <c r="J357" s="47"/>
      <c r="L357" s="152"/>
    </row>
    <row r="358" spans="1:27" s="151" customFormat="1">
      <c r="A358" s="378"/>
      <c r="B358" s="405" t="s">
        <v>534</v>
      </c>
      <c r="C358" s="405"/>
      <c r="D358" s="380"/>
      <c r="E358" s="719"/>
      <c r="F358" s="720"/>
      <c r="G358" s="373"/>
      <c r="H358" s="47"/>
      <c r="I358" s="47"/>
      <c r="J358" s="47"/>
      <c r="L358" s="152"/>
    </row>
    <row r="359" spans="1:27" s="151" customFormat="1">
      <c r="A359" s="383"/>
      <c r="B359" s="406" t="s">
        <v>535</v>
      </c>
      <c r="C359" s="406"/>
      <c r="D359" s="385"/>
      <c r="E359" s="721"/>
      <c r="F359" s="722"/>
      <c r="G359" s="373"/>
      <c r="H359" s="47"/>
      <c r="I359" s="47"/>
      <c r="J359" s="47"/>
      <c r="L359" s="152"/>
    </row>
    <row r="360" spans="1:27" s="151" customFormat="1">
      <c r="A360" s="386"/>
      <c r="B360" s="387"/>
      <c r="C360" s="387" t="s">
        <v>337</v>
      </c>
      <c r="D360" s="388">
        <v>1</v>
      </c>
      <c r="E360" s="1216"/>
      <c r="F360" s="723">
        <f>E360*D360</f>
        <v>0</v>
      </c>
      <c r="G360" s="373"/>
      <c r="H360" s="47"/>
      <c r="I360" s="47"/>
      <c r="J360" s="47"/>
      <c r="L360" s="152"/>
    </row>
    <row r="361" spans="1:27" s="151" customFormat="1">
      <c r="A361" s="160"/>
      <c r="B361" s="165"/>
      <c r="C361" s="165"/>
      <c r="E361" s="724"/>
      <c r="F361" s="724"/>
      <c r="G361" s="373"/>
      <c r="H361" s="47"/>
      <c r="I361" s="47"/>
      <c r="J361" s="47"/>
      <c r="L361" s="152"/>
    </row>
    <row r="362" spans="1:27" s="151" customFormat="1">
      <c r="A362" s="389">
        <f>A336+0.01</f>
        <v>1.1600000000000001</v>
      </c>
      <c r="B362" s="408" t="s">
        <v>536</v>
      </c>
      <c r="C362" s="408"/>
      <c r="D362" s="401"/>
      <c r="E362" s="725"/>
      <c r="F362" s="726"/>
      <c r="G362" s="373"/>
      <c r="H362" s="47"/>
      <c r="I362" s="47"/>
      <c r="J362" s="47"/>
      <c r="L362" s="152"/>
    </row>
    <row r="363" spans="1:27" s="159" customFormat="1">
      <c r="A363" s="378"/>
      <c r="B363" s="409" t="s">
        <v>537</v>
      </c>
      <c r="C363" s="409"/>
      <c r="D363" s="402"/>
      <c r="E363" s="719"/>
      <c r="F363" s="720"/>
      <c r="G363" s="373"/>
      <c r="H363" s="47"/>
      <c r="I363" s="47"/>
      <c r="J363" s="47"/>
      <c r="K363" s="158"/>
      <c r="L363" s="158"/>
      <c r="M363" s="158"/>
      <c r="N363" s="158"/>
      <c r="O363" s="158"/>
      <c r="P363" s="158"/>
      <c r="Q363" s="158"/>
      <c r="R363" s="158"/>
      <c r="S363" s="158"/>
      <c r="T363" s="158"/>
      <c r="U363" s="158"/>
      <c r="V363" s="158"/>
      <c r="W363" s="158"/>
      <c r="X363" s="158"/>
      <c r="Y363" s="158"/>
      <c r="Z363" s="158"/>
      <c r="AA363" s="158"/>
    </row>
    <row r="364" spans="1:27" s="151" customFormat="1">
      <c r="A364" s="378"/>
      <c r="B364" s="409" t="s">
        <v>538</v>
      </c>
      <c r="C364" s="409"/>
      <c r="D364" s="402"/>
      <c r="E364" s="719"/>
      <c r="F364" s="720"/>
      <c r="G364" s="373"/>
      <c r="H364" s="47"/>
      <c r="I364" s="47"/>
      <c r="J364" s="47"/>
      <c r="L364" s="152"/>
    </row>
    <row r="365" spans="1:27" s="151" customFormat="1">
      <c r="A365" s="378"/>
      <c r="B365" s="409" t="s">
        <v>539</v>
      </c>
      <c r="C365" s="409"/>
      <c r="D365" s="402"/>
      <c r="E365" s="719"/>
      <c r="F365" s="720"/>
      <c r="G365" s="373"/>
      <c r="H365" s="47"/>
      <c r="I365" s="47"/>
      <c r="J365" s="47"/>
      <c r="L365" s="152"/>
    </row>
    <row r="366" spans="1:27" s="151" customFormat="1">
      <c r="A366" s="378"/>
      <c r="B366" s="409" t="s">
        <v>540</v>
      </c>
      <c r="C366" s="409"/>
      <c r="D366" s="402"/>
      <c r="E366" s="719"/>
      <c r="F366" s="720"/>
      <c r="G366" s="373"/>
      <c r="H366" s="47"/>
      <c r="I366" s="47"/>
      <c r="J366" s="47"/>
      <c r="L366" s="152"/>
    </row>
    <row r="367" spans="1:27" s="151" customFormat="1">
      <c r="A367" s="378"/>
      <c r="B367" s="409" t="s">
        <v>541</v>
      </c>
      <c r="C367" s="409"/>
      <c r="D367" s="402"/>
      <c r="E367" s="719"/>
      <c r="F367" s="720"/>
      <c r="G367" s="373"/>
      <c r="H367" s="47"/>
      <c r="I367" s="47"/>
      <c r="J367" s="47"/>
      <c r="L367" s="152"/>
    </row>
    <row r="368" spans="1:27" s="151" customFormat="1">
      <c r="A368" s="378"/>
      <c r="B368" s="409" t="s">
        <v>542</v>
      </c>
      <c r="C368" s="409"/>
      <c r="D368" s="402"/>
      <c r="E368" s="719"/>
      <c r="F368" s="720"/>
      <c r="G368" s="373"/>
      <c r="H368" s="47"/>
      <c r="I368" s="47"/>
      <c r="J368" s="47"/>
      <c r="L368" s="152"/>
    </row>
    <row r="369" spans="1:12" s="151" customFormat="1">
      <c r="A369" s="378"/>
      <c r="B369" s="409" t="s">
        <v>543</v>
      </c>
      <c r="C369" s="409"/>
      <c r="D369" s="402"/>
      <c r="E369" s="719"/>
      <c r="F369" s="720"/>
      <c r="G369" s="373"/>
      <c r="H369" s="47"/>
      <c r="I369" s="47"/>
      <c r="J369" s="47"/>
      <c r="L369" s="152"/>
    </row>
    <row r="370" spans="1:12" s="151" customFormat="1">
      <c r="A370" s="378"/>
      <c r="B370" s="409" t="s">
        <v>544</v>
      </c>
      <c r="C370" s="409"/>
      <c r="D370" s="402"/>
      <c r="E370" s="719"/>
      <c r="F370" s="720"/>
      <c r="G370" s="373"/>
      <c r="H370" s="47"/>
      <c r="I370" s="47"/>
      <c r="J370" s="47"/>
      <c r="L370" s="152"/>
    </row>
    <row r="371" spans="1:12" s="151" customFormat="1">
      <c r="A371" s="378"/>
      <c r="B371" s="409" t="s">
        <v>545</v>
      </c>
      <c r="C371" s="409"/>
      <c r="D371" s="402"/>
      <c r="E371" s="719"/>
      <c r="F371" s="720"/>
      <c r="G371" s="373"/>
      <c r="H371" s="47"/>
      <c r="I371" s="47"/>
      <c r="J371" s="47"/>
      <c r="L371" s="152"/>
    </row>
    <row r="372" spans="1:12" s="151" customFormat="1">
      <c r="A372" s="378"/>
      <c r="B372" s="409" t="s">
        <v>546</v>
      </c>
      <c r="C372" s="409"/>
      <c r="D372" s="402"/>
      <c r="E372" s="719"/>
      <c r="F372" s="720"/>
      <c r="G372" s="373"/>
      <c r="H372" s="47"/>
      <c r="I372" s="47"/>
      <c r="J372" s="47"/>
      <c r="L372" s="152"/>
    </row>
    <row r="373" spans="1:12" s="151" customFormat="1">
      <c r="A373" s="378"/>
      <c r="B373" s="409" t="s">
        <v>547</v>
      </c>
      <c r="C373" s="409"/>
      <c r="D373" s="402"/>
      <c r="E373" s="719"/>
      <c r="F373" s="720"/>
      <c r="G373" s="373"/>
      <c r="H373" s="47"/>
      <c r="I373" s="47"/>
      <c r="J373" s="47"/>
      <c r="L373" s="152"/>
    </row>
    <row r="374" spans="1:12" s="151" customFormat="1">
      <c r="A374" s="378"/>
      <c r="B374" s="409" t="s">
        <v>548</v>
      </c>
      <c r="C374" s="409"/>
      <c r="D374" s="402"/>
      <c r="E374" s="719"/>
      <c r="F374" s="720"/>
      <c r="G374" s="373"/>
      <c r="H374" s="47"/>
      <c r="I374" s="47"/>
      <c r="J374" s="47"/>
      <c r="L374" s="152"/>
    </row>
    <row r="375" spans="1:12" s="151" customFormat="1">
      <c r="A375" s="378"/>
      <c r="B375" s="409" t="s">
        <v>549</v>
      </c>
      <c r="C375" s="409"/>
      <c r="D375" s="402"/>
      <c r="E375" s="719"/>
      <c r="F375" s="720"/>
      <c r="G375" s="373"/>
      <c r="H375" s="47"/>
      <c r="I375" s="47"/>
      <c r="J375" s="47"/>
      <c r="L375" s="152"/>
    </row>
    <row r="376" spans="1:12" s="151" customFormat="1">
      <c r="A376" s="378"/>
      <c r="B376" s="409" t="s">
        <v>550</v>
      </c>
      <c r="C376" s="409"/>
      <c r="D376" s="402"/>
      <c r="E376" s="719"/>
      <c r="F376" s="720"/>
      <c r="G376" s="373"/>
      <c r="H376" s="47"/>
      <c r="I376" s="47"/>
      <c r="J376" s="47"/>
      <c r="L376" s="152"/>
    </row>
    <row r="377" spans="1:12" s="151" customFormat="1">
      <c r="A377" s="378"/>
      <c r="B377" s="409" t="s">
        <v>551</v>
      </c>
      <c r="C377" s="409"/>
      <c r="D377" s="402"/>
      <c r="E377" s="719"/>
      <c r="F377" s="720"/>
      <c r="G377" s="373"/>
      <c r="H377" s="47"/>
      <c r="I377" s="47"/>
      <c r="J377" s="47"/>
      <c r="L377" s="152"/>
    </row>
    <row r="378" spans="1:12" s="151" customFormat="1">
      <c r="A378" s="378"/>
      <c r="B378" s="409" t="s">
        <v>529</v>
      </c>
      <c r="C378" s="409"/>
      <c r="D378" s="402"/>
      <c r="E378" s="719"/>
      <c r="F378" s="720"/>
      <c r="G378" s="373"/>
      <c r="H378" s="47"/>
      <c r="I378" s="47"/>
      <c r="J378" s="47"/>
      <c r="L378" s="152"/>
    </row>
    <row r="379" spans="1:12" s="151" customFormat="1">
      <c r="A379" s="378"/>
      <c r="B379" s="409" t="s">
        <v>530</v>
      </c>
      <c r="C379" s="409"/>
      <c r="D379" s="402"/>
      <c r="E379" s="719"/>
      <c r="F379" s="720"/>
      <c r="G379" s="373"/>
      <c r="H379" s="47"/>
      <c r="I379" s="47"/>
      <c r="J379" s="47"/>
      <c r="L379" s="152"/>
    </row>
    <row r="380" spans="1:12" s="151" customFormat="1">
      <c r="A380" s="378"/>
      <c r="B380" s="409" t="s">
        <v>531</v>
      </c>
      <c r="C380" s="409"/>
      <c r="D380" s="402"/>
      <c r="E380" s="719"/>
      <c r="F380" s="720"/>
      <c r="G380" s="373"/>
      <c r="H380" s="47"/>
      <c r="I380" s="47"/>
      <c r="J380" s="47"/>
      <c r="L380" s="152"/>
    </row>
    <row r="381" spans="1:12" s="151" customFormat="1">
      <c r="A381" s="378"/>
      <c r="B381" s="409" t="s">
        <v>532</v>
      </c>
      <c r="C381" s="409"/>
      <c r="D381" s="402"/>
      <c r="E381" s="719"/>
      <c r="F381" s="720"/>
      <c r="G381" s="373"/>
      <c r="H381" s="47"/>
      <c r="I381" s="47"/>
      <c r="J381" s="47"/>
      <c r="L381" s="152"/>
    </row>
    <row r="382" spans="1:12" s="151" customFormat="1">
      <c r="A382" s="378"/>
      <c r="B382" s="409" t="s">
        <v>552</v>
      </c>
      <c r="C382" s="409"/>
      <c r="D382" s="402"/>
      <c r="E382" s="719"/>
      <c r="F382" s="720"/>
      <c r="G382" s="373"/>
      <c r="H382" s="47"/>
      <c r="I382" s="47"/>
      <c r="J382" s="47"/>
      <c r="L382" s="152"/>
    </row>
    <row r="383" spans="1:12" s="151" customFormat="1">
      <c r="A383" s="383"/>
      <c r="B383" s="410" t="s">
        <v>535</v>
      </c>
      <c r="C383" s="410"/>
      <c r="D383" s="403"/>
      <c r="E383" s="721"/>
      <c r="F383" s="722"/>
      <c r="G383" s="373"/>
      <c r="H383" s="47"/>
      <c r="I383" s="47"/>
      <c r="J383" s="47"/>
      <c r="L383" s="152"/>
    </row>
    <row r="384" spans="1:12" s="151" customFormat="1">
      <c r="A384" s="386"/>
      <c r="B384" s="387"/>
      <c r="C384" s="387" t="s">
        <v>337</v>
      </c>
      <c r="D384" s="388">
        <v>3</v>
      </c>
      <c r="E384" s="1216"/>
      <c r="F384" s="723">
        <f>E384*D384</f>
        <v>0</v>
      </c>
      <c r="G384" s="373"/>
      <c r="H384" s="47"/>
      <c r="I384" s="47"/>
      <c r="J384" s="47"/>
      <c r="L384" s="152"/>
    </row>
    <row r="385" spans="1:27" s="151" customFormat="1">
      <c r="A385" s="160"/>
      <c r="B385" s="166"/>
      <c r="C385" s="166"/>
      <c r="D385" s="164"/>
      <c r="E385" s="724"/>
      <c r="F385" s="724"/>
      <c r="G385" s="373"/>
      <c r="H385" s="47"/>
      <c r="I385" s="47"/>
      <c r="J385" s="47"/>
      <c r="L385" s="152"/>
    </row>
    <row r="386" spans="1:27" s="151" customFormat="1">
      <c r="A386" s="392">
        <f>A362+0.01</f>
        <v>1.1700000000000002</v>
      </c>
      <c r="B386" s="411" t="s">
        <v>553</v>
      </c>
      <c r="C386" s="411"/>
      <c r="D386" s="412"/>
      <c r="E386" s="727"/>
      <c r="F386" s="728"/>
      <c r="G386" s="373"/>
      <c r="H386" s="47"/>
      <c r="I386" s="47"/>
      <c r="J386" s="47"/>
      <c r="L386" s="152"/>
    </row>
    <row r="387" spans="1:27" s="159" customFormat="1">
      <c r="A387" s="386"/>
      <c r="B387" s="387"/>
      <c r="C387" s="387" t="s">
        <v>337</v>
      </c>
      <c r="D387" s="388">
        <v>5</v>
      </c>
      <c r="E387" s="1216"/>
      <c r="F387" s="723">
        <f>E387*D387</f>
        <v>0</v>
      </c>
      <c r="G387" s="373"/>
      <c r="H387" s="47"/>
      <c r="I387" s="47"/>
      <c r="J387" s="47"/>
      <c r="K387" s="158"/>
      <c r="L387" s="158"/>
      <c r="M387" s="158"/>
      <c r="N387" s="158"/>
      <c r="O387" s="158"/>
      <c r="P387" s="158"/>
      <c r="Q387" s="158"/>
      <c r="R387" s="158"/>
      <c r="S387" s="158"/>
      <c r="T387" s="158"/>
      <c r="U387" s="158"/>
      <c r="V387" s="158"/>
      <c r="W387" s="158"/>
      <c r="X387" s="158"/>
      <c r="Y387" s="158"/>
      <c r="Z387" s="158"/>
      <c r="AA387" s="158"/>
    </row>
    <row r="388" spans="1:27" s="151" customFormat="1">
      <c r="A388" s="160"/>
      <c r="B388" s="166"/>
      <c r="C388" s="166"/>
      <c r="D388" s="164"/>
      <c r="E388" s="724"/>
      <c r="F388" s="724"/>
      <c r="G388" s="373"/>
      <c r="H388" s="47"/>
      <c r="I388" s="47"/>
      <c r="J388" s="47"/>
      <c r="L388" s="152"/>
    </row>
    <row r="389" spans="1:27" s="151" customFormat="1">
      <c r="A389" s="389">
        <f>A386+0.01</f>
        <v>1.1800000000000002</v>
      </c>
      <c r="B389" s="408" t="s">
        <v>554</v>
      </c>
      <c r="C389" s="408"/>
      <c r="D389" s="401"/>
      <c r="E389" s="725"/>
      <c r="F389" s="726"/>
      <c r="G389" s="373"/>
      <c r="H389" s="47"/>
      <c r="I389" s="47"/>
      <c r="J389" s="47"/>
      <c r="L389" s="152"/>
    </row>
    <row r="390" spans="1:27" s="159" customFormat="1">
      <c r="A390" s="378"/>
      <c r="B390" s="409" t="s">
        <v>555</v>
      </c>
      <c r="C390" s="409"/>
      <c r="D390" s="402"/>
      <c r="E390" s="719"/>
      <c r="F390" s="720"/>
      <c r="G390" s="373"/>
      <c r="H390" s="47"/>
      <c r="I390" s="47"/>
      <c r="J390" s="47"/>
      <c r="K390" s="158"/>
      <c r="L390" s="158"/>
      <c r="M390" s="158"/>
      <c r="N390" s="158"/>
      <c r="O390" s="158"/>
      <c r="P390" s="158"/>
      <c r="Q390" s="158"/>
      <c r="R390" s="158"/>
      <c r="S390" s="158"/>
      <c r="T390" s="158"/>
      <c r="U390" s="158"/>
      <c r="V390" s="158"/>
      <c r="W390" s="158"/>
      <c r="X390" s="158"/>
      <c r="Y390" s="158"/>
      <c r="Z390" s="158"/>
      <c r="AA390" s="158"/>
    </row>
    <row r="391" spans="1:27" s="151" customFormat="1">
      <c r="A391" s="378"/>
      <c r="B391" s="409" t="s">
        <v>556</v>
      </c>
      <c r="C391" s="409"/>
      <c r="D391" s="402"/>
      <c r="E391" s="719"/>
      <c r="F391" s="720"/>
      <c r="G391" s="373"/>
      <c r="H391" s="47"/>
      <c r="I391" s="47"/>
      <c r="J391" s="47"/>
      <c r="L391" s="152"/>
    </row>
    <row r="392" spans="1:27" s="151" customFormat="1">
      <c r="A392" s="378"/>
      <c r="B392" s="409" t="s">
        <v>557</v>
      </c>
      <c r="C392" s="409"/>
      <c r="D392" s="402"/>
      <c r="E392" s="719"/>
      <c r="F392" s="720"/>
      <c r="G392" s="373"/>
      <c r="H392" s="47"/>
      <c r="I392" s="47"/>
      <c r="J392" s="47"/>
      <c r="L392" s="152"/>
    </row>
    <row r="393" spans="1:27" s="151" customFormat="1">
      <c r="A393" s="378"/>
      <c r="B393" s="409" t="s">
        <v>558</v>
      </c>
      <c r="C393" s="409"/>
      <c r="D393" s="402"/>
      <c r="E393" s="719"/>
      <c r="F393" s="720"/>
      <c r="G393" s="373"/>
      <c r="H393" s="47"/>
      <c r="I393" s="47"/>
      <c r="J393" s="47"/>
      <c r="L393" s="152"/>
    </row>
    <row r="394" spans="1:27" s="151" customFormat="1">
      <c r="A394" s="378"/>
      <c r="B394" s="409" t="s">
        <v>559</v>
      </c>
      <c r="C394" s="409"/>
      <c r="D394" s="402"/>
      <c r="E394" s="719"/>
      <c r="F394" s="720"/>
      <c r="G394" s="373"/>
      <c r="H394" s="47"/>
      <c r="I394" s="47"/>
      <c r="J394" s="47"/>
      <c r="L394" s="152"/>
    </row>
    <row r="395" spans="1:27" s="151" customFormat="1">
      <c r="A395" s="378"/>
      <c r="B395" s="409" t="s">
        <v>560</v>
      </c>
      <c r="C395" s="409"/>
      <c r="D395" s="402"/>
      <c r="E395" s="719"/>
      <c r="F395" s="720"/>
      <c r="G395" s="373"/>
      <c r="H395" s="47"/>
      <c r="I395" s="47"/>
      <c r="J395" s="47"/>
      <c r="L395" s="152"/>
    </row>
    <row r="396" spans="1:27" s="151" customFormat="1">
      <c r="A396" s="378"/>
      <c r="B396" s="409" t="s">
        <v>561</v>
      </c>
      <c r="C396" s="409"/>
      <c r="D396" s="402"/>
      <c r="E396" s="719"/>
      <c r="F396" s="720"/>
      <c r="G396" s="373"/>
      <c r="H396" s="47"/>
      <c r="I396" s="47"/>
      <c r="J396" s="47"/>
      <c r="L396" s="152"/>
    </row>
    <row r="397" spans="1:27" s="151" customFormat="1">
      <c r="A397" s="378"/>
      <c r="B397" s="409" t="s">
        <v>562</v>
      </c>
      <c r="C397" s="409"/>
      <c r="D397" s="402"/>
      <c r="E397" s="719"/>
      <c r="F397" s="720"/>
      <c r="G397" s="373"/>
      <c r="H397" s="47"/>
      <c r="I397" s="47"/>
      <c r="J397" s="47"/>
      <c r="L397" s="152"/>
    </row>
    <row r="398" spans="1:27" s="151" customFormat="1">
      <c r="A398" s="378"/>
      <c r="B398" s="409" t="s">
        <v>563</v>
      </c>
      <c r="C398" s="409"/>
      <c r="D398" s="402"/>
      <c r="E398" s="719"/>
      <c r="F398" s="720"/>
      <c r="G398" s="373"/>
      <c r="H398" s="47"/>
      <c r="I398" s="47"/>
      <c r="J398" s="47"/>
      <c r="L398" s="152"/>
    </row>
    <row r="399" spans="1:27" s="151" customFormat="1">
      <c r="A399" s="378"/>
      <c r="B399" s="409" t="s">
        <v>564</v>
      </c>
      <c r="C399" s="409"/>
      <c r="D399" s="402"/>
      <c r="E399" s="719"/>
      <c r="F399" s="720"/>
      <c r="G399" s="373"/>
      <c r="H399" s="47"/>
      <c r="I399" s="47"/>
      <c r="J399" s="47"/>
      <c r="L399" s="152"/>
    </row>
    <row r="400" spans="1:27" s="151" customFormat="1">
      <c r="A400" s="378"/>
      <c r="B400" s="409" t="s">
        <v>565</v>
      </c>
      <c r="C400" s="409"/>
      <c r="D400" s="402"/>
      <c r="E400" s="719"/>
      <c r="F400" s="720"/>
      <c r="G400" s="373"/>
      <c r="H400" s="47"/>
      <c r="I400" s="47"/>
      <c r="J400" s="47"/>
      <c r="L400" s="152"/>
    </row>
    <row r="401" spans="1:27" s="151" customFormat="1">
      <c r="A401" s="378"/>
      <c r="B401" s="409" t="s">
        <v>566</v>
      </c>
      <c r="C401" s="409"/>
      <c r="D401" s="402"/>
      <c r="E401" s="719"/>
      <c r="F401" s="720"/>
      <c r="G401" s="373"/>
      <c r="H401" s="47"/>
      <c r="I401" s="47"/>
      <c r="J401" s="47"/>
      <c r="L401" s="152"/>
    </row>
    <row r="402" spans="1:27" s="151" customFormat="1">
      <c r="A402" s="378"/>
      <c r="B402" s="409" t="s">
        <v>567</v>
      </c>
      <c r="C402" s="409"/>
      <c r="D402" s="402"/>
      <c r="E402" s="719"/>
      <c r="F402" s="720"/>
      <c r="G402" s="373"/>
      <c r="H402" s="47"/>
      <c r="I402" s="47"/>
      <c r="J402" s="47"/>
      <c r="L402" s="152"/>
    </row>
    <row r="403" spans="1:27" s="151" customFormat="1">
      <c r="A403" s="378"/>
      <c r="B403" s="409" t="s">
        <v>568</v>
      </c>
      <c r="C403" s="409"/>
      <c r="D403" s="402"/>
      <c r="E403" s="719"/>
      <c r="F403" s="720"/>
      <c r="G403" s="373"/>
      <c r="H403" s="47"/>
      <c r="I403" s="47"/>
      <c r="J403" s="47"/>
      <c r="L403" s="152"/>
    </row>
    <row r="404" spans="1:27" s="151" customFormat="1">
      <c r="A404" s="378"/>
      <c r="B404" s="409" t="s">
        <v>569</v>
      </c>
      <c r="C404" s="409"/>
      <c r="D404" s="402"/>
      <c r="E404" s="719"/>
      <c r="F404" s="720"/>
      <c r="G404" s="373"/>
      <c r="H404" s="47"/>
      <c r="I404" s="47"/>
      <c r="J404" s="47"/>
      <c r="L404" s="152"/>
    </row>
    <row r="405" spans="1:27" s="151" customFormat="1">
      <c r="A405" s="378"/>
      <c r="B405" s="409" t="s">
        <v>570</v>
      </c>
      <c r="C405" s="409"/>
      <c r="D405" s="402"/>
      <c r="E405" s="719"/>
      <c r="F405" s="720"/>
      <c r="G405" s="373"/>
      <c r="H405" s="47"/>
      <c r="I405" s="47"/>
      <c r="J405" s="47"/>
      <c r="L405" s="152"/>
    </row>
    <row r="406" spans="1:27" s="151" customFormat="1">
      <c r="A406" s="378"/>
      <c r="B406" s="409" t="s">
        <v>571</v>
      </c>
      <c r="C406" s="409"/>
      <c r="D406" s="402"/>
      <c r="E406" s="719"/>
      <c r="F406" s="720"/>
      <c r="G406" s="373"/>
      <c r="H406" s="47"/>
      <c r="I406" s="47"/>
      <c r="J406" s="47"/>
      <c r="L406" s="152"/>
    </row>
    <row r="407" spans="1:27" s="151" customFormat="1">
      <c r="A407" s="378"/>
      <c r="B407" s="409" t="s">
        <v>572</v>
      </c>
      <c r="C407" s="409"/>
      <c r="D407" s="402"/>
      <c r="E407" s="719"/>
      <c r="F407" s="720"/>
      <c r="G407" s="373"/>
      <c r="H407" s="47"/>
      <c r="I407" s="47"/>
      <c r="J407" s="47"/>
      <c r="L407" s="152"/>
    </row>
    <row r="408" spans="1:27" s="151" customFormat="1">
      <c r="A408" s="378"/>
      <c r="B408" s="409" t="s">
        <v>573</v>
      </c>
      <c r="C408" s="409"/>
      <c r="D408" s="402"/>
      <c r="E408" s="719"/>
      <c r="F408" s="720"/>
      <c r="G408" s="373"/>
      <c r="H408" s="47"/>
      <c r="I408" s="47"/>
      <c r="J408" s="47"/>
      <c r="L408" s="152"/>
    </row>
    <row r="409" spans="1:27" s="151" customFormat="1">
      <c r="A409" s="378"/>
      <c r="B409" s="409" t="s">
        <v>574</v>
      </c>
      <c r="C409" s="409"/>
      <c r="D409" s="402"/>
      <c r="E409" s="719"/>
      <c r="F409" s="720"/>
      <c r="G409" s="373"/>
      <c r="H409" s="47"/>
      <c r="I409" s="47"/>
      <c r="J409" s="47"/>
      <c r="L409" s="152"/>
    </row>
    <row r="410" spans="1:27" s="151" customFormat="1">
      <c r="A410" s="378"/>
      <c r="B410" s="409" t="s">
        <v>575</v>
      </c>
      <c r="C410" s="409"/>
      <c r="D410" s="402"/>
      <c r="E410" s="719"/>
      <c r="F410" s="720"/>
      <c r="G410" s="373"/>
      <c r="H410" s="47"/>
      <c r="I410" s="47"/>
      <c r="J410" s="47"/>
      <c r="L410" s="152"/>
    </row>
    <row r="411" spans="1:27" s="151" customFormat="1">
      <c r="A411" s="378"/>
      <c r="B411" s="409" t="s">
        <v>576</v>
      </c>
      <c r="C411" s="409"/>
      <c r="D411" s="402"/>
      <c r="E411" s="719"/>
      <c r="F411" s="720"/>
      <c r="G411" s="373"/>
      <c r="H411" s="47"/>
      <c r="I411" s="47"/>
      <c r="J411" s="47"/>
      <c r="L411" s="152"/>
    </row>
    <row r="412" spans="1:27" s="151" customFormat="1">
      <c r="A412" s="383"/>
      <c r="B412" s="410" t="s">
        <v>577</v>
      </c>
      <c r="C412" s="410"/>
      <c r="D412" s="403"/>
      <c r="E412" s="721"/>
      <c r="F412" s="722"/>
      <c r="G412" s="373"/>
      <c r="H412" s="47"/>
      <c r="I412" s="47"/>
      <c r="J412" s="47"/>
      <c r="L412" s="152"/>
    </row>
    <row r="413" spans="1:27" s="151" customFormat="1">
      <c r="A413" s="386"/>
      <c r="B413" s="387"/>
      <c r="C413" s="387" t="s">
        <v>337</v>
      </c>
      <c r="D413" s="388">
        <v>2</v>
      </c>
      <c r="E413" s="1216"/>
      <c r="F413" s="723">
        <f>E413*D413</f>
        <v>0</v>
      </c>
      <c r="G413" s="373"/>
      <c r="H413" s="47"/>
      <c r="I413" s="47"/>
      <c r="J413" s="47"/>
      <c r="L413" s="152"/>
    </row>
    <row r="414" spans="1:27" s="151" customFormat="1">
      <c r="A414" s="160"/>
      <c r="B414" s="166"/>
      <c r="C414" s="166"/>
      <c r="D414" s="164"/>
      <c r="E414" s="724"/>
      <c r="F414" s="724"/>
      <c r="G414" s="373"/>
      <c r="H414" s="47"/>
      <c r="I414" s="47"/>
      <c r="J414" s="47"/>
      <c r="L414" s="152"/>
    </row>
    <row r="415" spans="1:27" s="151" customFormat="1">
      <c r="A415" s="389">
        <f>A389+0.01</f>
        <v>1.1900000000000002</v>
      </c>
      <c r="B415" s="408" t="s">
        <v>578</v>
      </c>
      <c r="C415" s="408"/>
      <c r="D415" s="401"/>
      <c r="E415" s="725"/>
      <c r="F415" s="726"/>
      <c r="G415" s="373"/>
      <c r="H415" s="47"/>
      <c r="I415" s="47"/>
      <c r="J415" s="47"/>
      <c r="L415" s="152"/>
    </row>
    <row r="416" spans="1:27" s="159" customFormat="1">
      <c r="A416" s="378"/>
      <c r="B416" s="409" t="s">
        <v>579</v>
      </c>
      <c r="C416" s="409"/>
      <c r="D416" s="402"/>
      <c r="E416" s="719"/>
      <c r="F416" s="720"/>
      <c r="G416" s="373"/>
      <c r="H416" s="47"/>
      <c r="I416" s="47"/>
      <c r="J416" s="47"/>
      <c r="K416" s="158"/>
      <c r="L416" s="158"/>
      <c r="M416" s="158"/>
      <c r="N416" s="158"/>
      <c r="O416" s="158"/>
      <c r="P416" s="158"/>
      <c r="Q416" s="158"/>
      <c r="R416" s="158"/>
      <c r="S416" s="158"/>
      <c r="T416" s="158"/>
      <c r="U416" s="158"/>
      <c r="V416" s="158"/>
      <c r="W416" s="158"/>
      <c r="X416" s="158"/>
      <c r="Y416" s="158"/>
      <c r="Z416" s="158"/>
      <c r="AA416" s="158"/>
    </row>
    <row r="417" spans="1:27" s="151" customFormat="1">
      <c r="A417" s="378"/>
      <c r="B417" s="409" t="s">
        <v>580</v>
      </c>
      <c r="C417" s="409"/>
      <c r="D417" s="402"/>
      <c r="E417" s="719"/>
      <c r="F417" s="720"/>
      <c r="G417" s="373"/>
      <c r="H417" s="47"/>
      <c r="I417" s="47"/>
      <c r="J417" s="47"/>
      <c r="L417" s="152"/>
    </row>
    <row r="418" spans="1:27" s="151" customFormat="1">
      <c r="A418" s="378"/>
      <c r="B418" s="409" t="s">
        <v>581</v>
      </c>
      <c r="C418" s="409"/>
      <c r="D418" s="402"/>
      <c r="E418" s="719"/>
      <c r="F418" s="720"/>
      <c r="G418" s="373"/>
      <c r="H418" s="47"/>
      <c r="I418" s="47"/>
      <c r="J418" s="47"/>
      <c r="L418" s="152"/>
    </row>
    <row r="419" spans="1:27" s="151" customFormat="1">
      <c r="A419" s="378"/>
      <c r="B419" s="409" t="s">
        <v>582</v>
      </c>
      <c r="C419" s="409"/>
      <c r="D419" s="402"/>
      <c r="E419" s="719"/>
      <c r="F419" s="720"/>
      <c r="G419" s="373"/>
      <c r="H419" s="47"/>
      <c r="I419" s="47"/>
      <c r="J419" s="47"/>
      <c r="L419" s="152"/>
    </row>
    <row r="420" spans="1:27" s="151" customFormat="1">
      <c r="A420" s="378"/>
      <c r="B420" s="409" t="s">
        <v>583</v>
      </c>
      <c r="C420" s="409"/>
      <c r="D420" s="402"/>
      <c r="E420" s="719"/>
      <c r="F420" s="720"/>
      <c r="G420" s="373"/>
      <c r="H420" s="47"/>
      <c r="I420" s="47"/>
      <c r="J420" s="47"/>
      <c r="L420" s="152"/>
    </row>
    <row r="421" spans="1:27" s="151" customFormat="1">
      <c r="A421" s="378"/>
      <c r="B421" s="409" t="s">
        <v>584</v>
      </c>
      <c r="C421" s="409"/>
      <c r="D421" s="402"/>
      <c r="E421" s="719"/>
      <c r="F421" s="720"/>
      <c r="G421" s="373"/>
      <c r="H421" s="47"/>
      <c r="I421" s="47"/>
      <c r="J421" s="47"/>
      <c r="L421" s="152"/>
    </row>
    <row r="422" spans="1:27" s="151" customFormat="1">
      <c r="A422" s="378"/>
      <c r="B422" s="409" t="s">
        <v>585</v>
      </c>
      <c r="C422" s="409"/>
      <c r="D422" s="402"/>
      <c r="E422" s="719"/>
      <c r="F422" s="720"/>
      <c r="G422" s="373"/>
      <c r="H422" s="47"/>
      <c r="I422" s="47"/>
      <c r="J422" s="47"/>
      <c r="L422" s="152"/>
    </row>
    <row r="423" spans="1:27" s="151" customFormat="1">
      <c r="A423" s="378"/>
      <c r="B423" s="409" t="s">
        <v>586</v>
      </c>
      <c r="C423" s="409"/>
      <c r="D423" s="402"/>
      <c r="E423" s="719"/>
      <c r="F423" s="720"/>
      <c r="G423" s="373"/>
      <c r="H423" s="47"/>
      <c r="I423" s="47"/>
      <c r="J423" s="47"/>
      <c r="L423" s="152"/>
    </row>
    <row r="424" spans="1:27" s="151" customFormat="1">
      <c r="A424" s="383"/>
      <c r="B424" s="410" t="s">
        <v>587</v>
      </c>
      <c r="C424" s="410"/>
      <c r="D424" s="403"/>
      <c r="E424" s="721"/>
      <c r="F424" s="722"/>
      <c r="G424" s="373"/>
      <c r="H424" s="47"/>
      <c r="I424" s="47"/>
      <c r="J424" s="47"/>
      <c r="L424" s="152"/>
    </row>
    <row r="425" spans="1:27" s="151" customFormat="1">
      <c r="A425" s="386"/>
      <c r="B425" s="387"/>
      <c r="C425" s="387" t="s">
        <v>337</v>
      </c>
      <c r="D425" s="388">
        <v>3</v>
      </c>
      <c r="E425" s="1216"/>
      <c r="F425" s="723">
        <f>E425*D425</f>
        <v>0</v>
      </c>
      <c r="G425" s="373"/>
      <c r="H425" s="47"/>
      <c r="I425" s="47"/>
      <c r="J425" s="47"/>
      <c r="L425" s="152"/>
    </row>
    <row r="426" spans="1:27" s="151" customFormat="1">
      <c r="A426" s="160"/>
      <c r="B426" s="166"/>
      <c r="C426" s="166"/>
      <c r="D426" s="164"/>
      <c r="E426" s="724"/>
      <c r="F426" s="724"/>
      <c r="G426" s="373"/>
      <c r="H426" s="47"/>
      <c r="I426" s="47"/>
      <c r="J426" s="47"/>
      <c r="L426" s="152"/>
    </row>
    <row r="427" spans="1:27" s="151" customFormat="1">
      <c r="A427" s="389">
        <f>A415+0.01</f>
        <v>1.2000000000000002</v>
      </c>
      <c r="B427" s="390" t="s">
        <v>588</v>
      </c>
      <c r="C427" s="391"/>
      <c r="D427" s="391"/>
      <c r="E427" s="725"/>
      <c r="F427" s="726"/>
      <c r="G427" s="373"/>
      <c r="H427" s="47"/>
      <c r="I427" s="47"/>
      <c r="J427" s="47"/>
      <c r="L427" s="152"/>
    </row>
    <row r="428" spans="1:27" s="159" customFormat="1">
      <c r="A428" s="380"/>
      <c r="B428" s="379" t="s">
        <v>589</v>
      </c>
      <c r="C428" s="380"/>
      <c r="D428" s="380"/>
      <c r="E428" s="719"/>
      <c r="F428" s="720"/>
      <c r="G428" s="373"/>
      <c r="H428" s="47"/>
      <c r="I428" s="47"/>
      <c r="J428" s="47"/>
      <c r="K428" s="158"/>
      <c r="L428" s="158"/>
      <c r="M428" s="158"/>
      <c r="N428" s="158"/>
      <c r="O428" s="158"/>
      <c r="P428" s="158"/>
      <c r="Q428" s="158"/>
      <c r="R428" s="158"/>
      <c r="S428" s="158"/>
      <c r="T428" s="158"/>
      <c r="U428" s="158"/>
      <c r="V428" s="158"/>
      <c r="W428" s="158"/>
      <c r="X428" s="158"/>
      <c r="Y428" s="158"/>
      <c r="Z428" s="158"/>
      <c r="AA428" s="158"/>
    </row>
    <row r="429" spans="1:27" s="151" customFormat="1">
      <c r="A429" s="380"/>
      <c r="B429" s="379" t="s">
        <v>590</v>
      </c>
      <c r="C429" s="380"/>
      <c r="D429" s="380"/>
      <c r="E429" s="719"/>
      <c r="F429" s="720"/>
      <c r="G429" s="373"/>
      <c r="H429" s="47"/>
      <c r="I429" s="47"/>
      <c r="J429" s="47"/>
      <c r="L429" s="152"/>
    </row>
    <row r="430" spans="1:27" s="151" customFormat="1">
      <c r="A430" s="380"/>
      <c r="B430" s="379" t="s">
        <v>591</v>
      </c>
      <c r="C430" s="380"/>
      <c r="D430" s="380"/>
      <c r="E430" s="719"/>
      <c r="F430" s="720"/>
      <c r="G430" s="373"/>
      <c r="H430" s="47"/>
      <c r="I430" s="47"/>
      <c r="J430" s="47"/>
      <c r="K430" s="152"/>
      <c r="N430" s="152"/>
    </row>
    <row r="431" spans="1:27" s="151" customFormat="1">
      <c r="A431" s="380"/>
      <c r="B431" s="379" t="s">
        <v>592</v>
      </c>
      <c r="C431" s="380"/>
      <c r="D431" s="380"/>
      <c r="E431" s="719"/>
      <c r="F431" s="720"/>
      <c r="G431" s="373"/>
      <c r="H431" s="47"/>
      <c r="I431" s="47"/>
      <c r="J431" s="47"/>
      <c r="K431" s="152"/>
      <c r="N431" s="152"/>
    </row>
    <row r="432" spans="1:27" s="151" customFormat="1">
      <c r="A432" s="380"/>
      <c r="B432" s="379" t="s">
        <v>593</v>
      </c>
      <c r="C432" s="380"/>
      <c r="D432" s="380"/>
      <c r="E432" s="719"/>
      <c r="F432" s="720"/>
      <c r="G432" s="373"/>
      <c r="H432" s="47"/>
      <c r="I432" s="47"/>
      <c r="J432" s="47"/>
      <c r="K432" s="152"/>
      <c r="N432" s="152"/>
    </row>
    <row r="433" spans="1:27" s="151" customFormat="1">
      <c r="A433" s="380"/>
      <c r="B433" s="379" t="s">
        <v>594</v>
      </c>
      <c r="C433" s="380"/>
      <c r="D433" s="380"/>
      <c r="E433" s="719"/>
      <c r="F433" s="720"/>
      <c r="G433" s="373"/>
      <c r="H433" s="47"/>
      <c r="I433" s="47"/>
      <c r="J433" s="47"/>
      <c r="K433" s="152"/>
      <c r="N433" s="152"/>
    </row>
    <row r="434" spans="1:27" s="151" customFormat="1">
      <c r="A434" s="380"/>
      <c r="B434" s="379" t="s">
        <v>595</v>
      </c>
      <c r="C434" s="380"/>
      <c r="D434" s="380"/>
      <c r="E434" s="719"/>
      <c r="F434" s="720"/>
      <c r="G434" s="373"/>
      <c r="H434" s="47"/>
      <c r="I434" s="47"/>
      <c r="J434" s="47"/>
      <c r="K434" s="152"/>
      <c r="N434" s="152"/>
    </row>
    <row r="435" spans="1:27" s="151" customFormat="1">
      <c r="A435" s="380"/>
      <c r="B435" s="379" t="s">
        <v>596</v>
      </c>
      <c r="C435" s="380"/>
      <c r="D435" s="380"/>
      <c r="E435" s="719"/>
      <c r="F435" s="720"/>
      <c r="G435" s="373"/>
      <c r="H435" s="47"/>
      <c r="I435" s="47"/>
      <c r="J435" s="47"/>
      <c r="K435" s="152"/>
      <c r="N435" s="152"/>
    </row>
    <row r="436" spans="1:27" s="151" customFormat="1">
      <c r="A436" s="380"/>
      <c r="B436" s="379" t="s">
        <v>597</v>
      </c>
      <c r="C436" s="380"/>
      <c r="D436" s="380"/>
      <c r="E436" s="719"/>
      <c r="F436" s="720"/>
      <c r="G436" s="373"/>
      <c r="H436" s="47"/>
      <c r="I436" s="47"/>
      <c r="J436" s="47"/>
      <c r="K436" s="152"/>
      <c r="N436" s="152"/>
    </row>
    <row r="437" spans="1:27" s="151" customFormat="1">
      <c r="A437" s="380"/>
      <c r="B437" s="379" t="s">
        <v>598</v>
      </c>
      <c r="C437" s="380"/>
      <c r="D437" s="380"/>
      <c r="E437" s="719"/>
      <c r="F437" s="720"/>
      <c r="G437" s="373"/>
      <c r="H437" s="47"/>
      <c r="I437" s="47"/>
      <c r="J437" s="47"/>
      <c r="K437" s="152"/>
      <c r="N437" s="152"/>
    </row>
    <row r="438" spans="1:27" s="151" customFormat="1">
      <c r="A438" s="380"/>
      <c r="B438" s="379" t="s">
        <v>599</v>
      </c>
      <c r="C438" s="380"/>
      <c r="D438" s="380"/>
      <c r="E438" s="719"/>
      <c r="F438" s="720"/>
      <c r="G438" s="373"/>
      <c r="H438" s="47"/>
      <c r="I438" s="47"/>
      <c r="J438" s="47"/>
      <c r="K438" s="152"/>
      <c r="N438" s="152"/>
    </row>
    <row r="439" spans="1:27" s="151" customFormat="1">
      <c r="A439" s="380"/>
      <c r="B439" s="379" t="s">
        <v>600</v>
      </c>
      <c r="C439" s="380"/>
      <c r="D439" s="380"/>
      <c r="E439" s="719"/>
      <c r="F439" s="720"/>
      <c r="G439" s="373"/>
      <c r="H439" s="47"/>
      <c r="I439" s="47"/>
      <c r="J439" s="47"/>
      <c r="K439" s="152"/>
      <c r="N439" s="152"/>
    </row>
    <row r="440" spans="1:27" s="151" customFormat="1">
      <c r="A440" s="380"/>
      <c r="B440" s="379" t="s">
        <v>601</v>
      </c>
      <c r="C440" s="380"/>
      <c r="D440" s="380"/>
      <c r="E440" s="719"/>
      <c r="F440" s="720"/>
      <c r="G440" s="373"/>
      <c r="H440" s="47"/>
      <c r="I440" s="47"/>
      <c r="J440" s="47"/>
      <c r="K440" s="152"/>
      <c r="N440" s="152"/>
    </row>
    <row r="441" spans="1:27" s="151" customFormat="1">
      <c r="A441" s="380"/>
      <c r="B441" s="379" t="s">
        <v>602</v>
      </c>
      <c r="C441" s="380"/>
      <c r="D441" s="380"/>
      <c r="E441" s="719"/>
      <c r="F441" s="720"/>
      <c r="G441" s="373"/>
      <c r="H441" s="47"/>
      <c r="I441" s="47"/>
      <c r="J441" s="47"/>
      <c r="K441" s="152"/>
      <c r="N441" s="152"/>
    </row>
    <row r="442" spans="1:27" s="151" customFormat="1">
      <c r="A442" s="385"/>
      <c r="B442" s="384" t="s">
        <v>603</v>
      </c>
      <c r="C442" s="385"/>
      <c r="D442" s="385"/>
      <c r="E442" s="721"/>
      <c r="F442" s="722"/>
      <c r="G442" s="373"/>
      <c r="H442" s="47"/>
      <c r="I442" s="47"/>
      <c r="J442" s="47"/>
      <c r="K442" s="152"/>
      <c r="N442" s="152"/>
    </row>
    <row r="443" spans="1:27" s="151" customFormat="1">
      <c r="A443" s="386"/>
      <c r="B443" s="387"/>
      <c r="C443" s="387" t="s">
        <v>337</v>
      </c>
      <c r="D443" s="388">
        <v>1</v>
      </c>
      <c r="E443" s="1216"/>
      <c r="F443" s="723">
        <f>E443*D443</f>
        <v>0</v>
      </c>
      <c r="G443" s="373"/>
      <c r="H443" s="47"/>
      <c r="I443" s="47"/>
      <c r="J443" s="47"/>
      <c r="K443" s="152"/>
      <c r="N443" s="152"/>
    </row>
    <row r="444" spans="1:27" s="151" customFormat="1">
      <c r="A444" s="160"/>
      <c r="B444" s="163"/>
      <c r="C444" s="163"/>
      <c r="E444" s="724"/>
      <c r="F444" s="724"/>
      <c r="G444" s="373"/>
      <c r="H444" s="47"/>
      <c r="I444" s="47"/>
      <c r="J444" s="47"/>
      <c r="K444" s="152"/>
      <c r="N444" s="152"/>
    </row>
    <row r="445" spans="1:27" s="151" customFormat="1" ht="33">
      <c r="A445" s="389">
        <f>A427+0.01</f>
        <v>1.2100000000000002</v>
      </c>
      <c r="B445" s="390" t="s">
        <v>604</v>
      </c>
      <c r="C445" s="391"/>
      <c r="D445" s="391"/>
      <c r="E445" s="725"/>
      <c r="F445" s="726"/>
      <c r="G445" s="373"/>
      <c r="H445" s="47"/>
      <c r="I445" s="47"/>
      <c r="J445" s="47"/>
      <c r="K445" s="152"/>
      <c r="N445" s="152"/>
    </row>
    <row r="446" spans="1:27" s="159" customFormat="1">
      <c r="A446" s="380"/>
      <c r="B446" s="379" t="s">
        <v>605</v>
      </c>
      <c r="C446" s="380"/>
      <c r="D446" s="380"/>
      <c r="E446" s="719"/>
      <c r="F446" s="720"/>
      <c r="G446" s="373"/>
      <c r="H446" s="47"/>
      <c r="I446" s="47"/>
      <c r="J446" s="47"/>
      <c r="K446" s="158"/>
      <c r="L446" s="158"/>
      <c r="M446" s="158"/>
      <c r="N446" s="158"/>
      <c r="O446" s="158"/>
      <c r="P446" s="158"/>
      <c r="Q446" s="158"/>
      <c r="R446" s="158"/>
      <c r="S446" s="158"/>
      <c r="T446" s="158"/>
      <c r="U446" s="158"/>
      <c r="V446" s="158"/>
      <c r="W446" s="158"/>
      <c r="X446" s="158"/>
      <c r="Y446" s="158"/>
      <c r="Z446" s="158"/>
      <c r="AA446" s="158"/>
    </row>
    <row r="447" spans="1:27" s="151" customFormat="1">
      <c r="A447" s="380"/>
      <c r="B447" s="379" t="s">
        <v>606</v>
      </c>
      <c r="C447" s="380"/>
      <c r="D447" s="380"/>
      <c r="E447" s="719"/>
      <c r="F447" s="720"/>
      <c r="G447" s="373"/>
      <c r="H447" s="47"/>
      <c r="I447" s="47"/>
      <c r="J447" s="47"/>
      <c r="L447" s="152"/>
    </row>
    <row r="448" spans="1:27" s="151" customFormat="1">
      <c r="A448" s="380"/>
      <c r="B448" s="379" t="s">
        <v>607</v>
      </c>
      <c r="C448" s="380"/>
      <c r="D448" s="380"/>
      <c r="E448" s="719"/>
      <c r="F448" s="720"/>
      <c r="G448" s="373"/>
      <c r="H448" s="47"/>
      <c r="I448" s="47"/>
      <c r="J448" s="47"/>
      <c r="K448" s="152"/>
      <c r="N448" s="152"/>
    </row>
    <row r="449" spans="1:14" s="151" customFormat="1">
      <c r="A449" s="380"/>
      <c r="B449" s="379" t="s">
        <v>608</v>
      </c>
      <c r="C449" s="380"/>
      <c r="D449" s="380"/>
      <c r="E449" s="719"/>
      <c r="F449" s="720"/>
      <c r="G449" s="373"/>
      <c r="H449" s="47"/>
      <c r="I449" s="47"/>
      <c r="J449" s="47"/>
      <c r="K449" s="152"/>
      <c r="N449" s="152"/>
    </row>
    <row r="450" spans="1:14" s="151" customFormat="1">
      <c r="A450" s="380"/>
      <c r="B450" s="379" t="s">
        <v>609</v>
      </c>
      <c r="C450" s="380"/>
      <c r="D450" s="380"/>
      <c r="E450" s="719"/>
      <c r="F450" s="720"/>
      <c r="G450" s="373"/>
      <c r="H450" s="47"/>
      <c r="I450" s="47"/>
      <c r="J450" s="47"/>
      <c r="K450" s="152"/>
      <c r="N450" s="152"/>
    </row>
    <row r="451" spans="1:14" s="151" customFormat="1">
      <c r="A451" s="380"/>
      <c r="B451" s="379" t="s">
        <v>610</v>
      </c>
      <c r="C451" s="380"/>
      <c r="D451" s="380"/>
      <c r="E451" s="719"/>
      <c r="F451" s="720"/>
      <c r="G451" s="373"/>
      <c r="H451" s="47"/>
      <c r="I451" s="47"/>
      <c r="J451" s="47"/>
      <c r="K451" s="152"/>
      <c r="N451" s="152"/>
    </row>
    <row r="452" spans="1:14" s="151" customFormat="1">
      <c r="A452" s="380"/>
      <c r="B452" s="379" t="s">
        <v>611</v>
      </c>
      <c r="C452" s="380"/>
      <c r="D452" s="380"/>
      <c r="E452" s="719"/>
      <c r="F452" s="720"/>
      <c r="G452" s="373"/>
      <c r="H452" s="47"/>
      <c r="I452" s="47"/>
      <c r="J452" s="47"/>
      <c r="K452" s="152"/>
      <c r="N452" s="152"/>
    </row>
    <row r="453" spans="1:14" s="151" customFormat="1">
      <c r="A453" s="380"/>
      <c r="B453" s="379" t="s">
        <v>612</v>
      </c>
      <c r="C453" s="380"/>
      <c r="D453" s="380"/>
      <c r="E453" s="719"/>
      <c r="F453" s="720"/>
      <c r="G453" s="373"/>
      <c r="H453" s="47"/>
      <c r="I453" s="47"/>
      <c r="J453" s="47"/>
      <c r="K453" s="152"/>
      <c r="N453" s="152"/>
    </row>
    <row r="454" spans="1:14" s="151" customFormat="1">
      <c r="A454" s="380"/>
      <c r="B454" s="379" t="s">
        <v>613</v>
      </c>
      <c r="C454" s="380"/>
      <c r="D454" s="380"/>
      <c r="E454" s="719"/>
      <c r="F454" s="720"/>
      <c r="G454" s="373"/>
      <c r="H454" s="47"/>
      <c r="I454" s="47"/>
      <c r="J454" s="47"/>
      <c r="K454" s="152"/>
      <c r="N454" s="152"/>
    </row>
    <row r="455" spans="1:14" s="151" customFormat="1">
      <c r="A455" s="380"/>
      <c r="B455" s="379" t="s">
        <v>614</v>
      </c>
      <c r="C455" s="380"/>
      <c r="D455" s="380"/>
      <c r="E455" s="719"/>
      <c r="F455" s="720"/>
      <c r="G455" s="373"/>
      <c r="H455" s="47"/>
      <c r="I455" s="47"/>
      <c r="J455" s="47"/>
      <c r="K455" s="152"/>
      <c r="N455" s="152"/>
    </row>
    <row r="456" spans="1:14" s="151" customFormat="1">
      <c r="A456" s="380"/>
      <c r="B456" s="379" t="s">
        <v>615</v>
      </c>
      <c r="C456" s="380"/>
      <c r="D456" s="380"/>
      <c r="E456" s="719"/>
      <c r="F456" s="720"/>
      <c r="G456" s="373"/>
      <c r="H456" s="47"/>
      <c r="I456" s="47"/>
      <c r="J456" s="47"/>
      <c r="K456" s="152"/>
      <c r="N456" s="152"/>
    </row>
    <row r="457" spans="1:14" s="151" customFormat="1">
      <c r="A457" s="380"/>
      <c r="B457" s="379" t="s">
        <v>616</v>
      </c>
      <c r="C457" s="380"/>
      <c r="D457" s="380"/>
      <c r="E457" s="719"/>
      <c r="F457" s="720"/>
      <c r="G457" s="373"/>
      <c r="H457" s="47"/>
      <c r="I457" s="47"/>
      <c r="J457" s="47"/>
      <c r="K457" s="152"/>
      <c r="N457" s="152"/>
    </row>
    <row r="458" spans="1:14" s="151" customFormat="1">
      <c r="A458" s="380"/>
      <c r="B458" s="379" t="s">
        <v>617</v>
      </c>
      <c r="C458" s="380"/>
      <c r="D458" s="380"/>
      <c r="E458" s="719"/>
      <c r="F458" s="720"/>
      <c r="G458" s="373"/>
      <c r="H458" s="47"/>
      <c r="I458" s="47"/>
      <c r="J458" s="47"/>
      <c r="K458" s="152"/>
      <c r="N458" s="152"/>
    </row>
    <row r="459" spans="1:14" s="151" customFormat="1">
      <c r="A459" s="380"/>
      <c r="B459" s="379" t="s">
        <v>618</v>
      </c>
      <c r="C459" s="380"/>
      <c r="D459" s="380"/>
      <c r="E459" s="719"/>
      <c r="F459" s="720"/>
      <c r="G459" s="373"/>
      <c r="H459" s="47"/>
      <c r="I459" s="47"/>
      <c r="J459" s="47"/>
      <c r="K459" s="152"/>
      <c r="N459" s="152"/>
    </row>
    <row r="460" spans="1:14" s="151" customFormat="1">
      <c r="A460" s="380"/>
      <c r="B460" s="379" t="s">
        <v>619</v>
      </c>
      <c r="C460" s="380"/>
      <c r="D460" s="380"/>
      <c r="E460" s="719"/>
      <c r="F460" s="720"/>
      <c r="G460" s="373"/>
      <c r="H460" s="47"/>
      <c r="I460" s="47"/>
      <c r="J460" s="47"/>
      <c r="K460" s="152"/>
      <c r="N460" s="152"/>
    </row>
    <row r="461" spans="1:14" s="151" customFormat="1">
      <c r="A461" s="380"/>
      <c r="B461" s="379" t="s">
        <v>620</v>
      </c>
      <c r="C461" s="380"/>
      <c r="D461" s="380"/>
      <c r="E461" s="719"/>
      <c r="F461" s="720"/>
      <c r="G461" s="373"/>
      <c r="H461" s="47"/>
      <c r="I461" s="47"/>
      <c r="J461" s="47"/>
      <c r="K461" s="152"/>
      <c r="N461" s="152"/>
    </row>
    <row r="462" spans="1:14" s="151" customFormat="1">
      <c r="A462" s="380"/>
      <c r="B462" s="379" t="s">
        <v>621</v>
      </c>
      <c r="C462" s="380"/>
      <c r="D462" s="380"/>
      <c r="E462" s="719"/>
      <c r="F462" s="720"/>
      <c r="G462" s="373"/>
      <c r="H462" s="47"/>
      <c r="I462" s="47"/>
      <c r="J462" s="47"/>
      <c r="K462" s="152"/>
      <c r="N462" s="152"/>
    </row>
    <row r="463" spans="1:14" s="151" customFormat="1">
      <c r="A463" s="380"/>
      <c r="B463" s="379" t="s">
        <v>622</v>
      </c>
      <c r="C463" s="380"/>
      <c r="D463" s="380"/>
      <c r="E463" s="719"/>
      <c r="F463" s="720"/>
      <c r="G463" s="373"/>
      <c r="H463" s="47"/>
      <c r="I463" s="47"/>
      <c r="J463" s="47"/>
      <c r="K463" s="152"/>
      <c r="N463" s="152"/>
    </row>
    <row r="464" spans="1:14" s="151" customFormat="1">
      <c r="A464" s="380"/>
      <c r="B464" s="379" t="s">
        <v>623</v>
      </c>
      <c r="C464" s="380"/>
      <c r="D464" s="380"/>
      <c r="E464" s="719"/>
      <c r="F464" s="720"/>
      <c r="G464" s="373"/>
      <c r="H464" s="47"/>
      <c r="I464" s="47"/>
      <c r="J464" s="47"/>
      <c r="K464" s="152"/>
      <c r="N464" s="152"/>
    </row>
    <row r="465" spans="1:27" s="151" customFormat="1">
      <c r="A465" s="380"/>
      <c r="B465" s="379" t="s">
        <v>624</v>
      </c>
      <c r="C465" s="380"/>
      <c r="D465" s="380"/>
      <c r="E465" s="719"/>
      <c r="F465" s="720"/>
      <c r="G465" s="373"/>
      <c r="H465" s="47"/>
      <c r="I465" s="47"/>
      <c r="J465" s="47"/>
      <c r="K465" s="152"/>
      <c r="N465" s="152"/>
    </row>
    <row r="466" spans="1:27" s="151" customFormat="1">
      <c r="A466" s="380"/>
      <c r="B466" s="379" t="s">
        <v>625</v>
      </c>
      <c r="C466" s="380"/>
      <c r="D466" s="380"/>
      <c r="E466" s="719"/>
      <c r="F466" s="720"/>
      <c r="G466" s="373"/>
      <c r="H466" s="47"/>
      <c r="I466" s="47"/>
      <c r="J466" s="47"/>
      <c r="K466" s="152"/>
      <c r="N466" s="152"/>
    </row>
    <row r="467" spans="1:27" s="151" customFormat="1">
      <c r="A467" s="380"/>
      <c r="B467" s="379" t="s">
        <v>626</v>
      </c>
      <c r="C467" s="380"/>
      <c r="D467" s="380"/>
      <c r="E467" s="719"/>
      <c r="F467" s="720"/>
      <c r="G467" s="373"/>
      <c r="H467" s="47"/>
      <c r="I467" s="47"/>
      <c r="J467" s="47"/>
      <c r="K467" s="152"/>
      <c r="N467" s="152"/>
    </row>
    <row r="468" spans="1:27" s="151" customFormat="1">
      <c r="A468" s="385"/>
      <c r="B468" s="384" t="s">
        <v>627</v>
      </c>
      <c r="C468" s="385"/>
      <c r="D468" s="385"/>
      <c r="E468" s="721"/>
      <c r="F468" s="722"/>
      <c r="G468" s="373"/>
      <c r="H468" s="47"/>
      <c r="I468" s="47"/>
      <c r="J468" s="47"/>
      <c r="K468" s="152"/>
      <c r="N468" s="152"/>
    </row>
    <row r="469" spans="1:27" s="151" customFormat="1">
      <c r="A469" s="386"/>
      <c r="B469" s="387"/>
      <c r="C469" s="387" t="s">
        <v>337</v>
      </c>
      <c r="D469" s="388">
        <v>1</v>
      </c>
      <c r="E469" s="1216"/>
      <c r="F469" s="723">
        <f>E469*D469</f>
        <v>0</v>
      </c>
      <c r="G469" s="373"/>
      <c r="H469" s="47"/>
      <c r="I469" s="47"/>
      <c r="J469" s="47"/>
      <c r="K469" s="152"/>
      <c r="N469" s="152"/>
    </row>
    <row r="470" spans="1:27" s="151" customFormat="1">
      <c r="B470" s="161"/>
      <c r="E470" s="724"/>
      <c r="F470" s="724"/>
      <c r="G470" s="373"/>
      <c r="H470" s="47"/>
      <c r="I470" s="47"/>
      <c r="J470" s="47"/>
      <c r="K470" s="152"/>
      <c r="N470" s="152"/>
    </row>
    <row r="471" spans="1:27" s="151" customFormat="1" ht="33">
      <c r="A471" s="389">
        <f>A445+0.01</f>
        <v>1.2200000000000002</v>
      </c>
      <c r="B471" s="390" t="s">
        <v>628</v>
      </c>
      <c r="C471" s="391"/>
      <c r="D471" s="391"/>
      <c r="E471" s="725"/>
      <c r="F471" s="726"/>
      <c r="G471" s="373"/>
      <c r="H471" s="47"/>
      <c r="I471" s="47"/>
      <c r="J471" s="47"/>
      <c r="K471" s="152"/>
      <c r="N471" s="152"/>
    </row>
    <row r="472" spans="1:27" s="159" customFormat="1">
      <c r="A472" s="380"/>
      <c r="B472" s="398" t="s">
        <v>629</v>
      </c>
      <c r="C472" s="380"/>
      <c r="D472" s="380"/>
      <c r="E472" s="719"/>
      <c r="F472" s="720"/>
      <c r="G472" s="373"/>
      <c r="H472" s="47"/>
      <c r="I472" s="47"/>
      <c r="J472" s="47"/>
      <c r="K472" s="158"/>
      <c r="L472" s="158"/>
      <c r="M472" s="158"/>
      <c r="N472" s="158"/>
      <c r="O472" s="158"/>
      <c r="P472" s="158"/>
      <c r="Q472" s="158"/>
      <c r="R472" s="158"/>
      <c r="S472" s="158"/>
      <c r="T472" s="158"/>
      <c r="U472" s="158"/>
      <c r="V472" s="158"/>
      <c r="W472" s="158"/>
      <c r="X472" s="158"/>
      <c r="Y472" s="158"/>
      <c r="Z472" s="158"/>
      <c r="AA472" s="158"/>
    </row>
    <row r="473" spans="1:27" s="151" customFormat="1">
      <c r="A473" s="380"/>
      <c r="B473" s="398" t="s">
        <v>630</v>
      </c>
      <c r="C473" s="380"/>
      <c r="D473" s="380"/>
      <c r="E473" s="719"/>
      <c r="F473" s="720"/>
      <c r="G473" s="373"/>
      <c r="H473" s="47"/>
      <c r="I473" s="47"/>
      <c r="J473" s="47"/>
      <c r="K473" s="152"/>
      <c r="N473" s="152"/>
    </row>
    <row r="474" spans="1:27" s="151" customFormat="1">
      <c r="A474" s="380"/>
      <c r="B474" s="398" t="s">
        <v>607</v>
      </c>
      <c r="C474" s="380"/>
      <c r="D474" s="380"/>
      <c r="E474" s="719"/>
      <c r="F474" s="720"/>
      <c r="G474" s="373"/>
      <c r="H474" s="47"/>
      <c r="I474" s="47"/>
      <c r="J474" s="47"/>
      <c r="K474" s="152"/>
      <c r="N474" s="152"/>
    </row>
    <row r="475" spans="1:27" s="151" customFormat="1">
      <c r="A475" s="380"/>
      <c r="B475" s="398" t="s">
        <v>631</v>
      </c>
      <c r="C475" s="380"/>
      <c r="D475" s="380"/>
      <c r="E475" s="719"/>
      <c r="F475" s="720"/>
      <c r="G475" s="373"/>
      <c r="H475" s="47"/>
      <c r="I475" s="47"/>
      <c r="J475" s="47"/>
      <c r="K475" s="152"/>
      <c r="N475" s="152"/>
    </row>
    <row r="476" spans="1:27" s="151" customFormat="1">
      <c r="A476" s="380"/>
      <c r="B476" s="398" t="s">
        <v>632</v>
      </c>
      <c r="C476" s="380"/>
      <c r="D476" s="380"/>
      <c r="E476" s="719"/>
      <c r="F476" s="720"/>
      <c r="G476" s="373"/>
      <c r="H476" s="47"/>
      <c r="I476" s="47"/>
      <c r="J476" s="47"/>
      <c r="K476" s="152"/>
      <c r="N476" s="152"/>
    </row>
    <row r="477" spans="1:27" s="151" customFormat="1">
      <c r="A477" s="380"/>
      <c r="B477" s="398" t="s">
        <v>610</v>
      </c>
      <c r="C477" s="380"/>
      <c r="D477" s="380"/>
      <c r="E477" s="719"/>
      <c r="F477" s="720"/>
      <c r="G477" s="373"/>
      <c r="H477" s="47"/>
      <c r="I477" s="47"/>
      <c r="J477" s="47"/>
      <c r="K477" s="152"/>
      <c r="N477" s="152"/>
    </row>
    <row r="478" spans="1:27" s="151" customFormat="1">
      <c r="A478" s="380"/>
      <c r="B478" s="398" t="s">
        <v>611</v>
      </c>
      <c r="C478" s="380"/>
      <c r="D478" s="380"/>
      <c r="E478" s="719"/>
      <c r="F478" s="720"/>
      <c r="G478" s="373"/>
      <c r="H478" s="47"/>
      <c r="I478" s="47"/>
      <c r="J478" s="47"/>
      <c r="K478" s="152"/>
      <c r="N478" s="152"/>
    </row>
    <row r="479" spans="1:27" s="151" customFormat="1">
      <c r="A479" s="380"/>
      <c r="B479" s="398" t="s">
        <v>612</v>
      </c>
      <c r="C479" s="380"/>
      <c r="D479" s="380"/>
      <c r="E479" s="719"/>
      <c r="F479" s="720"/>
      <c r="G479" s="373"/>
      <c r="H479" s="47"/>
      <c r="I479" s="47"/>
      <c r="J479" s="47"/>
      <c r="K479" s="152"/>
      <c r="N479" s="152"/>
    </row>
    <row r="480" spans="1:27" s="151" customFormat="1">
      <c r="A480" s="380"/>
      <c r="B480" s="398" t="s">
        <v>613</v>
      </c>
      <c r="C480" s="380"/>
      <c r="D480" s="380"/>
      <c r="E480" s="719"/>
      <c r="F480" s="720"/>
      <c r="G480" s="373"/>
      <c r="H480" s="47"/>
      <c r="I480" s="47"/>
      <c r="J480" s="47"/>
      <c r="K480" s="152"/>
      <c r="N480" s="152"/>
    </row>
    <row r="481" spans="1:14" s="151" customFormat="1">
      <c r="A481" s="380"/>
      <c r="B481" s="398" t="s">
        <v>614</v>
      </c>
      <c r="C481" s="380"/>
      <c r="D481" s="380"/>
      <c r="E481" s="719"/>
      <c r="F481" s="720"/>
      <c r="G481" s="373"/>
      <c r="H481" s="47"/>
      <c r="I481" s="47"/>
      <c r="J481" s="47"/>
      <c r="K481" s="152"/>
      <c r="N481" s="152"/>
    </row>
    <row r="482" spans="1:14" s="151" customFormat="1">
      <c r="A482" s="380"/>
      <c r="B482" s="398" t="s">
        <v>615</v>
      </c>
      <c r="C482" s="380"/>
      <c r="D482" s="380"/>
      <c r="E482" s="719"/>
      <c r="F482" s="720"/>
      <c r="G482" s="373"/>
      <c r="H482" s="47"/>
      <c r="I482" s="47"/>
      <c r="J482" s="47"/>
      <c r="K482" s="152"/>
      <c r="N482" s="152"/>
    </row>
    <row r="483" spans="1:14" s="151" customFormat="1">
      <c r="A483" s="380"/>
      <c r="B483" s="398" t="s">
        <v>616</v>
      </c>
      <c r="C483" s="380"/>
      <c r="D483" s="380"/>
      <c r="E483" s="719"/>
      <c r="F483" s="720"/>
      <c r="G483" s="373"/>
      <c r="H483" s="47"/>
      <c r="I483" s="47"/>
      <c r="J483" s="47"/>
      <c r="K483" s="152"/>
      <c r="N483" s="152"/>
    </row>
    <row r="484" spans="1:14" s="151" customFormat="1">
      <c r="A484" s="380"/>
      <c r="B484" s="398" t="s">
        <v>617</v>
      </c>
      <c r="C484" s="380"/>
      <c r="D484" s="380"/>
      <c r="E484" s="719"/>
      <c r="F484" s="720"/>
      <c r="G484" s="373"/>
      <c r="H484" s="47"/>
      <c r="I484" s="47"/>
      <c r="J484" s="47"/>
      <c r="K484" s="152"/>
      <c r="N484" s="152"/>
    </row>
    <row r="485" spans="1:14" s="151" customFormat="1">
      <c r="A485" s="380"/>
      <c r="B485" s="398" t="s">
        <v>633</v>
      </c>
      <c r="C485" s="380"/>
      <c r="D485" s="380"/>
      <c r="E485" s="719"/>
      <c r="F485" s="720"/>
      <c r="G485" s="373"/>
      <c r="H485" s="47"/>
      <c r="I485" s="47"/>
      <c r="J485" s="47"/>
      <c r="K485" s="152"/>
      <c r="N485" s="152"/>
    </row>
    <row r="486" spans="1:14" s="151" customFormat="1">
      <c r="A486" s="380"/>
      <c r="B486" s="398" t="s">
        <v>634</v>
      </c>
      <c r="C486" s="380"/>
      <c r="D486" s="380"/>
      <c r="E486" s="719"/>
      <c r="F486" s="720"/>
      <c r="G486" s="373"/>
      <c r="H486" s="47"/>
      <c r="I486" s="47"/>
      <c r="J486" s="47"/>
      <c r="K486" s="152"/>
      <c r="N486" s="152"/>
    </row>
    <row r="487" spans="1:14" s="151" customFormat="1">
      <c r="A487" s="380"/>
      <c r="B487" s="398" t="s">
        <v>635</v>
      </c>
      <c r="C487" s="380"/>
      <c r="D487" s="380"/>
      <c r="E487" s="719"/>
      <c r="F487" s="720"/>
      <c r="G487" s="373"/>
      <c r="H487" s="47"/>
      <c r="I487" s="47"/>
      <c r="J487" s="47"/>
      <c r="K487" s="152"/>
      <c r="N487" s="152"/>
    </row>
    <row r="488" spans="1:14" s="151" customFormat="1">
      <c r="A488" s="380"/>
      <c r="B488" s="398" t="s">
        <v>636</v>
      </c>
      <c r="C488" s="380"/>
      <c r="D488" s="380"/>
      <c r="E488" s="719"/>
      <c r="F488" s="720"/>
      <c r="G488" s="373"/>
      <c r="H488" s="47"/>
      <c r="I488" s="47"/>
      <c r="J488" s="47"/>
      <c r="K488" s="152"/>
      <c r="N488" s="152"/>
    </row>
    <row r="489" spans="1:14" s="151" customFormat="1">
      <c r="A489" s="380"/>
      <c r="B489" s="398" t="s">
        <v>620</v>
      </c>
      <c r="C489" s="380"/>
      <c r="D489" s="380"/>
      <c r="E489" s="719"/>
      <c r="F489" s="720"/>
      <c r="G489" s="373"/>
      <c r="H489" s="47"/>
      <c r="I489" s="47"/>
      <c r="J489" s="47"/>
      <c r="K489" s="152"/>
      <c r="N489" s="152"/>
    </row>
    <row r="490" spans="1:14" s="151" customFormat="1">
      <c r="A490" s="380"/>
      <c r="B490" s="398" t="s">
        <v>637</v>
      </c>
      <c r="C490" s="380"/>
      <c r="D490" s="380"/>
      <c r="E490" s="719"/>
      <c r="F490" s="720"/>
      <c r="G490" s="373"/>
      <c r="H490" s="47"/>
      <c r="I490" s="47"/>
      <c r="J490" s="47"/>
      <c r="K490" s="152"/>
      <c r="N490" s="152"/>
    </row>
    <row r="491" spans="1:14" s="151" customFormat="1">
      <c r="A491" s="380"/>
      <c r="B491" s="398" t="s">
        <v>638</v>
      </c>
      <c r="C491" s="380"/>
      <c r="D491" s="380"/>
      <c r="E491" s="719"/>
      <c r="F491" s="720"/>
      <c r="G491" s="373"/>
      <c r="H491" s="47"/>
      <c r="I491" s="47"/>
      <c r="J491" s="47"/>
      <c r="K491" s="152"/>
      <c r="N491" s="152"/>
    </row>
    <row r="492" spans="1:14" s="151" customFormat="1">
      <c r="A492" s="380"/>
      <c r="B492" s="398" t="s">
        <v>639</v>
      </c>
      <c r="C492" s="380"/>
      <c r="D492" s="380"/>
      <c r="E492" s="719"/>
      <c r="F492" s="720"/>
      <c r="G492" s="373"/>
      <c r="H492" s="47"/>
      <c r="I492" s="47"/>
      <c r="J492" s="47"/>
      <c r="K492" s="152"/>
      <c r="N492" s="152"/>
    </row>
    <row r="493" spans="1:14" s="151" customFormat="1">
      <c r="A493" s="380"/>
      <c r="B493" s="398" t="s">
        <v>640</v>
      </c>
      <c r="C493" s="380"/>
      <c r="D493" s="380"/>
      <c r="E493" s="719"/>
      <c r="F493" s="720"/>
      <c r="G493" s="373"/>
      <c r="H493" s="47"/>
      <c r="I493" s="47"/>
      <c r="J493" s="47"/>
      <c r="K493" s="152"/>
      <c r="N493" s="152"/>
    </row>
    <row r="494" spans="1:14" s="151" customFormat="1">
      <c r="A494" s="380"/>
      <c r="B494" s="398" t="s">
        <v>641</v>
      </c>
      <c r="C494" s="380"/>
      <c r="D494" s="380"/>
      <c r="E494" s="719"/>
      <c r="F494" s="720"/>
      <c r="G494" s="373"/>
      <c r="H494" s="47"/>
      <c r="I494" s="47"/>
      <c r="J494" s="47"/>
      <c r="K494" s="152"/>
      <c r="N494" s="152"/>
    </row>
    <row r="495" spans="1:14" s="151" customFormat="1">
      <c r="A495" s="380"/>
      <c r="B495" s="398" t="s">
        <v>626</v>
      </c>
      <c r="C495" s="380"/>
      <c r="D495" s="380"/>
      <c r="E495" s="719"/>
      <c r="F495" s="720"/>
      <c r="G495" s="373"/>
      <c r="H495" s="47"/>
      <c r="I495" s="47"/>
      <c r="J495" s="47"/>
      <c r="K495" s="152"/>
      <c r="N495" s="152"/>
    </row>
    <row r="496" spans="1:14" s="151" customFormat="1">
      <c r="A496" s="385"/>
      <c r="B496" s="400" t="s">
        <v>627</v>
      </c>
      <c r="C496" s="385"/>
      <c r="D496" s="385"/>
      <c r="E496" s="721"/>
      <c r="F496" s="722"/>
      <c r="G496" s="373"/>
      <c r="H496" s="47"/>
      <c r="I496" s="47"/>
      <c r="J496" s="47"/>
      <c r="K496" s="152"/>
      <c r="N496" s="152"/>
    </row>
    <row r="497" spans="1:27" s="151" customFormat="1">
      <c r="A497" s="386"/>
      <c r="B497" s="387"/>
      <c r="C497" s="387" t="s">
        <v>337</v>
      </c>
      <c r="D497" s="388">
        <v>1</v>
      </c>
      <c r="E497" s="1216"/>
      <c r="F497" s="723">
        <f>E497*D497</f>
        <v>0</v>
      </c>
      <c r="G497" s="373"/>
      <c r="H497" s="47"/>
      <c r="I497" s="47"/>
      <c r="J497" s="47"/>
      <c r="K497" s="152"/>
      <c r="N497" s="152"/>
    </row>
    <row r="498" spans="1:27" s="151" customFormat="1">
      <c r="B498" s="163"/>
      <c r="E498" s="724"/>
      <c r="F498" s="724"/>
      <c r="G498" s="373"/>
      <c r="H498" s="47"/>
      <c r="I498" s="47"/>
      <c r="J498" s="47"/>
      <c r="K498" s="152"/>
      <c r="N498" s="152"/>
    </row>
    <row r="499" spans="1:27" s="151" customFormat="1">
      <c r="A499" s="160"/>
      <c r="B499" s="163"/>
      <c r="C499" s="163"/>
      <c r="E499" s="724"/>
      <c r="F499" s="724"/>
      <c r="G499" s="373"/>
      <c r="H499" s="47"/>
      <c r="I499" s="47"/>
      <c r="J499" s="47"/>
      <c r="K499" s="152"/>
      <c r="N499" s="152"/>
    </row>
    <row r="500" spans="1:27" s="159" customFormat="1">
      <c r="A500" s="389">
        <f>A471+0.01</f>
        <v>1.2300000000000002</v>
      </c>
      <c r="B500" s="391" t="s">
        <v>642</v>
      </c>
      <c r="C500" s="391"/>
      <c r="D500" s="391"/>
      <c r="E500" s="725"/>
      <c r="F500" s="726"/>
      <c r="G500" s="373"/>
      <c r="H500" s="127"/>
      <c r="I500" s="127"/>
      <c r="J500" s="127"/>
      <c r="K500" s="158"/>
      <c r="L500" s="158"/>
      <c r="M500" s="158"/>
      <c r="N500" s="158"/>
      <c r="O500" s="158"/>
      <c r="P500" s="158"/>
      <c r="Q500" s="158"/>
      <c r="R500" s="158"/>
      <c r="S500" s="158"/>
      <c r="T500" s="158"/>
      <c r="U500" s="158"/>
      <c r="V500" s="158"/>
      <c r="W500" s="158"/>
      <c r="X500" s="158"/>
      <c r="Y500" s="158"/>
      <c r="Z500" s="158"/>
      <c r="AA500" s="158"/>
    </row>
    <row r="501" spans="1:27" s="151" customFormat="1">
      <c r="A501" s="378"/>
      <c r="B501" s="380" t="s">
        <v>643</v>
      </c>
      <c r="C501" s="380"/>
      <c r="D501" s="380"/>
      <c r="E501" s="719"/>
      <c r="F501" s="720"/>
      <c r="G501" s="373"/>
      <c r="H501" s="127"/>
      <c r="I501" s="127"/>
      <c r="J501" s="127"/>
      <c r="K501" s="152"/>
      <c r="N501" s="152"/>
    </row>
    <row r="502" spans="1:27" s="151" customFormat="1">
      <c r="A502" s="383"/>
      <c r="B502" s="385" t="s">
        <v>644</v>
      </c>
      <c r="C502" s="385"/>
      <c r="D502" s="385"/>
      <c r="E502" s="721"/>
      <c r="F502" s="722"/>
      <c r="G502" s="373"/>
      <c r="H502" s="127"/>
      <c r="I502" s="127"/>
      <c r="J502" s="127"/>
      <c r="L502" s="152"/>
    </row>
    <row r="503" spans="1:27" s="151" customFormat="1">
      <c r="A503" s="386"/>
      <c r="B503" s="387"/>
      <c r="C503" s="387" t="s">
        <v>337</v>
      </c>
      <c r="D503" s="388">
        <v>1</v>
      </c>
      <c r="E503" s="1216"/>
      <c r="F503" s="723">
        <f>E503*D503</f>
        <v>0</v>
      </c>
      <c r="G503" s="373"/>
      <c r="H503" s="127"/>
      <c r="I503" s="127"/>
      <c r="J503" s="127"/>
      <c r="L503" s="152"/>
    </row>
    <row r="504" spans="1:27" s="151" customFormat="1">
      <c r="A504" s="160"/>
      <c r="E504" s="724"/>
      <c r="F504" s="724"/>
      <c r="G504" s="373"/>
      <c r="H504" s="127"/>
      <c r="I504" s="127"/>
      <c r="J504" s="127"/>
      <c r="L504" s="152"/>
    </row>
    <row r="505" spans="1:27" s="151" customFormat="1">
      <c r="A505" s="389">
        <f>A500+0.01</f>
        <v>1.2400000000000002</v>
      </c>
      <c r="B505" s="391" t="s">
        <v>645</v>
      </c>
      <c r="C505" s="391"/>
      <c r="D505" s="391"/>
      <c r="E505" s="725"/>
      <c r="F505" s="726"/>
      <c r="G505" s="373"/>
      <c r="H505" s="127"/>
      <c r="I505" s="127"/>
      <c r="J505" s="127"/>
      <c r="L505" s="152"/>
    </row>
    <row r="506" spans="1:27" s="159" customFormat="1">
      <c r="A506" s="378"/>
      <c r="B506" s="409" t="s">
        <v>646</v>
      </c>
      <c r="C506" s="409"/>
      <c r="D506" s="402"/>
      <c r="E506" s="719"/>
      <c r="F506" s="720"/>
      <c r="G506" s="373"/>
      <c r="H506" s="127"/>
      <c r="I506" s="127"/>
      <c r="J506" s="127"/>
      <c r="K506" s="158"/>
      <c r="L506" s="158"/>
      <c r="M506" s="158"/>
      <c r="N506" s="158"/>
      <c r="O506" s="158"/>
      <c r="P506" s="158"/>
      <c r="Q506" s="158"/>
      <c r="R506" s="158"/>
      <c r="S506" s="158"/>
      <c r="T506" s="158"/>
      <c r="U506" s="158"/>
      <c r="V506" s="158"/>
      <c r="W506" s="158"/>
      <c r="X506" s="158"/>
      <c r="Y506" s="158"/>
      <c r="Z506" s="158"/>
      <c r="AA506" s="158"/>
    </row>
    <row r="507" spans="1:27" s="151" customFormat="1">
      <c r="A507" s="383"/>
      <c r="B507" s="410" t="s">
        <v>647</v>
      </c>
      <c r="C507" s="410"/>
      <c r="D507" s="403"/>
      <c r="E507" s="721"/>
      <c r="F507" s="722"/>
      <c r="G507" s="373"/>
      <c r="H507" s="127"/>
      <c r="I507" s="127"/>
      <c r="J507" s="127"/>
      <c r="L507" s="152"/>
    </row>
    <row r="508" spans="1:27" s="151" customFormat="1">
      <c r="A508" s="386"/>
      <c r="B508" s="387"/>
      <c r="C508" s="387" t="s">
        <v>337</v>
      </c>
      <c r="D508" s="388">
        <v>1</v>
      </c>
      <c r="E508" s="1216"/>
      <c r="F508" s="723">
        <f>E508*D508</f>
        <v>0</v>
      </c>
      <c r="G508" s="373"/>
      <c r="H508" s="127"/>
      <c r="I508" s="127"/>
      <c r="J508" s="127"/>
      <c r="L508" s="152"/>
    </row>
    <row r="509" spans="1:27" s="151" customFormat="1">
      <c r="A509" s="160"/>
      <c r="B509" s="166"/>
      <c r="C509" s="166"/>
      <c r="D509" s="164"/>
      <c r="E509" s="724"/>
      <c r="F509" s="724"/>
      <c r="G509" s="373"/>
      <c r="H509" s="127"/>
      <c r="I509" s="127"/>
      <c r="J509" s="127"/>
      <c r="L509" s="152"/>
    </row>
    <row r="510" spans="1:27" s="151" customFormat="1">
      <c r="A510" s="389">
        <f>A505+0.01</f>
        <v>1.2500000000000002</v>
      </c>
      <c r="B510" s="404" t="s">
        <v>648</v>
      </c>
      <c r="C510" s="404"/>
      <c r="D510" s="391"/>
      <c r="E510" s="725"/>
      <c r="F510" s="726"/>
      <c r="G510" s="373"/>
      <c r="H510" s="127"/>
      <c r="I510" s="127"/>
      <c r="J510" s="127"/>
      <c r="L510" s="152"/>
    </row>
    <row r="511" spans="1:27" s="159" customFormat="1">
      <c r="A511" s="378"/>
      <c r="B511" s="405" t="s">
        <v>649</v>
      </c>
      <c r="C511" s="405"/>
      <c r="D511" s="380"/>
      <c r="E511" s="719"/>
      <c r="F511" s="720"/>
      <c r="G511" s="373"/>
      <c r="H511" s="127"/>
      <c r="I511" s="127"/>
      <c r="J511" s="127"/>
      <c r="K511" s="158"/>
      <c r="L511" s="158"/>
      <c r="M511" s="158"/>
      <c r="N511" s="158"/>
      <c r="O511" s="158"/>
      <c r="P511" s="158"/>
      <c r="Q511" s="158"/>
      <c r="R511" s="158"/>
      <c r="S511" s="158"/>
      <c r="T511" s="158"/>
      <c r="U511" s="158"/>
      <c r="V511" s="158"/>
      <c r="W511" s="158"/>
      <c r="X511" s="158"/>
      <c r="Y511" s="158"/>
      <c r="Z511" s="158"/>
      <c r="AA511" s="158"/>
    </row>
    <row r="512" spans="1:27" s="151" customFormat="1">
      <c r="A512" s="378"/>
      <c r="B512" s="405" t="s">
        <v>650</v>
      </c>
      <c r="C512" s="405"/>
      <c r="D512" s="380"/>
      <c r="E512" s="719"/>
      <c r="F512" s="720"/>
      <c r="G512" s="373"/>
      <c r="H512" s="127"/>
      <c r="I512" s="127"/>
      <c r="J512" s="127"/>
      <c r="L512" s="152"/>
    </row>
    <row r="513" spans="1:12" s="151" customFormat="1">
      <c r="A513" s="378"/>
      <c r="B513" s="405" t="s">
        <v>651</v>
      </c>
      <c r="C513" s="405"/>
      <c r="D513" s="380"/>
      <c r="E513" s="719"/>
      <c r="F513" s="720"/>
      <c r="G513" s="373"/>
      <c r="H513" s="127"/>
      <c r="I513" s="127"/>
      <c r="J513" s="127"/>
      <c r="L513" s="152"/>
    </row>
    <row r="514" spans="1:12" s="151" customFormat="1">
      <c r="A514" s="378"/>
      <c r="B514" s="405" t="s">
        <v>652</v>
      </c>
      <c r="C514" s="405"/>
      <c r="D514" s="380"/>
      <c r="E514" s="719"/>
      <c r="F514" s="720"/>
      <c r="G514" s="373"/>
      <c r="H514" s="127"/>
      <c r="I514" s="127"/>
      <c r="J514" s="127"/>
      <c r="L514" s="152"/>
    </row>
    <row r="515" spans="1:12" s="151" customFormat="1">
      <c r="A515" s="378"/>
      <c r="B515" s="405" t="s">
        <v>653</v>
      </c>
      <c r="C515" s="405"/>
      <c r="D515" s="380"/>
      <c r="E515" s="719"/>
      <c r="F515" s="720"/>
      <c r="G515" s="373"/>
      <c r="H515" s="127"/>
      <c r="I515" s="127"/>
      <c r="J515" s="127"/>
      <c r="L515" s="152"/>
    </row>
    <row r="516" spans="1:12" s="151" customFormat="1">
      <c r="A516" s="378"/>
      <c r="B516" s="405" t="s">
        <v>654</v>
      </c>
      <c r="C516" s="405"/>
      <c r="D516" s="380"/>
      <c r="E516" s="719"/>
      <c r="F516" s="720"/>
      <c r="G516" s="373"/>
      <c r="H516" s="127"/>
      <c r="I516" s="127"/>
      <c r="J516" s="127"/>
      <c r="L516" s="152"/>
    </row>
    <row r="517" spans="1:12" s="151" customFormat="1">
      <c r="A517" s="378"/>
      <c r="B517" s="405" t="s">
        <v>655</v>
      </c>
      <c r="C517" s="405"/>
      <c r="D517" s="380"/>
      <c r="E517" s="719"/>
      <c r="F517" s="720"/>
      <c r="G517" s="373"/>
      <c r="H517" s="127"/>
      <c r="I517" s="127"/>
      <c r="J517" s="127"/>
      <c r="L517" s="152"/>
    </row>
    <row r="518" spans="1:12" s="151" customFormat="1">
      <c r="A518" s="378"/>
      <c r="B518" s="405" t="s">
        <v>656</v>
      </c>
      <c r="C518" s="405"/>
      <c r="D518" s="380"/>
      <c r="E518" s="719"/>
      <c r="F518" s="720"/>
      <c r="G518" s="373"/>
      <c r="H518" s="127"/>
      <c r="I518" s="127"/>
      <c r="J518" s="127"/>
      <c r="L518" s="152"/>
    </row>
    <row r="519" spans="1:12" s="151" customFormat="1">
      <c r="A519" s="378"/>
      <c r="B519" s="405" t="s">
        <v>657</v>
      </c>
      <c r="C519" s="405"/>
      <c r="D519" s="380"/>
      <c r="E519" s="719"/>
      <c r="F519" s="720"/>
      <c r="G519" s="373"/>
      <c r="H519" s="127"/>
      <c r="I519" s="127"/>
      <c r="J519" s="127"/>
      <c r="L519" s="152"/>
    </row>
    <row r="520" spans="1:12" s="151" customFormat="1">
      <c r="A520" s="378"/>
      <c r="B520" s="405" t="s">
        <v>658</v>
      </c>
      <c r="C520" s="405"/>
      <c r="D520" s="380"/>
      <c r="E520" s="719"/>
      <c r="F520" s="720"/>
      <c r="G520" s="373"/>
      <c r="H520" s="127"/>
      <c r="I520" s="127"/>
      <c r="J520" s="127"/>
      <c r="L520" s="152"/>
    </row>
    <row r="521" spans="1:12" s="151" customFormat="1">
      <c r="A521" s="378"/>
      <c r="B521" s="405" t="s">
        <v>659</v>
      </c>
      <c r="C521" s="405"/>
      <c r="D521" s="380"/>
      <c r="E521" s="719"/>
      <c r="F521" s="720"/>
      <c r="G521" s="373"/>
      <c r="H521" s="127"/>
      <c r="I521" s="127"/>
      <c r="J521" s="127"/>
      <c r="L521" s="152"/>
    </row>
    <row r="522" spans="1:12" s="151" customFormat="1">
      <c r="A522" s="378"/>
      <c r="B522" s="405" t="s">
        <v>660</v>
      </c>
      <c r="C522" s="405"/>
      <c r="D522" s="380"/>
      <c r="E522" s="719"/>
      <c r="F522" s="720"/>
      <c r="G522" s="373"/>
      <c r="H522" s="127"/>
      <c r="I522" s="127"/>
      <c r="J522" s="127"/>
      <c r="L522" s="152"/>
    </row>
    <row r="523" spans="1:12" s="151" customFormat="1">
      <c r="A523" s="378"/>
      <c r="B523" s="405" t="s">
        <v>661</v>
      </c>
      <c r="C523" s="405"/>
      <c r="D523" s="380"/>
      <c r="E523" s="719"/>
      <c r="F523" s="720"/>
      <c r="G523" s="373"/>
      <c r="H523" s="127"/>
      <c r="I523" s="127"/>
      <c r="J523" s="127"/>
      <c r="L523" s="152"/>
    </row>
    <row r="524" spans="1:12" s="151" customFormat="1">
      <c r="A524" s="378"/>
      <c r="B524" s="405" t="s">
        <v>662</v>
      </c>
      <c r="C524" s="405"/>
      <c r="D524" s="380"/>
      <c r="E524" s="719"/>
      <c r="F524" s="720"/>
      <c r="G524" s="373"/>
      <c r="H524" s="127"/>
      <c r="I524" s="127"/>
      <c r="J524" s="127"/>
      <c r="L524" s="152"/>
    </row>
    <row r="525" spans="1:12" s="151" customFormat="1">
      <c r="A525" s="378"/>
      <c r="B525" s="405" t="s">
        <v>663</v>
      </c>
      <c r="C525" s="405"/>
      <c r="D525" s="380"/>
      <c r="E525" s="719"/>
      <c r="F525" s="720"/>
      <c r="G525" s="373"/>
      <c r="H525" s="127"/>
      <c r="I525" s="127"/>
      <c r="J525" s="127"/>
      <c r="L525" s="152"/>
    </row>
    <row r="526" spans="1:12" s="151" customFormat="1">
      <c r="A526" s="378"/>
      <c r="B526" s="405" t="s">
        <v>664</v>
      </c>
      <c r="C526" s="405"/>
      <c r="D526" s="380"/>
      <c r="E526" s="719"/>
      <c r="F526" s="720"/>
      <c r="G526" s="373"/>
      <c r="H526" s="127"/>
      <c r="I526" s="127"/>
      <c r="J526" s="127"/>
      <c r="L526" s="152"/>
    </row>
    <row r="527" spans="1:12" s="151" customFormat="1">
      <c r="A527" s="378"/>
      <c r="B527" s="405" t="s">
        <v>665</v>
      </c>
      <c r="C527" s="405"/>
      <c r="D527" s="380"/>
      <c r="E527" s="719"/>
      <c r="F527" s="720"/>
      <c r="G527" s="373"/>
      <c r="H527" s="127"/>
      <c r="I527" s="127"/>
      <c r="J527" s="127"/>
      <c r="L527" s="152"/>
    </row>
    <row r="528" spans="1:12" s="151" customFormat="1">
      <c r="A528" s="378"/>
      <c r="B528" s="405" t="s">
        <v>666</v>
      </c>
      <c r="C528" s="405"/>
      <c r="D528" s="380"/>
      <c r="E528" s="719"/>
      <c r="F528" s="720"/>
      <c r="G528" s="373"/>
      <c r="H528" s="127"/>
      <c r="I528" s="127"/>
      <c r="J528" s="127"/>
      <c r="L528" s="152"/>
    </row>
    <row r="529" spans="1:12" s="151" customFormat="1">
      <c r="A529" s="378"/>
      <c r="B529" s="405" t="s">
        <v>667</v>
      </c>
      <c r="C529" s="405"/>
      <c r="D529" s="380"/>
      <c r="E529" s="719"/>
      <c r="F529" s="720"/>
      <c r="G529" s="373"/>
      <c r="H529" s="127"/>
      <c r="I529" s="127"/>
      <c r="J529" s="127"/>
      <c r="L529" s="152"/>
    </row>
    <row r="530" spans="1:12" s="151" customFormat="1">
      <c r="A530" s="378"/>
      <c r="B530" s="405" t="s">
        <v>668</v>
      </c>
      <c r="C530" s="405"/>
      <c r="D530" s="380"/>
      <c r="E530" s="719"/>
      <c r="F530" s="720"/>
      <c r="G530" s="373"/>
      <c r="H530" s="127"/>
      <c r="I530" s="127"/>
      <c r="J530" s="127"/>
      <c r="L530" s="152"/>
    </row>
    <row r="531" spans="1:12" s="151" customFormat="1">
      <c r="A531" s="378"/>
      <c r="B531" s="405" t="s">
        <v>669</v>
      </c>
      <c r="C531" s="405"/>
      <c r="D531" s="380"/>
      <c r="E531" s="719"/>
      <c r="F531" s="720"/>
      <c r="G531" s="373"/>
      <c r="H531" s="127"/>
      <c r="I531" s="127"/>
      <c r="J531" s="127"/>
      <c r="L531" s="152"/>
    </row>
    <row r="532" spans="1:12" s="151" customFormat="1">
      <c r="A532" s="378"/>
      <c r="B532" s="405" t="s">
        <v>282</v>
      </c>
      <c r="C532" s="405"/>
      <c r="D532" s="380"/>
      <c r="E532" s="719"/>
      <c r="F532" s="720"/>
      <c r="G532" s="373"/>
      <c r="H532" s="127"/>
      <c r="I532" s="127"/>
      <c r="J532" s="127"/>
      <c r="L532" s="152"/>
    </row>
    <row r="533" spans="1:12" s="151" customFormat="1">
      <c r="A533" s="378"/>
      <c r="B533" s="405" t="s">
        <v>670</v>
      </c>
      <c r="C533" s="405"/>
      <c r="D533" s="380"/>
      <c r="E533" s="719"/>
      <c r="F533" s="720"/>
      <c r="G533" s="373"/>
      <c r="H533" s="127"/>
      <c r="I533" s="127"/>
      <c r="J533" s="127"/>
      <c r="L533" s="152"/>
    </row>
    <row r="534" spans="1:12" s="151" customFormat="1">
      <c r="A534" s="378"/>
      <c r="B534" s="405" t="s">
        <v>671</v>
      </c>
      <c r="C534" s="405"/>
      <c r="D534" s="380"/>
      <c r="E534" s="719"/>
      <c r="F534" s="720"/>
      <c r="G534" s="373"/>
      <c r="H534" s="127"/>
      <c r="I534" s="127"/>
      <c r="J534" s="127"/>
      <c r="L534" s="152"/>
    </row>
    <row r="535" spans="1:12" s="151" customFormat="1">
      <c r="A535" s="378"/>
      <c r="B535" s="405" t="s">
        <v>672</v>
      </c>
      <c r="C535" s="405"/>
      <c r="D535" s="380"/>
      <c r="E535" s="719"/>
      <c r="F535" s="720"/>
      <c r="G535" s="373"/>
      <c r="H535" s="127"/>
      <c r="I535" s="127"/>
      <c r="J535" s="127"/>
      <c r="L535" s="152"/>
    </row>
    <row r="536" spans="1:12" s="151" customFormat="1">
      <c r="A536" s="378"/>
      <c r="B536" s="405" t="s">
        <v>673</v>
      </c>
      <c r="C536" s="405"/>
      <c r="D536" s="380"/>
      <c r="E536" s="719"/>
      <c r="F536" s="720"/>
      <c r="G536" s="373"/>
      <c r="H536" s="127"/>
      <c r="I536" s="127"/>
      <c r="J536" s="127"/>
      <c r="L536" s="152"/>
    </row>
    <row r="537" spans="1:12" s="151" customFormat="1">
      <c r="A537" s="378"/>
      <c r="B537" s="405" t="s">
        <v>674</v>
      </c>
      <c r="C537" s="405"/>
      <c r="D537" s="380"/>
      <c r="E537" s="719"/>
      <c r="F537" s="720"/>
      <c r="G537" s="373"/>
      <c r="H537" s="127"/>
      <c r="I537" s="127"/>
      <c r="J537" s="127"/>
      <c r="L537" s="152"/>
    </row>
    <row r="538" spans="1:12" s="151" customFormat="1">
      <c r="A538" s="378"/>
      <c r="B538" s="405" t="s">
        <v>675</v>
      </c>
      <c r="C538" s="405"/>
      <c r="D538" s="380"/>
      <c r="E538" s="719"/>
      <c r="F538" s="720"/>
      <c r="G538" s="373"/>
      <c r="H538" s="127"/>
      <c r="I538" s="127"/>
      <c r="J538" s="127"/>
      <c r="L538" s="152"/>
    </row>
    <row r="539" spans="1:12" s="151" customFormat="1">
      <c r="A539" s="378"/>
      <c r="B539" s="405" t="s">
        <v>676</v>
      </c>
      <c r="C539" s="405"/>
      <c r="D539" s="380"/>
      <c r="E539" s="719"/>
      <c r="F539" s="720"/>
      <c r="G539" s="373"/>
      <c r="H539" s="127"/>
      <c r="I539" s="127"/>
      <c r="J539" s="127"/>
      <c r="L539" s="152"/>
    </row>
    <row r="540" spans="1:12" s="151" customFormat="1">
      <c r="A540" s="378"/>
      <c r="B540" s="405" t="s">
        <v>677</v>
      </c>
      <c r="C540" s="405"/>
      <c r="D540" s="380"/>
      <c r="E540" s="719"/>
      <c r="F540" s="720"/>
      <c r="G540" s="373"/>
      <c r="H540" s="127"/>
      <c r="I540" s="127"/>
      <c r="J540" s="127"/>
      <c r="L540" s="152"/>
    </row>
    <row r="541" spans="1:12" s="151" customFormat="1">
      <c r="A541" s="378"/>
      <c r="B541" s="405" t="s">
        <v>678</v>
      </c>
      <c r="C541" s="405"/>
      <c r="D541" s="380"/>
      <c r="E541" s="719"/>
      <c r="F541" s="720"/>
      <c r="G541" s="373"/>
      <c r="H541" s="127"/>
      <c r="I541" s="127"/>
      <c r="J541" s="127"/>
      <c r="L541" s="152"/>
    </row>
    <row r="542" spans="1:12" s="151" customFormat="1">
      <c r="A542" s="378"/>
      <c r="B542" s="405" t="s">
        <v>679</v>
      </c>
      <c r="C542" s="405"/>
      <c r="D542" s="380"/>
      <c r="E542" s="719"/>
      <c r="F542" s="720"/>
      <c r="G542" s="373"/>
      <c r="H542" s="127"/>
      <c r="I542" s="127"/>
      <c r="J542" s="127"/>
      <c r="L542" s="152"/>
    </row>
    <row r="543" spans="1:12" s="151" customFormat="1">
      <c r="A543" s="378"/>
      <c r="B543" s="405" t="s">
        <v>680</v>
      </c>
      <c r="C543" s="405"/>
      <c r="D543" s="380"/>
      <c r="E543" s="719"/>
      <c r="F543" s="720"/>
      <c r="G543" s="373"/>
      <c r="H543" s="127"/>
      <c r="I543" s="127"/>
      <c r="J543" s="127"/>
      <c r="L543" s="152"/>
    </row>
    <row r="544" spans="1:12" s="151" customFormat="1">
      <c r="A544" s="378"/>
      <c r="B544" s="405" t="s">
        <v>681</v>
      </c>
      <c r="C544" s="405"/>
      <c r="D544" s="380"/>
      <c r="E544" s="719"/>
      <c r="F544" s="720"/>
      <c r="G544" s="373"/>
      <c r="H544" s="127"/>
      <c r="I544" s="127"/>
      <c r="J544" s="127"/>
      <c r="L544" s="152"/>
    </row>
    <row r="545" spans="1:12" s="151" customFormat="1">
      <c r="A545" s="378"/>
      <c r="B545" s="405" t="s">
        <v>682</v>
      </c>
      <c r="C545" s="405"/>
      <c r="D545" s="380"/>
      <c r="E545" s="719"/>
      <c r="F545" s="720"/>
      <c r="G545" s="373"/>
      <c r="H545" s="127"/>
      <c r="I545" s="127"/>
      <c r="J545" s="127"/>
      <c r="L545" s="152"/>
    </row>
    <row r="546" spans="1:12" s="151" customFormat="1">
      <c r="A546" s="378"/>
      <c r="B546" s="405" t="s">
        <v>683</v>
      </c>
      <c r="C546" s="405"/>
      <c r="D546" s="380"/>
      <c r="E546" s="719"/>
      <c r="F546" s="720"/>
      <c r="G546" s="373"/>
      <c r="H546" s="127"/>
      <c r="I546" s="127"/>
      <c r="J546" s="127"/>
      <c r="L546" s="152"/>
    </row>
    <row r="547" spans="1:12" s="151" customFormat="1">
      <c r="A547" s="378"/>
      <c r="B547" s="405" t="s">
        <v>684</v>
      </c>
      <c r="C547" s="405"/>
      <c r="D547" s="380"/>
      <c r="E547" s="719"/>
      <c r="F547" s="720"/>
      <c r="G547" s="373"/>
      <c r="H547" s="127"/>
      <c r="I547" s="127"/>
      <c r="J547" s="127"/>
      <c r="L547" s="152"/>
    </row>
    <row r="548" spans="1:12" s="151" customFormat="1">
      <c r="A548" s="378"/>
      <c r="B548" s="405" t="s">
        <v>685</v>
      </c>
      <c r="C548" s="405"/>
      <c r="D548" s="380"/>
      <c r="E548" s="719"/>
      <c r="F548" s="720"/>
      <c r="G548" s="373"/>
      <c r="H548" s="127"/>
      <c r="I548" s="127"/>
      <c r="J548" s="127"/>
      <c r="L548" s="152"/>
    </row>
    <row r="549" spans="1:12" s="151" customFormat="1">
      <c r="A549" s="378"/>
      <c r="B549" s="405" t="s">
        <v>686</v>
      </c>
      <c r="C549" s="405"/>
      <c r="D549" s="380"/>
      <c r="E549" s="719"/>
      <c r="F549" s="720"/>
      <c r="G549" s="373"/>
      <c r="H549" s="127"/>
      <c r="I549" s="127"/>
      <c r="J549" s="127"/>
      <c r="L549" s="152"/>
    </row>
    <row r="550" spans="1:12" s="151" customFormat="1">
      <c r="A550" s="378"/>
      <c r="B550" s="405" t="s">
        <v>687</v>
      </c>
      <c r="C550" s="405"/>
      <c r="D550" s="380"/>
      <c r="E550" s="719"/>
      <c r="F550" s="720"/>
      <c r="G550" s="373"/>
      <c r="H550" s="127"/>
      <c r="I550" s="127"/>
      <c r="J550" s="127"/>
      <c r="L550" s="152"/>
    </row>
    <row r="551" spans="1:12" s="151" customFormat="1">
      <c r="A551" s="378"/>
      <c r="B551" s="405" t="s">
        <v>688</v>
      </c>
      <c r="C551" s="405"/>
      <c r="D551" s="380"/>
      <c r="E551" s="719"/>
      <c r="F551" s="720"/>
      <c r="G551" s="373"/>
      <c r="H551" s="127"/>
      <c r="I551" s="127"/>
      <c r="J551" s="127"/>
      <c r="L551" s="152"/>
    </row>
    <row r="552" spans="1:12" s="151" customFormat="1">
      <c r="A552" s="378"/>
      <c r="B552" s="405" t="s">
        <v>689</v>
      </c>
      <c r="C552" s="405"/>
      <c r="D552" s="380"/>
      <c r="E552" s="719"/>
      <c r="F552" s="720"/>
      <c r="G552" s="373"/>
      <c r="H552" s="127"/>
      <c r="I552" s="127"/>
      <c r="J552" s="127"/>
      <c r="L552" s="152"/>
    </row>
    <row r="553" spans="1:12" s="151" customFormat="1">
      <c r="A553" s="378"/>
      <c r="B553" s="405" t="s">
        <v>690</v>
      </c>
      <c r="C553" s="405"/>
      <c r="D553" s="380"/>
      <c r="E553" s="719"/>
      <c r="F553" s="720"/>
      <c r="G553" s="373"/>
      <c r="H553" s="127"/>
      <c r="I553" s="127"/>
      <c r="J553" s="127"/>
      <c r="L553" s="152"/>
    </row>
    <row r="554" spans="1:12" s="151" customFormat="1">
      <c r="A554" s="378"/>
      <c r="B554" s="405" t="s">
        <v>691</v>
      </c>
      <c r="C554" s="405"/>
      <c r="D554" s="380"/>
      <c r="E554" s="719"/>
      <c r="F554" s="720"/>
      <c r="G554" s="373"/>
      <c r="H554" s="127"/>
      <c r="I554" s="127"/>
      <c r="J554" s="127"/>
      <c r="L554" s="152"/>
    </row>
    <row r="555" spans="1:12" s="151" customFormat="1">
      <c r="A555" s="378"/>
      <c r="B555" s="405" t="s">
        <v>692</v>
      </c>
      <c r="C555" s="405"/>
      <c r="D555" s="380"/>
      <c r="E555" s="719"/>
      <c r="F555" s="720"/>
      <c r="G555" s="373"/>
      <c r="H555" s="127"/>
      <c r="I555" s="127"/>
      <c r="J555" s="127"/>
      <c r="L555" s="152"/>
    </row>
    <row r="556" spans="1:12" s="151" customFormat="1">
      <c r="A556" s="378"/>
      <c r="B556" s="405" t="s">
        <v>693</v>
      </c>
      <c r="C556" s="405"/>
      <c r="D556" s="380"/>
      <c r="E556" s="719"/>
      <c r="F556" s="720"/>
      <c r="G556" s="373"/>
      <c r="H556" s="127"/>
      <c r="I556" s="127"/>
      <c r="J556" s="127"/>
      <c r="L556" s="152"/>
    </row>
    <row r="557" spans="1:12" s="151" customFormat="1">
      <c r="A557" s="378"/>
      <c r="B557" s="405" t="s">
        <v>694</v>
      </c>
      <c r="C557" s="405"/>
      <c r="D557" s="380"/>
      <c r="E557" s="719"/>
      <c r="F557" s="720"/>
      <c r="G557" s="373"/>
      <c r="H557" s="127"/>
      <c r="I557" s="127"/>
      <c r="J557" s="127"/>
      <c r="L557" s="152"/>
    </row>
    <row r="558" spans="1:12" s="151" customFormat="1">
      <c r="A558" s="378"/>
      <c r="B558" s="405" t="s">
        <v>364</v>
      </c>
      <c r="C558" s="405"/>
      <c r="D558" s="380"/>
      <c r="E558" s="719"/>
      <c r="F558" s="720"/>
      <c r="G558" s="373"/>
      <c r="H558" s="127"/>
      <c r="I558" s="127"/>
      <c r="J558" s="127"/>
      <c r="L558" s="152"/>
    </row>
    <row r="559" spans="1:12" s="151" customFormat="1">
      <c r="A559" s="378"/>
      <c r="B559" s="405" t="s">
        <v>695</v>
      </c>
      <c r="C559" s="405"/>
      <c r="D559" s="380"/>
      <c r="E559" s="719"/>
      <c r="F559" s="720"/>
      <c r="G559" s="373"/>
      <c r="H559" s="127"/>
      <c r="I559" s="127"/>
      <c r="J559" s="127"/>
      <c r="L559" s="152"/>
    </row>
    <row r="560" spans="1:12" s="151" customFormat="1">
      <c r="A560" s="378"/>
      <c r="B560" s="405" t="s">
        <v>696</v>
      </c>
      <c r="C560" s="405"/>
      <c r="D560" s="380"/>
      <c r="E560" s="719"/>
      <c r="F560" s="720"/>
      <c r="G560" s="373"/>
      <c r="H560" s="127"/>
      <c r="I560" s="127"/>
      <c r="J560" s="127"/>
      <c r="L560" s="152"/>
    </row>
    <row r="561" spans="1:27" s="151" customFormat="1">
      <c r="A561" s="378"/>
      <c r="B561" s="405" t="s">
        <v>697</v>
      </c>
      <c r="C561" s="405"/>
      <c r="D561" s="380"/>
      <c r="E561" s="719"/>
      <c r="F561" s="720"/>
      <c r="G561" s="373"/>
      <c r="H561" s="127"/>
      <c r="I561" s="127"/>
      <c r="J561" s="127"/>
      <c r="L561" s="152"/>
    </row>
    <row r="562" spans="1:27" s="151" customFormat="1">
      <c r="A562" s="383"/>
      <c r="B562" s="406" t="s">
        <v>698</v>
      </c>
      <c r="C562" s="406"/>
      <c r="D562" s="385"/>
      <c r="E562" s="721"/>
      <c r="F562" s="722"/>
      <c r="G562" s="373"/>
      <c r="H562" s="127"/>
      <c r="I562" s="127"/>
      <c r="J562" s="127"/>
      <c r="L562" s="152"/>
    </row>
    <row r="563" spans="1:27" s="151" customFormat="1">
      <c r="A563" s="386"/>
      <c r="B563" s="387"/>
      <c r="C563" s="387" t="s">
        <v>337</v>
      </c>
      <c r="D563" s="388">
        <v>1</v>
      </c>
      <c r="E563" s="1216"/>
      <c r="F563" s="723">
        <f>E563*D563</f>
        <v>0</v>
      </c>
      <c r="G563" s="373"/>
      <c r="H563" s="127"/>
      <c r="I563" s="127"/>
      <c r="J563" s="127"/>
      <c r="L563" s="152"/>
    </row>
    <row r="564" spans="1:27" s="151" customFormat="1">
      <c r="A564" s="160"/>
      <c r="B564" s="167"/>
      <c r="C564" s="167"/>
      <c r="E564" s="724"/>
      <c r="F564" s="724"/>
      <c r="G564" s="373"/>
      <c r="H564" s="127"/>
      <c r="I564" s="127"/>
      <c r="J564" s="127"/>
      <c r="L564" s="152"/>
    </row>
    <row r="565" spans="1:27" s="151" customFormat="1">
      <c r="A565" s="392">
        <f>A510+0.01</f>
        <v>1.2600000000000002</v>
      </c>
      <c r="B565" s="413" t="s">
        <v>699</v>
      </c>
      <c r="C565" s="413"/>
      <c r="D565" s="394"/>
      <c r="E565" s="727"/>
      <c r="F565" s="728"/>
      <c r="G565" s="373"/>
      <c r="H565" s="127"/>
      <c r="I565" s="127"/>
      <c r="J565" s="127"/>
      <c r="L565" s="152"/>
    </row>
    <row r="566" spans="1:27" s="159" customFormat="1">
      <c r="A566" s="386"/>
      <c r="B566" s="387"/>
      <c r="C566" s="387" t="s">
        <v>337</v>
      </c>
      <c r="D566" s="388">
        <v>3</v>
      </c>
      <c r="E566" s="1216"/>
      <c r="F566" s="723">
        <f>E566*D566</f>
        <v>0</v>
      </c>
      <c r="G566" s="373"/>
      <c r="H566" s="127"/>
      <c r="I566" s="127"/>
      <c r="J566" s="127"/>
      <c r="K566" s="158"/>
      <c r="L566" s="158"/>
      <c r="M566" s="158"/>
      <c r="N566" s="158"/>
      <c r="O566" s="158"/>
      <c r="P566" s="158"/>
      <c r="Q566" s="158"/>
      <c r="R566" s="158"/>
      <c r="S566" s="158"/>
      <c r="T566" s="158"/>
      <c r="U566" s="158"/>
      <c r="V566" s="158"/>
      <c r="W566" s="158"/>
      <c r="X566" s="158"/>
      <c r="Y566" s="158"/>
      <c r="Z566" s="158"/>
      <c r="AA566" s="158"/>
    </row>
    <row r="567" spans="1:27" s="151" customFormat="1">
      <c r="A567" s="160"/>
      <c r="B567" s="165"/>
      <c r="C567" s="165"/>
      <c r="E567" s="724"/>
      <c r="F567" s="729"/>
      <c r="G567" s="373"/>
      <c r="H567" s="127"/>
      <c r="I567" s="127"/>
      <c r="J567" s="127"/>
      <c r="L567" s="152"/>
    </row>
    <row r="568" spans="1:27" s="151" customFormat="1">
      <c r="A568" s="160"/>
      <c r="B568" s="165"/>
      <c r="C568" s="165"/>
      <c r="E568" s="724"/>
      <c r="F568" s="729"/>
      <c r="G568" s="373"/>
      <c r="H568" s="127"/>
      <c r="I568" s="127"/>
      <c r="J568" s="127"/>
      <c r="L568" s="152"/>
    </row>
    <row r="569" spans="1:27" s="159" customFormat="1">
      <c r="A569" s="389"/>
      <c r="B569" s="404" t="s">
        <v>700</v>
      </c>
      <c r="C569" s="404"/>
      <c r="D569" s="391"/>
      <c r="E569" s="730"/>
      <c r="F569" s="726"/>
      <c r="G569" s="373"/>
      <c r="H569" s="127"/>
      <c r="I569" s="127"/>
      <c r="J569" s="127"/>
      <c r="K569" s="158"/>
      <c r="L569" s="158"/>
      <c r="M569" s="158"/>
      <c r="N569" s="158"/>
      <c r="O569" s="158"/>
      <c r="P569" s="158"/>
      <c r="Q569" s="158"/>
      <c r="R569" s="158"/>
      <c r="S569" s="158"/>
      <c r="T569" s="158"/>
      <c r="U569" s="158"/>
      <c r="V569" s="158"/>
      <c r="W569" s="158"/>
      <c r="X569" s="158"/>
      <c r="Y569" s="158"/>
      <c r="Z569" s="158"/>
      <c r="AA569" s="158"/>
    </row>
    <row r="570" spans="1:27" s="151" customFormat="1" ht="33">
      <c r="A570" s="378">
        <f>A565+0.01</f>
        <v>1.2700000000000002</v>
      </c>
      <c r="B570" s="398" t="s">
        <v>701</v>
      </c>
      <c r="C570" s="379"/>
      <c r="D570" s="380"/>
      <c r="E570" s="719"/>
      <c r="F570" s="720"/>
      <c r="G570" s="373"/>
      <c r="H570" s="127"/>
      <c r="I570" s="127"/>
      <c r="J570" s="127"/>
      <c r="L570" s="152"/>
    </row>
    <row r="571" spans="1:27" s="151" customFormat="1">
      <c r="A571" s="380"/>
      <c r="B571" s="380" t="s">
        <v>702</v>
      </c>
      <c r="C571" s="380" t="s">
        <v>7</v>
      </c>
      <c r="D571" s="380">
        <v>2</v>
      </c>
      <c r="E571" s="1217"/>
      <c r="F571" s="731"/>
      <c r="G571" s="373"/>
      <c r="H571" s="127"/>
      <c r="I571" s="127"/>
      <c r="J571" s="127"/>
      <c r="L571" s="152"/>
    </row>
    <row r="572" spans="1:27" s="151" customFormat="1">
      <c r="A572" s="380"/>
      <c r="B572" s="380" t="s">
        <v>703</v>
      </c>
      <c r="C572" s="380" t="s">
        <v>7</v>
      </c>
      <c r="D572" s="380">
        <v>1</v>
      </c>
      <c r="E572" s="1217"/>
      <c r="F572" s="731"/>
      <c r="G572" s="373"/>
      <c r="H572" s="127"/>
      <c r="I572" s="127"/>
      <c r="J572" s="127"/>
      <c r="L572" s="152"/>
    </row>
    <row r="573" spans="1:27" s="151" customFormat="1">
      <c r="A573" s="380"/>
      <c r="B573" s="380" t="s">
        <v>704</v>
      </c>
      <c r="C573" s="380" t="s">
        <v>7</v>
      </c>
      <c r="D573" s="380">
        <v>1</v>
      </c>
      <c r="E573" s="1217"/>
      <c r="F573" s="731"/>
      <c r="G573" s="373"/>
      <c r="H573" s="127"/>
      <c r="I573" s="127"/>
      <c r="J573" s="127"/>
      <c r="L573" s="152"/>
    </row>
    <row r="574" spans="1:27" s="151" customFormat="1">
      <c r="A574" s="380"/>
      <c r="B574" s="380" t="s">
        <v>705</v>
      </c>
      <c r="C574" s="380" t="s">
        <v>7</v>
      </c>
      <c r="D574" s="380">
        <v>1</v>
      </c>
      <c r="E574" s="1217"/>
      <c r="F574" s="731"/>
      <c r="G574" s="373"/>
      <c r="H574" s="127"/>
      <c r="I574" s="127"/>
      <c r="J574" s="127"/>
      <c r="K574" s="152"/>
      <c r="N574" s="152"/>
    </row>
    <row r="575" spans="1:27" s="151" customFormat="1" ht="33">
      <c r="A575" s="380"/>
      <c r="B575" s="398" t="s">
        <v>706</v>
      </c>
      <c r="C575" s="380" t="s">
        <v>5</v>
      </c>
      <c r="D575" s="380">
        <v>1</v>
      </c>
      <c r="E575" s="1217"/>
      <c r="F575" s="731"/>
      <c r="G575" s="373"/>
      <c r="H575" s="127"/>
      <c r="I575" s="127"/>
      <c r="J575" s="127"/>
      <c r="K575" s="152"/>
      <c r="N575" s="152"/>
    </row>
    <row r="576" spans="1:27" s="151" customFormat="1">
      <c r="A576" s="380"/>
      <c r="B576" s="380" t="s">
        <v>707</v>
      </c>
      <c r="C576" s="380" t="s">
        <v>7</v>
      </c>
      <c r="D576" s="380">
        <v>4</v>
      </c>
      <c r="E576" s="1217"/>
      <c r="F576" s="731"/>
      <c r="G576" s="373"/>
      <c r="H576" s="127"/>
      <c r="I576" s="127"/>
      <c r="J576" s="127"/>
      <c r="K576" s="152"/>
      <c r="N576" s="152"/>
    </row>
    <row r="577" spans="1:27" s="151" customFormat="1">
      <c r="A577" s="380"/>
      <c r="B577" s="380" t="s">
        <v>708</v>
      </c>
      <c r="C577" s="380" t="s">
        <v>7</v>
      </c>
      <c r="D577" s="380">
        <v>1</v>
      </c>
      <c r="E577" s="1217"/>
      <c r="F577" s="731"/>
      <c r="G577" s="373"/>
      <c r="H577" s="127"/>
      <c r="I577" s="127"/>
      <c r="J577" s="127"/>
      <c r="K577" s="152"/>
      <c r="N577" s="152"/>
    </row>
    <row r="578" spans="1:27" s="151" customFormat="1">
      <c r="A578" s="380"/>
      <c r="B578" s="380" t="s">
        <v>709</v>
      </c>
      <c r="C578" s="380" t="s">
        <v>7</v>
      </c>
      <c r="D578" s="380">
        <v>4</v>
      </c>
      <c r="E578" s="1217"/>
      <c r="F578" s="731"/>
      <c r="G578" s="373"/>
      <c r="H578" s="127"/>
      <c r="I578" s="127"/>
      <c r="J578" s="127"/>
      <c r="K578" s="152"/>
      <c r="N578" s="152"/>
    </row>
    <row r="579" spans="1:27" s="151" customFormat="1">
      <c r="A579" s="383"/>
      <c r="B579" s="384"/>
      <c r="C579" s="384"/>
      <c r="D579" s="385"/>
      <c r="E579" s="721"/>
      <c r="F579" s="722"/>
      <c r="G579" s="373"/>
      <c r="H579" s="127"/>
      <c r="I579" s="127"/>
      <c r="J579" s="127"/>
      <c r="K579" s="152"/>
      <c r="N579" s="152"/>
    </row>
    <row r="580" spans="1:27" s="151" customFormat="1">
      <c r="A580" s="386"/>
      <c r="B580" s="387"/>
      <c r="C580" s="387" t="s">
        <v>337</v>
      </c>
      <c r="D580" s="388">
        <v>1</v>
      </c>
      <c r="E580" s="1216"/>
      <c r="F580" s="723">
        <f>E580*D580</f>
        <v>0</v>
      </c>
      <c r="G580" s="373"/>
      <c r="H580" s="127"/>
      <c r="I580" s="127"/>
      <c r="J580" s="127"/>
      <c r="K580" s="152"/>
      <c r="N580" s="152"/>
    </row>
    <row r="581" spans="1:27" s="151" customFormat="1">
      <c r="A581" s="168"/>
      <c r="B581" s="169"/>
      <c r="C581" s="169"/>
      <c r="D581" s="170"/>
      <c r="E581" s="732"/>
      <c r="F581" s="733"/>
      <c r="G581" s="373"/>
      <c r="H581" s="127"/>
      <c r="I581" s="127"/>
      <c r="J581" s="127"/>
      <c r="K581" s="152"/>
      <c r="N581" s="152"/>
    </row>
    <row r="582" spans="1:27" s="151" customFormat="1">
      <c r="A582" s="160"/>
      <c r="B582" s="165"/>
      <c r="C582" s="165"/>
      <c r="E582" s="724"/>
      <c r="F582" s="734"/>
      <c r="G582" s="373"/>
      <c r="H582" s="127"/>
      <c r="I582" s="127"/>
      <c r="J582" s="127"/>
      <c r="L582" s="152"/>
    </row>
    <row r="583" spans="1:27" s="159" customFormat="1">
      <c r="A583" s="392">
        <f>A570+0.01</f>
        <v>1.2800000000000002</v>
      </c>
      <c r="B583" s="413" t="s">
        <v>710</v>
      </c>
      <c r="C583" s="413" t="s">
        <v>337</v>
      </c>
      <c r="D583" s="394">
        <v>1</v>
      </c>
      <c r="E583" s="766"/>
      <c r="F583" s="735">
        <f>+D583*E583</f>
        <v>0</v>
      </c>
      <c r="G583" s="373"/>
      <c r="H583" s="127"/>
      <c r="I583" s="127"/>
      <c r="J583" s="127"/>
      <c r="K583" s="158"/>
      <c r="L583" s="158"/>
      <c r="M583" s="158"/>
      <c r="N583" s="158"/>
      <c r="O583" s="158"/>
      <c r="P583" s="158"/>
      <c r="Q583" s="158"/>
      <c r="R583" s="158"/>
      <c r="S583" s="158"/>
      <c r="T583" s="158"/>
      <c r="U583" s="158"/>
      <c r="V583" s="158"/>
      <c r="W583" s="158"/>
      <c r="X583" s="158"/>
      <c r="Y583" s="158"/>
      <c r="Z583" s="158"/>
      <c r="AA583" s="158"/>
    </row>
    <row r="584" spans="1:27" s="159" customFormat="1">
      <c r="A584" s="160"/>
      <c r="B584" s="165"/>
      <c r="C584" s="165"/>
      <c r="D584" s="151"/>
      <c r="E584" s="724"/>
      <c r="F584" s="734"/>
      <c r="G584" s="373"/>
      <c r="H584" s="127"/>
      <c r="I584" s="127"/>
      <c r="J584" s="127"/>
      <c r="K584" s="158"/>
      <c r="L584" s="158"/>
      <c r="M584" s="158"/>
      <c r="N584" s="158"/>
      <c r="O584" s="158"/>
      <c r="P584" s="158"/>
      <c r="Q584" s="158"/>
      <c r="R584" s="158"/>
      <c r="S584" s="158"/>
      <c r="T584" s="158"/>
      <c r="U584" s="158"/>
      <c r="V584" s="158"/>
      <c r="W584" s="158"/>
      <c r="X584" s="158"/>
      <c r="Y584" s="158"/>
      <c r="Z584" s="158"/>
      <c r="AA584" s="158"/>
    </row>
    <row r="585" spans="1:27" s="151" customFormat="1">
      <c r="A585" s="392">
        <f>A583+0.01</f>
        <v>1.2900000000000003</v>
      </c>
      <c r="B585" s="413" t="s">
        <v>711</v>
      </c>
      <c r="C585" s="413" t="s">
        <v>337</v>
      </c>
      <c r="D585" s="394">
        <v>1</v>
      </c>
      <c r="E585" s="766"/>
      <c r="F585" s="735">
        <f>+D585*E585</f>
        <v>0</v>
      </c>
      <c r="G585" s="373"/>
      <c r="H585" s="127"/>
      <c r="I585" s="127"/>
      <c r="J585" s="127"/>
      <c r="L585" s="152"/>
    </row>
    <row r="586" spans="1:27" s="151" customFormat="1">
      <c r="A586" s="160"/>
      <c r="B586" s="165"/>
      <c r="C586" s="165"/>
      <c r="E586" s="724"/>
      <c r="F586" s="734"/>
      <c r="G586" s="373"/>
      <c r="H586" s="127"/>
      <c r="I586" s="127"/>
      <c r="J586" s="127"/>
      <c r="L586" s="152"/>
    </row>
    <row r="587" spans="1:27" s="151" customFormat="1">
      <c r="A587" s="392">
        <f>A585+0.01</f>
        <v>1.3000000000000003</v>
      </c>
      <c r="B587" s="413" t="s">
        <v>712</v>
      </c>
      <c r="C587" s="413" t="s">
        <v>337</v>
      </c>
      <c r="D587" s="394">
        <v>1</v>
      </c>
      <c r="E587" s="766"/>
      <c r="F587" s="735">
        <f>+D587*E587</f>
        <v>0</v>
      </c>
      <c r="G587" s="373"/>
      <c r="H587" s="127"/>
      <c r="I587" s="127"/>
      <c r="J587" s="127"/>
      <c r="L587" s="152"/>
    </row>
    <row r="588" spans="1:27" s="151" customFormat="1">
      <c r="A588" s="160"/>
      <c r="B588" s="165"/>
      <c r="C588" s="165"/>
      <c r="E588" s="724"/>
      <c r="F588" s="734"/>
      <c r="G588" s="373"/>
      <c r="H588" s="127"/>
      <c r="I588" s="127"/>
      <c r="J588" s="127"/>
      <c r="L588" s="152"/>
    </row>
    <row r="589" spans="1:27" s="151" customFormat="1">
      <c r="A589" s="147"/>
      <c r="B589" s="150"/>
      <c r="C589" s="150"/>
      <c r="D589" s="148"/>
      <c r="E589" s="736"/>
      <c r="F589" s="737"/>
      <c r="G589" s="373"/>
      <c r="H589" s="127"/>
      <c r="I589" s="127"/>
      <c r="J589" s="127"/>
      <c r="L589" s="152"/>
    </row>
    <row r="590" spans="1:27" s="151" customFormat="1" ht="33">
      <c r="A590" s="414">
        <f>A587+0.01</f>
        <v>1.3100000000000003</v>
      </c>
      <c r="B590" s="415" t="s">
        <v>713</v>
      </c>
      <c r="C590" s="415"/>
      <c r="D590" s="388"/>
      <c r="E590" s="738"/>
      <c r="F590" s="723"/>
      <c r="G590" s="373"/>
      <c r="H590" s="127"/>
      <c r="I590" s="127"/>
      <c r="J590" s="127"/>
      <c r="L590" s="152"/>
    </row>
    <row r="591" spans="1:27" s="151" customFormat="1">
      <c r="A591" s="414"/>
      <c r="B591" s="417" t="s">
        <v>714</v>
      </c>
      <c r="C591" s="417" t="s">
        <v>7</v>
      </c>
      <c r="D591" s="388">
        <v>1</v>
      </c>
      <c r="E591" s="1218"/>
      <c r="F591" s="723">
        <f t="shared" ref="F591:F592" si="0">E591*D591</f>
        <v>0</v>
      </c>
      <c r="G591" s="373"/>
      <c r="H591" s="127"/>
      <c r="I591" s="127"/>
      <c r="J591" s="127"/>
      <c r="L591" s="152"/>
    </row>
    <row r="592" spans="1:27">
      <c r="A592" s="414"/>
      <c r="B592" s="417" t="s">
        <v>715</v>
      </c>
      <c r="C592" s="417" t="s">
        <v>7</v>
      </c>
      <c r="D592" s="388">
        <v>1</v>
      </c>
      <c r="E592" s="1218"/>
      <c r="F592" s="723">
        <f t="shared" si="0"/>
        <v>0</v>
      </c>
    </row>
    <row r="593" spans="1:10" s="174" customFormat="1">
      <c r="A593" s="414"/>
      <c r="B593" s="417" t="s">
        <v>716</v>
      </c>
      <c r="C593" s="417" t="s">
        <v>7</v>
      </c>
      <c r="D593" s="388">
        <v>2</v>
      </c>
      <c r="E593" s="1218"/>
      <c r="F593" s="723">
        <f>E593*D593</f>
        <v>0</v>
      </c>
      <c r="G593" s="373"/>
      <c r="H593" s="127"/>
      <c r="I593" s="127"/>
      <c r="J593" s="127"/>
    </row>
    <row r="594" spans="1:10" s="174" customFormat="1">
      <c r="A594" s="414"/>
      <c r="B594" s="417" t="s">
        <v>717</v>
      </c>
      <c r="C594" s="417" t="s">
        <v>7</v>
      </c>
      <c r="D594" s="388">
        <v>14</v>
      </c>
      <c r="E594" s="1218"/>
      <c r="F594" s="723">
        <f>E594*D594</f>
        <v>0</v>
      </c>
      <c r="G594" s="373"/>
      <c r="H594" s="127"/>
      <c r="I594" s="127"/>
      <c r="J594" s="127"/>
    </row>
    <row r="595" spans="1:10" s="174" customFormat="1">
      <c r="A595" s="414"/>
      <c r="B595" s="417" t="s">
        <v>718</v>
      </c>
      <c r="C595" s="417" t="s">
        <v>7</v>
      </c>
      <c r="D595" s="388">
        <v>4</v>
      </c>
      <c r="E595" s="1218"/>
      <c r="F595" s="723">
        <f>E595*D595</f>
        <v>0</v>
      </c>
      <c r="G595" s="373"/>
      <c r="H595" s="127"/>
      <c r="I595" s="127"/>
      <c r="J595" s="127"/>
    </row>
    <row r="596" spans="1:10" s="174" customFormat="1">
      <c r="A596" s="177"/>
      <c r="D596" s="178"/>
      <c r="E596" s="739"/>
      <c r="F596" s="740"/>
      <c r="G596" s="373"/>
      <c r="H596" s="127"/>
      <c r="I596" s="127"/>
      <c r="J596" s="127"/>
    </row>
    <row r="597" spans="1:10" s="176" customFormat="1">
      <c r="A597" s="177"/>
      <c r="B597" s="174"/>
      <c r="C597" s="174"/>
      <c r="D597" s="178"/>
      <c r="E597" s="739"/>
      <c r="F597" s="740"/>
      <c r="G597" s="373"/>
      <c r="H597" s="127"/>
      <c r="I597" s="127"/>
      <c r="J597" s="127"/>
    </row>
    <row r="598" spans="1:10" s="176" customFormat="1" ht="33">
      <c r="A598" s="414">
        <f>A590+0.01</f>
        <v>1.3200000000000003</v>
      </c>
      <c r="B598" s="415" t="s">
        <v>719</v>
      </c>
      <c r="C598" s="415"/>
      <c r="D598" s="388"/>
      <c r="E598" s="738"/>
      <c r="F598" s="723"/>
      <c r="G598" s="373"/>
      <c r="H598" s="127"/>
      <c r="I598" s="127"/>
      <c r="J598" s="127"/>
    </row>
    <row r="599" spans="1:10" s="174" customFormat="1">
      <c r="A599" s="414"/>
      <c r="B599" s="417"/>
      <c r="C599" s="417" t="s">
        <v>337</v>
      </c>
      <c r="D599" s="388">
        <v>66</v>
      </c>
      <c r="E599" s="1218"/>
      <c r="F599" s="723">
        <f>E599*D599</f>
        <v>0</v>
      </c>
      <c r="G599" s="373"/>
      <c r="H599" s="127"/>
      <c r="I599" s="127"/>
      <c r="J599" s="127"/>
    </row>
    <row r="600" spans="1:10" s="174" customFormat="1">
      <c r="A600" s="179"/>
      <c r="B600" s="176"/>
      <c r="C600" s="176"/>
      <c r="D600" s="170"/>
      <c r="E600" s="734"/>
      <c r="F600" s="741"/>
      <c r="G600" s="373"/>
      <c r="H600" s="127"/>
      <c r="I600" s="127"/>
      <c r="J600" s="127"/>
    </row>
    <row r="601" spans="1:10" s="176" customFormat="1">
      <c r="A601" s="179"/>
      <c r="D601" s="170"/>
      <c r="E601" s="734"/>
      <c r="F601" s="741"/>
      <c r="G601" s="373"/>
      <c r="H601" s="127"/>
      <c r="I601" s="127"/>
      <c r="J601" s="127"/>
    </row>
    <row r="602" spans="1:10" s="176" customFormat="1">
      <c r="A602" s="414">
        <f>A598+0.01</f>
        <v>1.3300000000000003</v>
      </c>
      <c r="B602" s="417" t="s">
        <v>720</v>
      </c>
      <c r="C602" s="417"/>
      <c r="D602" s="388"/>
      <c r="E602" s="738"/>
      <c r="F602" s="723"/>
      <c r="G602" s="373"/>
      <c r="H602" s="127"/>
      <c r="I602" s="127"/>
      <c r="J602" s="127"/>
    </row>
    <row r="603" spans="1:10" s="176" customFormat="1">
      <c r="A603" s="414"/>
      <c r="B603" s="417"/>
      <c r="C603" s="417" t="s">
        <v>7</v>
      </c>
      <c r="D603" s="388">
        <v>4</v>
      </c>
      <c r="E603" s="1218"/>
      <c r="F603" s="723">
        <f>E603*D603</f>
        <v>0</v>
      </c>
      <c r="G603" s="373"/>
      <c r="H603" s="127"/>
      <c r="I603" s="127"/>
      <c r="J603" s="127"/>
    </row>
    <row r="604" spans="1:10" s="176" customFormat="1">
      <c r="A604" s="179"/>
      <c r="D604" s="170"/>
      <c r="E604" s="734"/>
      <c r="F604" s="741"/>
      <c r="G604" s="373"/>
      <c r="H604" s="127"/>
      <c r="I604" s="127"/>
      <c r="J604" s="127"/>
    </row>
    <row r="605" spans="1:10" s="176" customFormat="1">
      <c r="A605" s="179"/>
      <c r="D605" s="170"/>
      <c r="E605" s="734"/>
      <c r="F605" s="741"/>
      <c r="G605" s="373"/>
      <c r="H605" s="127"/>
      <c r="I605" s="127"/>
      <c r="J605" s="127"/>
    </row>
    <row r="606" spans="1:10" s="176" customFormat="1" ht="33">
      <c r="A606" s="414">
        <f>A602+0.01</f>
        <v>1.3400000000000003</v>
      </c>
      <c r="B606" s="418" t="s">
        <v>722</v>
      </c>
      <c r="C606" s="418"/>
      <c r="D606" s="388"/>
      <c r="E606" s="738"/>
      <c r="F606" s="723"/>
      <c r="G606" s="373"/>
      <c r="H606" s="127"/>
      <c r="I606" s="127"/>
      <c r="J606" s="127"/>
    </row>
    <row r="607" spans="1:10" s="176" customFormat="1">
      <c r="A607" s="414"/>
      <c r="B607" s="417" t="s">
        <v>717</v>
      </c>
      <c r="C607" s="417" t="s">
        <v>7</v>
      </c>
      <c r="D607" s="388">
        <v>2</v>
      </c>
      <c r="E607" s="1218"/>
      <c r="F607" s="723">
        <f>E607*D607</f>
        <v>0</v>
      </c>
      <c r="G607" s="373"/>
      <c r="H607" s="127"/>
      <c r="I607" s="127"/>
      <c r="J607" s="127"/>
    </row>
    <row r="608" spans="1:10" s="176" customFormat="1">
      <c r="A608" s="172"/>
      <c r="B608" s="175"/>
      <c r="C608" s="175"/>
      <c r="D608" s="173"/>
      <c r="E608" s="742"/>
      <c r="F608" s="743"/>
      <c r="G608" s="373"/>
      <c r="H608" s="127"/>
      <c r="I608" s="127"/>
      <c r="J608" s="127"/>
    </row>
    <row r="609" spans="1:10" s="176" customFormat="1">
      <c r="A609" s="172"/>
      <c r="B609" s="175"/>
      <c r="C609" s="175"/>
      <c r="D609" s="173"/>
      <c r="E609" s="742"/>
      <c r="F609" s="743"/>
      <c r="G609" s="373"/>
      <c r="H609" s="127"/>
      <c r="I609" s="127"/>
      <c r="J609" s="127"/>
    </row>
    <row r="610" spans="1:10" s="176" customFormat="1" ht="33">
      <c r="A610" s="414">
        <f>A606+0.01</f>
        <v>1.3500000000000003</v>
      </c>
      <c r="B610" s="393" t="s">
        <v>724</v>
      </c>
      <c r="C610" s="393"/>
      <c r="D610" s="388"/>
      <c r="E610" s="738"/>
      <c r="F610" s="723"/>
      <c r="G610" s="373"/>
      <c r="H610" s="127"/>
      <c r="I610" s="127"/>
      <c r="J610" s="127"/>
    </row>
    <row r="611" spans="1:10" s="176" customFormat="1">
      <c r="A611" s="414"/>
      <c r="B611" s="417" t="s">
        <v>718</v>
      </c>
      <c r="C611" s="417" t="s">
        <v>7</v>
      </c>
      <c r="D611" s="388">
        <v>1</v>
      </c>
      <c r="E611" s="1218"/>
      <c r="F611" s="723">
        <f>E611*D611</f>
        <v>0</v>
      </c>
      <c r="G611" s="373"/>
      <c r="H611" s="127"/>
      <c r="I611" s="127"/>
      <c r="J611" s="127"/>
    </row>
    <row r="612" spans="1:10" s="176" customFormat="1">
      <c r="A612" s="180"/>
      <c r="D612" s="170"/>
      <c r="E612" s="734"/>
      <c r="F612" s="733"/>
      <c r="G612" s="373"/>
      <c r="H612" s="127"/>
      <c r="I612" s="127"/>
      <c r="J612" s="127"/>
    </row>
    <row r="613" spans="1:10" s="176" customFormat="1">
      <c r="A613" s="180"/>
      <c r="D613" s="170"/>
      <c r="E613" s="734"/>
      <c r="F613" s="733"/>
      <c r="G613" s="373"/>
      <c r="H613" s="127"/>
      <c r="I613" s="127"/>
      <c r="J613" s="127"/>
    </row>
    <row r="614" spans="1:10" s="176" customFormat="1" ht="33">
      <c r="A614" s="419">
        <f>A610+0.01</f>
        <v>1.3600000000000003</v>
      </c>
      <c r="B614" s="393" t="s">
        <v>725</v>
      </c>
      <c r="C614" s="393"/>
      <c r="D614" s="420"/>
      <c r="E614" s="744"/>
      <c r="F614" s="745"/>
      <c r="G614" s="373"/>
      <c r="H614" s="127"/>
      <c r="I614" s="127"/>
      <c r="J614" s="127"/>
    </row>
    <row r="615" spans="1:10" s="176" customFormat="1">
      <c r="A615" s="419"/>
      <c r="B615" s="413" t="s">
        <v>726</v>
      </c>
      <c r="C615" s="413" t="s">
        <v>727</v>
      </c>
      <c r="D615" s="420">
        <v>28</v>
      </c>
      <c r="E615" s="1219"/>
      <c r="F615" s="745">
        <f t="shared" ref="F615:F619" si="1">E615*D615</f>
        <v>0</v>
      </c>
      <c r="G615" s="373"/>
      <c r="H615" s="127"/>
      <c r="I615" s="127"/>
      <c r="J615" s="127"/>
    </row>
    <row r="616" spans="1:10" s="176" customFormat="1">
      <c r="A616" s="419"/>
      <c r="B616" s="413" t="s">
        <v>728</v>
      </c>
      <c r="C616" s="413" t="s">
        <v>727</v>
      </c>
      <c r="D616" s="420">
        <v>48</v>
      </c>
      <c r="E616" s="1219"/>
      <c r="F616" s="745">
        <f t="shared" si="1"/>
        <v>0</v>
      </c>
      <c r="G616" s="373"/>
      <c r="H616" s="127"/>
      <c r="I616" s="127"/>
      <c r="J616" s="127"/>
    </row>
    <row r="617" spans="1:10">
      <c r="A617" s="419"/>
      <c r="B617" s="413" t="s">
        <v>729</v>
      </c>
      <c r="C617" s="413" t="s">
        <v>727</v>
      </c>
      <c r="D617" s="420">
        <v>24</v>
      </c>
      <c r="E617" s="1219"/>
      <c r="F617" s="745">
        <f t="shared" si="1"/>
        <v>0</v>
      </c>
    </row>
    <row r="618" spans="1:10">
      <c r="A618" s="419"/>
      <c r="B618" s="413" t="s">
        <v>730</v>
      </c>
      <c r="C618" s="413" t="s">
        <v>727</v>
      </c>
      <c r="D618" s="420">
        <v>24</v>
      </c>
      <c r="E618" s="1219"/>
      <c r="F618" s="745">
        <f t="shared" si="1"/>
        <v>0</v>
      </c>
    </row>
    <row r="619" spans="1:10">
      <c r="A619" s="419"/>
      <c r="B619" s="413" t="s">
        <v>731</v>
      </c>
      <c r="C619" s="413" t="s">
        <v>727</v>
      </c>
      <c r="D619" s="420">
        <v>12</v>
      </c>
      <c r="E619" s="1219"/>
      <c r="F619" s="745">
        <f t="shared" si="1"/>
        <v>0</v>
      </c>
    </row>
    <row r="620" spans="1:10">
      <c r="E620" s="746"/>
      <c r="F620" s="747"/>
    </row>
    <row r="621" spans="1:10">
      <c r="E621" s="746"/>
      <c r="F621" s="747"/>
    </row>
    <row r="622" spans="1:10" ht="33">
      <c r="A622" s="419">
        <f>A614+0.01</f>
        <v>1.3700000000000003</v>
      </c>
      <c r="B622" s="393" t="s">
        <v>732</v>
      </c>
      <c r="C622" s="393"/>
      <c r="D622" s="420"/>
      <c r="E622" s="744"/>
      <c r="F622" s="745"/>
    </row>
    <row r="623" spans="1:10">
      <c r="A623" s="419"/>
      <c r="B623" s="413" t="s">
        <v>726</v>
      </c>
      <c r="C623" s="413" t="s">
        <v>727</v>
      </c>
      <c r="D623" s="420">
        <v>28</v>
      </c>
      <c r="E623" s="1219"/>
      <c r="F623" s="745">
        <f t="shared" ref="F623:F627" si="2">E623*D623</f>
        <v>0</v>
      </c>
    </row>
    <row r="624" spans="1:10">
      <c r="A624" s="419"/>
      <c r="B624" s="413" t="s">
        <v>728</v>
      </c>
      <c r="C624" s="413" t="s">
        <v>727</v>
      </c>
      <c r="D624" s="420">
        <v>48</v>
      </c>
      <c r="E624" s="1219"/>
      <c r="F624" s="745">
        <f t="shared" si="2"/>
        <v>0</v>
      </c>
    </row>
    <row r="625" spans="1:10">
      <c r="A625" s="419"/>
      <c r="B625" s="413" t="s">
        <v>729</v>
      </c>
      <c r="C625" s="413" t="s">
        <v>727</v>
      </c>
      <c r="D625" s="420">
        <v>24</v>
      </c>
      <c r="E625" s="1219"/>
      <c r="F625" s="745">
        <f t="shared" si="2"/>
        <v>0</v>
      </c>
    </row>
    <row r="626" spans="1:10">
      <c r="A626" s="419"/>
      <c r="B626" s="413" t="s">
        <v>730</v>
      </c>
      <c r="C626" s="413" t="s">
        <v>727</v>
      </c>
      <c r="D626" s="420">
        <v>24</v>
      </c>
      <c r="E626" s="1219"/>
      <c r="F626" s="745">
        <f t="shared" si="2"/>
        <v>0</v>
      </c>
    </row>
    <row r="627" spans="1:10">
      <c r="A627" s="419"/>
      <c r="B627" s="413" t="s">
        <v>731</v>
      </c>
      <c r="C627" s="413" t="s">
        <v>727</v>
      </c>
      <c r="D627" s="420">
        <v>12</v>
      </c>
      <c r="E627" s="1219"/>
      <c r="F627" s="745">
        <f t="shared" si="2"/>
        <v>0</v>
      </c>
    </row>
    <row r="628" spans="1:10">
      <c r="A628" s="181"/>
      <c r="B628" s="183"/>
      <c r="C628" s="183"/>
      <c r="D628" s="182"/>
      <c r="E628" s="748"/>
      <c r="F628" s="749"/>
    </row>
    <row r="629" spans="1:10">
      <c r="A629" s="181"/>
      <c r="B629" s="183"/>
      <c r="C629" s="183"/>
      <c r="D629" s="182"/>
      <c r="E629" s="748"/>
      <c r="F629" s="749"/>
    </row>
    <row r="630" spans="1:10" ht="66">
      <c r="A630" s="419">
        <f>A622+0.01</f>
        <v>1.3800000000000003</v>
      </c>
      <c r="B630" s="393" t="s">
        <v>733</v>
      </c>
      <c r="C630" s="393"/>
      <c r="D630" s="420"/>
      <c r="E630" s="744"/>
      <c r="F630" s="745"/>
    </row>
    <row r="631" spans="1:10">
      <c r="A631" s="419"/>
      <c r="B631" s="413" t="s">
        <v>734</v>
      </c>
      <c r="C631" s="413" t="s">
        <v>735</v>
      </c>
      <c r="D631" s="420">
        <v>15</v>
      </c>
      <c r="E631" s="1220"/>
      <c r="F631" s="745">
        <f t="shared" ref="F631:F636" si="3">E631*D631</f>
        <v>0</v>
      </c>
    </row>
    <row r="632" spans="1:10">
      <c r="A632" s="419"/>
      <c r="B632" s="413" t="s">
        <v>726</v>
      </c>
      <c r="C632" s="413" t="s">
        <v>7</v>
      </c>
      <c r="D632" s="420">
        <v>12</v>
      </c>
      <c r="E632" s="1220"/>
      <c r="F632" s="745">
        <f t="shared" si="3"/>
        <v>0</v>
      </c>
    </row>
    <row r="633" spans="1:10" s="165" customFormat="1">
      <c r="A633" s="419"/>
      <c r="B633" s="413" t="s">
        <v>728</v>
      </c>
      <c r="C633" s="413" t="s">
        <v>7</v>
      </c>
      <c r="D633" s="420">
        <v>22</v>
      </c>
      <c r="E633" s="1220"/>
      <c r="F633" s="745">
        <f t="shared" si="3"/>
        <v>0</v>
      </c>
      <c r="G633" s="373"/>
      <c r="H633" s="127"/>
      <c r="I633" s="127"/>
      <c r="J633" s="127"/>
    </row>
    <row r="634" spans="1:10" s="165" customFormat="1">
      <c r="A634" s="419"/>
      <c r="B634" s="413" t="s">
        <v>729</v>
      </c>
      <c r="C634" s="413" t="s">
        <v>7</v>
      </c>
      <c r="D634" s="420">
        <v>8</v>
      </c>
      <c r="E634" s="1220"/>
      <c r="F634" s="745">
        <f t="shared" si="3"/>
        <v>0</v>
      </c>
      <c r="G634" s="373"/>
      <c r="H634" s="127"/>
      <c r="I634" s="127"/>
      <c r="J634" s="127"/>
    </row>
    <row r="635" spans="1:10" s="165" customFormat="1">
      <c r="A635" s="419"/>
      <c r="B635" s="413" t="s">
        <v>730</v>
      </c>
      <c r="C635" s="413" t="s">
        <v>7</v>
      </c>
      <c r="D635" s="420">
        <v>8</v>
      </c>
      <c r="E635" s="1220"/>
      <c r="F635" s="745">
        <f t="shared" si="3"/>
        <v>0</v>
      </c>
      <c r="G635" s="373"/>
      <c r="H635" s="127"/>
      <c r="I635" s="127"/>
      <c r="J635" s="127"/>
    </row>
    <row r="636" spans="1:10" s="165" customFormat="1">
      <c r="A636" s="419"/>
      <c r="B636" s="413" t="s">
        <v>736</v>
      </c>
      <c r="C636" s="413" t="s">
        <v>7</v>
      </c>
      <c r="D636" s="420">
        <v>4</v>
      </c>
      <c r="E636" s="1220"/>
      <c r="F636" s="745">
        <f t="shared" si="3"/>
        <v>0</v>
      </c>
      <c r="G636" s="373"/>
      <c r="H636" s="127"/>
      <c r="I636" s="127"/>
      <c r="J636" s="127"/>
    </row>
    <row r="637" spans="1:10" s="165" customFormat="1">
      <c r="A637" s="184"/>
      <c r="D637" s="185"/>
      <c r="E637" s="750"/>
      <c r="F637" s="751"/>
      <c r="G637" s="373"/>
      <c r="H637" s="127"/>
      <c r="I637" s="127"/>
      <c r="J637" s="127"/>
    </row>
    <row r="638" spans="1:10" s="165" customFormat="1">
      <c r="A638" s="184"/>
      <c r="D638" s="186"/>
      <c r="E638" s="750"/>
      <c r="F638" s="751"/>
      <c r="G638" s="373"/>
      <c r="H638" s="127"/>
      <c r="I638" s="127"/>
      <c r="J638" s="127"/>
    </row>
    <row r="639" spans="1:10" s="165" customFormat="1" ht="33">
      <c r="A639" s="414">
        <f>A630+0.01</f>
        <v>1.3900000000000003</v>
      </c>
      <c r="B639" s="415" t="s">
        <v>737</v>
      </c>
      <c r="C639" s="415"/>
      <c r="D639" s="388"/>
      <c r="E639" s="744"/>
      <c r="F639" s="752"/>
      <c r="G639" s="373"/>
      <c r="H639" s="127"/>
      <c r="I639" s="127"/>
      <c r="J639" s="127"/>
    </row>
    <row r="640" spans="1:10" s="165" customFormat="1">
      <c r="A640" s="414"/>
      <c r="B640" s="421"/>
      <c r="C640" s="421" t="s">
        <v>3</v>
      </c>
      <c r="D640" s="388">
        <v>1</v>
      </c>
      <c r="E640" s="1220"/>
      <c r="F640" s="752">
        <f>E640*D640</f>
        <v>0</v>
      </c>
      <c r="G640" s="373"/>
      <c r="H640" s="127"/>
      <c r="I640" s="127"/>
      <c r="J640" s="127"/>
    </row>
    <row r="641" spans="1:11" s="165" customFormat="1">
      <c r="A641" s="179"/>
      <c r="B641" s="187"/>
      <c r="C641" s="187"/>
      <c r="D641" s="170"/>
      <c r="E641" s="750"/>
      <c r="F641" s="753"/>
      <c r="G641" s="373"/>
      <c r="H641" s="127"/>
      <c r="I641" s="127"/>
      <c r="J641" s="127"/>
    </row>
    <row r="642" spans="1:11" s="176" customFormat="1">
      <c r="A642" s="188"/>
      <c r="B642" s="189"/>
      <c r="C642" s="189"/>
      <c r="D642" s="190"/>
      <c r="E642" s="754"/>
      <c r="F642" s="755"/>
      <c r="G642" s="373"/>
      <c r="H642" s="127"/>
      <c r="I642" s="127"/>
      <c r="J642" s="127"/>
    </row>
    <row r="643" spans="1:11" s="176" customFormat="1" ht="33">
      <c r="A643" s="414">
        <f>A639+0.01</f>
        <v>1.4000000000000004</v>
      </c>
      <c r="B643" s="415" t="s">
        <v>738</v>
      </c>
      <c r="C643" s="415"/>
      <c r="D643" s="388"/>
      <c r="E643" s="744"/>
      <c r="F643" s="752"/>
      <c r="G643" s="373"/>
      <c r="H643" s="127"/>
      <c r="I643" s="127"/>
      <c r="J643" s="127"/>
    </row>
    <row r="644" spans="1:11" s="176" customFormat="1">
      <c r="A644" s="414"/>
      <c r="B644" s="421" t="s">
        <v>337</v>
      </c>
      <c r="C644" s="421" t="s">
        <v>337</v>
      </c>
      <c r="D644" s="388">
        <v>1</v>
      </c>
      <c r="E644" s="1220"/>
      <c r="F644" s="752">
        <f>E644*D644</f>
        <v>0</v>
      </c>
      <c r="G644" s="373"/>
      <c r="H644" s="127"/>
      <c r="I644" s="127"/>
      <c r="J644" s="127"/>
    </row>
    <row r="645" spans="1:11" s="176" customFormat="1">
      <c r="A645" s="179"/>
      <c r="B645" s="187"/>
      <c r="C645" s="187"/>
      <c r="D645" s="170"/>
      <c r="E645" s="750"/>
      <c r="F645" s="753"/>
      <c r="G645" s="373"/>
      <c r="H645" s="127"/>
      <c r="I645" s="127"/>
      <c r="J645" s="127"/>
    </row>
    <row r="646" spans="1:11" s="176" customFormat="1">
      <c r="A646" s="188"/>
      <c r="B646" s="189"/>
      <c r="C646" s="189"/>
      <c r="D646" s="190"/>
      <c r="E646" s="754"/>
      <c r="F646" s="755"/>
      <c r="G646" s="373"/>
      <c r="H646" s="127"/>
      <c r="I646" s="127"/>
      <c r="J646" s="127"/>
    </row>
    <row r="647" spans="1:11" s="176" customFormat="1" ht="33">
      <c r="A647" s="414">
        <f>A643+0.01</f>
        <v>1.4100000000000004</v>
      </c>
      <c r="B647" s="415" t="s">
        <v>739</v>
      </c>
      <c r="C647" s="415"/>
      <c r="D647" s="388"/>
      <c r="E647" s="738"/>
      <c r="F647" s="723"/>
      <c r="G647" s="373"/>
      <c r="H647" s="127"/>
      <c r="I647" s="127"/>
      <c r="J647" s="127"/>
    </row>
    <row r="648" spans="1:11" s="176" customFormat="1">
      <c r="A648" s="414"/>
      <c r="B648" s="417" t="s">
        <v>740</v>
      </c>
      <c r="C648" s="417" t="s">
        <v>7</v>
      </c>
      <c r="D648" s="388">
        <v>1</v>
      </c>
      <c r="E648" s="1218"/>
      <c r="F648" s="723">
        <f>E648*D648</f>
        <v>0</v>
      </c>
      <c r="G648" s="373"/>
      <c r="H648" s="127"/>
      <c r="I648" s="127"/>
      <c r="J648" s="127"/>
    </row>
    <row r="649" spans="1:11" s="176" customFormat="1">
      <c r="A649" s="179"/>
      <c r="D649" s="170"/>
      <c r="E649" s="734"/>
      <c r="F649" s="741"/>
      <c r="G649" s="373"/>
      <c r="H649" s="127"/>
      <c r="I649" s="127"/>
      <c r="J649" s="127"/>
    </row>
    <row r="650" spans="1:11" s="176" customFormat="1">
      <c r="A650" s="179"/>
      <c r="D650" s="170"/>
      <c r="E650" s="734"/>
      <c r="F650" s="741"/>
      <c r="G650" s="373"/>
      <c r="H650" s="127"/>
      <c r="I650" s="127"/>
      <c r="J650" s="127"/>
    </row>
    <row r="651" spans="1:11" s="176" customFormat="1">
      <c r="A651" s="414">
        <f>A647+0.01</f>
        <v>1.4200000000000004</v>
      </c>
      <c r="B651" s="415" t="s">
        <v>741</v>
      </c>
      <c r="C651" s="415"/>
      <c r="D651" s="388"/>
      <c r="E651" s="738"/>
      <c r="F651" s="723"/>
      <c r="G651" s="373"/>
      <c r="H651" s="127"/>
      <c r="I651" s="127"/>
      <c r="J651" s="127"/>
    </row>
    <row r="652" spans="1:11" s="176" customFormat="1">
      <c r="A652" s="414"/>
      <c r="B652" s="417"/>
      <c r="C652" s="417" t="s">
        <v>337</v>
      </c>
      <c r="D652" s="388">
        <v>1</v>
      </c>
      <c r="E652" s="1218"/>
      <c r="F652" s="723">
        <f>E652*D652</f>
        <v>0</v>
      </c>
      <c r="G652" s="373"/>
      <c r="H652" s="127"/>
      <c r="I652" s="127"/>
      <c r="J652" s="127"/>
    </row>
    <row r="653" spans="1:11" s="176" customFormat="1">
      <c r="A653" s="179"/>
      <c r="D653" s="170"/>
      <c r="E653" s="734"/>
      <c r="F653" s="741"/>
      <c r="G653" s="373"/>
      <c r="H653" s="127"/>
      <c r="I653" s="127"/>
      <c r="J653" s="127"/>
    </row>
    <row r="654" spans="1:11" s="176" customFormat="1">
      <c r="A654" s="422">
        <f>A651+0.01</f>
        <v>1.4300000000000004</v>
      </c>
      <c r="B654" s="423" t="s">
        <v>742</v>
      </c>
      <c r="C654" s="423"/>
      <c r="D654" s="420"/>
      <c r="E654" s="756"/>
      <c r="F654" s="757"/>
      <c r="G654" s="373"/>
      <c r="H654" s="127"/>
      <c r="I654" s="127"/>
      <c r="J654" s="127"/>
    </row>
    <row r="655" spans="1:11" s="176" customFormat="1">
      <c r="A655" s="422"/>
      <c r="B655" s="423" t="s">
        <v>743</v>
      </c>
      <c r="C655" s="423" t="s">
        <v>7</v>
      </c>
      <c r="D655" s="420">
        <v>4</v>
      </c>
      <c r="E655" s="1221"/>
      <c r="F655" s="757">
        <f t="shared" ref="F655:F656" si="4">E655*D655</f>
        <v>0</v>
      </c>
      <c r="G655" s="373"/>
      <c r="H655" s="127"/>
      <c r="I655" s="127"/>
      <c r="J655" s="127"/>
      <c r="K655" s="176" t="s">
        <v>723</v>
      </c>
    </row>
    <row r="656" spans="1:11" s="176" customFormat="1">
      <c r="A656" s="422"/>
      <c r="B656" s="423" t="s">
        <v>744</v>
      </c>
      <c r="C656" s="423" t="s">
        <v>7</v>
      </c>
      <c r="D656" s="420">
        <v>4</v>
      </c>
      <c r="E656" s="1221"/>
      <c r="F656" s="757">
        <f t="shared" si="4"/>
        <v>0</v>
      </c>
      <c r="G656" s="373"/>
      <c r="H656" s="127"/>
      <c r="I656" s="127"/>
      <c r="J656" s="127"/>
    </row>
    <row r="657" spans="1:11" s="165" customFormat="1">
      <c r="A657" s="192"/>
      <c r="B657" s="193"/>
      <c r="C657" s="193"/>
      <c r="D657" s="185"/>
      <c r="E657" s="758"/>
      <c r="F657" s="759"/>
      <c r="G657" s="373"/>
      <c r="H657" s="127"/>
      <c r="I657" s="127"/>
      <c r="J657" s="127"/>
      <c r="K657" s="191"/>
    </row>
    <row r="658" spans="1:11" s="165" customFormat="1">
      <c r="A658" s="192"/>
      <c r="B658" s="193"/>
      <c r="C658" s="193"/>
      <c r="D658" s="185"/>
      <c r="E658" s="758"/>
      <c r="F658" s="759"/>
      <c r="G658" s="373"/>
      <c r="H658" s="127"/>
      <c r="I658" s="127"/>
      <c r="J658" s="127"/>
      <c r="K658" s="191"/>
    </row>
    <row r="659" spans="1:11" s="165" customFormat="1" ht="33">
      <c r="A659" s="424">
        <f>A654+0.01</f>
        <v>1.4400000000000004</v>
      </c>
      <c r="B659" s="423" t="s">
        <v>745</v>
      </c>
      <c r="C659" s="423"/>
      <c r="D659" s="420"/>
      <c r="E659" s="756"/>
      <c r="F659" s="757"/>
      <c r="G659" s="373"/>
      <c r="H659" s="127"/>
      <c r="I659" s="127"/>
      <c r="J659" s="127"/>
      <c r="K659" s="191"/>
    </row>
    <row r="660" spans="1:11" s="165" customFormat="1">
      <c r="A660" s="422"/>
      <c r="B660" s="423" t="s">
        <v>744</v>
      </c>
      <c r="C660" s="423" t="s">
        <v>7</v>
      </c>
      <c r="D660" s="420">
        <v>1</v>
      </c>
      <c r="E660" s="1221"/>
      <c r="F660" s="757">
        <f>E660*D660</f>
        <v>0</v>
      </c>
      <c r="G660" s="373"/>
      <c r="H660" s="127"/>
      <c r="I660" s="127"/>
      <c r="J660" s="127"/>
      <c r="K660" s="191"/>
    </row>
    <row r="661" spans="1:11" s="165" customFormat="1">
      <c r="A661" s="192"/>
      <c r="B661" s="193"/>
      <c r="C661" s="193"/>
      <c r="D661" s="185"/>
      <c r="E661" s="758"/>
      <c r="F661" s="759"/>
      <c r="G661" s="373"/>
      <c r="H661" s="127"/>
      <c r="I661" s="127"/>
      <c r="J661" s="127"/>
      <c r="K661" s="191"/>
    </row>
    <row r="662" spans="1:11" s="165" customFormat="1">
      <c r="A662" s="192"/>
      <c r="B662" s="193"/>
      <c r="C662" s="193"/>
      <c r="D662" s="185"/>
      <c r="E662" s="758"/>
      <c r="F662" s="759"/>
      <c r="G662" s="373"/>
      <c r="H662" s="127"/>
      <c r="I662" s="127"/>
      <c r="J662" s="127"/>
      <c r="K662" s="191"/>
    </row>
    <row r="663" spans="1:11" s="165" customFormat="1" ht="66">
      <c r="A663" s="424">
        <f>A659+0.01</f>
        <v>1.4500000000000004</v>
      </c>
      <c r="B663" s="425" t="s">
        <v>746</v>
      </c>
      <c r="C663" s="425"/>
      <c r="D663" s="426"/>
      <c r="E663" s="760"/>
      <c r="F663" s="761"/>
      <c r="G663" s="373"/>
      <c r="H663" s="127"/>
      <c r="I663" s="127"/>
      <c r="J663" s="127"/>
      <c r="K663" s="191"/>
    </row>
    <row r="664" spans="1:11" s="165" customFormat="1">
      <c r="A664" s="422"/>
      <c r="B664" s="413"/>
      <c r="C664" s="413" t="s">
        <v>7</v>
      </c>
      <c r="D664" s="426">
        <v>1</v>
      </c>
      <c r="E664" s="1221"/>
      <c r="F664" s="757">
        <f>E664*D664</f>
        <v>0</v>
      </c>
      <c r="G664" s="373"/>
      <c r="H664" s="127"/>
      <c r="I664" s="127"/>
      <c r="J664" s="127"/>
      <c r="K664" s="191"/>
    </row>
    <row r="665" spans="1:11" s="165" customFormat="1">
      <c r="A665" s="192"/>
      <c r="D665" s="194"/>
      <c r="E665" s="762"/>
      <c r="F665" s="759"/>
      <c r="G665" s="373"/>
      <c r="H665" s="127"/>
      <c r="I665" s="127"/>
      <c r="J665" s="127"/>
      <c r="K665" s="191"/>
    </row>
    <row r="666" spans="1:11" s="165" customFormat="1">
      <c r="A666" s="192"/>
      <c r="B666" s="195"/>
      <c r="C666" s="195"/>
      <c r="D666" s="185"/>
      <c r="E666" s="763"/>
      <c r="F666" s="759"/>
      <c r="G666" s="373"/>
      <c r="H666" s="127"/>
      <c r="I666" s="127"/>
      <c r="J666" s="127"/>
    </row>
    <row r="667" spans="1:11" s="165" customFormat="1">
      <c r="A667" s="422">
        <f>A663+0.01</f>
        <v>1.4600000000000004</v>
      </c>
      <c r="B667" s="427" t="s">
        <v>747</v>
      </c>
      <c r="C667" s="427"/>
      <c r="D667" s="420"/>
      <c r="E667" s="756"/>
      <c r="F667" s="757"/>
      <c r="G667" s="373"/>
      <c r="H667" s="127"/>
      <c r="I667" s="127"/>
      <c r="J667" s="127"/>
    </row>
    <row r="668" spans="1:11" s="165" customFormat="1">
      <c r="A668" s="422"/>
      <c r="B668" s="428" t="s">
        <v>743</v>
      </c>
      <c r="C668" s="428" t="s">
        <v>7</v>
      </c>
      <c r="D668" s="420">
        <v>1</v>
      </c>
      <c r="E668" s="1221"/>
      <c r="F668" s="757">
        <f>E668*D668</f>
        <v>0</v>
      </c>
      <c r="G668" s="373"/>
      <c r="H668" s="127"/>
      <c r="I668" s="127"/>
      <c r="J668" s="127"/>
    </row>
    <row r="669" spans="1:11" s="165" customFormat="1">
      <c r="A669" s="192"/>
      <c r="B669" s="195"/>
      <c r="C669" s="195"/>
      <c r="D669" s="185"/>
      <c r="E669" s="758"/>
      <c r="F669" s="759"/>
      <c r="G669" s="373"/>
      <c r="H669" s="127"/>
      <c r="I669" s="127"/>
      <c r="J669" s="127"/>
    </row>
    <row r="670" spans="1:11" s="165" customFormat="1">
      <c r="A670" s="192"/>
      <c r="B670" s="195"/>
      <c r="C670" s="195"/>
      <c r="D670" s="185"/>
      <c r="E670" s="763"/>
      <c r="F670" s="759"/>
      <c r="G670" s="373"/>
      <c r="H670" s="127"/>
      <c r="I670" s="127"/>
      <c r="J670" s="127"/>
    </row>
    <row r="671" spans="1:11" s="165" customFormat="1" ht="33">
      <c r="A671" s="422">
        <f>A667+0.01</f>
        <v>1.4700000000000004</v>
      </c>
      <c r="B671" s="423" t="s">
        <v>748</v>
      </c>
      <c r="C671" s="423"/>
      <c r="D671" s="420"/>
      <c r="E671" s="756"/>
      <c r="F671" s="757"/>
      <c r="G671" s="373"/>
      <c r="H671" s="127"/>
      <c r="I671" s="127"/>
      <c r="J671" s="127"/>
    </row>
    <row r="672" spans="1:11" s="165" customFormat="1">
      <c r="A672" s="422"/>
      <c r="B672" s="423" t="s">
        <v>744</v>
      </c>
      <c r="C672" s="423" t="s">
        <v>7</v>
      </c>
      <c r="D672" s="420">
        <v>1</v>
      </c>
      <c r="E672" s="1221"/>
      <c r="F672" s="757">
        <f>E672*D672</f>
        <v>0</v>
      </c>
      <c r="G672" s="373"/>
      <c r="H672" s="127"/>
      <c r="I672" s="127"/>
      <c r="J672" s="127"/>
    </row>
    <row r="673" spans="1:257" s="165" customFormat="1">
      <c r="A673" s="192"/>
      <c r="B673" s="193"/>
      <c r="C673" s="193"/>
      <c r="D673" s="185"/>
      <c r="E673" s="758"/>
      <c r="F673" s="759"/>
      <c r="G673" s="373"/>
      <c r="H673" s="127"/>
      <c r="I673" s="127"/>
      <c r="J673" s="127"/>
    </row>
    <row r="674" spans="1:257" s="165" customFormat="1">
      <c r="A674" s="192"/>
      <c r="B674" s="193"/>
      <c r="C674" s="193"/>
      <c r="D674" s="185"/>
      <c r="E674" s="758"/>
      <c r="F674" s="759"/>
      <c r="G674" s="373"/>
      <c r="H674" s="127"/>
      <c r="I674" s="127"/>
      <c r="J674" s="127"/>
    </row>
    <row r="675" spans="1:257" s="165" customFormat="1" ht="33">
      <c r="A675" s="422">
        <f>A671+0.01</f>
        <v>1.4800000000000004</v>
      </c>
      <c r="B675" s="429" t="s">
        <v>749</v>
      </c>
      <c r="C675" s="429"/>
      <c r="D675" s="420"/>
      <c r="E675" s="756"/>
      <c r="F675" s="757"/>
      <c r="G675" s="373"/>
      <c r="H675" s="127"/>
      <c r="I675" s="127"/>
      <c r="J675" s="127"/>
    </row>
    <row r="676" spans="1:257" s="165" customFormat="1">
      <c r="A676" s="422"/>
      <c r="B676" s="423"/>
      <c r="C676" s="423" t="s">
        <v>337</v>
      </c>
      <c r="D676" s="420">
        <v>1</v>
      </c>
      <c r="E676" s="1221"/>
      <c r="F676" s="757">
        <f>E676*D676</f>
        <v>0</v>
      </c>
      <c r="G676" s="373"/>
      <c r="H676" s="127"/>
      <c r="I676" s="127"/>
      <c r="J676" s="127"/>
      <c r="K676" s="191"/>
    </row>
    <row r="677" spans="1:257" s="165" customFormat="1">
      <c r="A677" s="192"/>
      <c r="B677" s="193"/>
      <c r="C677" s="193"/>
      <c r="D677" s="185"/>
      <c r="E677" s="758"/>
      <c r="F677" s="759"/>
      <c r="G677" s="373"/>
      <c r="H677" s="127"/>
      <c r="I677" s="127"/>
      <c r="J677" s="127"/>
      <c r="K677" s="191"/>
    </row>
    <row r="678" spans="1:257" s="165" customFormat="1">
      <c r="A678" s="192"/>
      <c r="B678" s="193"/>
      <c r="C678" s="193"/>
      <c r="D678" s="185"/>
      <c r="E678" s="758"/>
      <c r="F678" s="759"/>
      <c r="G678" s="373"/>
      <c r="H678" s="127"/>
      <c r="I678" s="127"/>
      <c r="J678" s="127"/>
      <c r="K678" s="151"/>
      <c r="L678" s="151"/>
      <c r="M678" s="151"/>
      <c r="N678" s="151"/>
      <c r="O678" s="151"/>
      <c r="P678" s="151"/>
      <c r="Q678" s="151"/>
      <c r="R678" s="151"/>
      <c r="S678" s="151"/>
      <c r="T678" s="151"/>
      <c r="U678" s="151"/>
      <c r="V678" s="151"/>
      <c r="W678" s="151"/>
      <c r="X678" s="151"/>
      <c r="Y678" s="151"/>
      <c r="Z678" s="151"/>
      <c r="AA678" s="151"/>
      <c r="AB678" s="151"/>
      <c r="AC678" s="151"/>
      <c r="AD678" s="151"/>
      <c r="AE678" s="151"/>
      <c r="AF678" s="151"/>
      <c r="AG678" s="151"/>
      <c r="AH678" s="151"/>
      <c r="AI678" s="151"/>
      <c r="AJ678" s="151"/>
      <c r="AK678" s="151"/>
      <c r="AL678" s="151"/>
      <c r="AM678" s="151"/>
      <c r="AN678" s="151"/>
      <c r="AO678" s="151"/>
      <c r="AP678" s="151"/>
      <c r="AQ678" s="151"/>
      <c r="AR678" s="151"/>
      <c r="AS678" s="151"/>
      <c r="AT678" s="151"/>
      <c r="AU678" s="151"/>
      <c r="AV678" s="151"/>
      <c r="AW678" s="151"/>
      <c r="AX678" s="151"/>
      <c r="AY678" s="151"/>
      <c r="AZ678" s="151"/>
      <c r="BA678" s="151"/>
      <c r="BB678" s="151"/>
      <c r="BC678" s="151"/>
      <c r="BD678" s="151"/>
      <c r="BE678" s="151"/>
      <c r="BF678" s="151"/>
      <c r="BG678" s="151"/>
      <c r="BH678" s="151"/>
      <c r="BI678" s="151"/>
      <c r="BJ678" s="151"/>
      <c r="BK678" s="151"/>
      <c r="BL678" s="151"/>
      <c r="BM678" s="151"/>
      <c r="BN678" s="151"/>
      <c r="BO678" s="151"/>
      <c r="BP678" s="151"/>
      <c r="BQ678" s="151"/>
      <c r="BR678" s="151"/>
      <c r="BS678" s="151"/>
      <c r="BT678" s="151"/>
      <c r="BU678" s="151"/>
      <c r="BV678" s="151"/>
      <c r="BW678" s="151"/>
      <c r="BX678" s="151"/>
      <c r="BY678" s="151"/>
      <c r="BZ678" s="151"/>
      <c r="CA678" s="151"/>
      <c r="CB678" s="151"/>
      <c r="CC678" s="151"/>
      <c r="CD678" s="151"/>
      <c r="CE678" s="151"/>
      <c r="CF678" s="151"/>
      <c r="CG678" s="151"/>
      <c r="CH678" s="151"/>
      <c r="CI678" s="151"/>
      <c r="CJ678" s="151"/>
      <c r="CK678" s="151"/>
      <c r="CL678" s="151"/>
      <c r="CM678" s="151"/>
      <c r="CN678" s="151"/>
      <c r="CO678" s="151"/>
      <c r="CP678" s="151"/>
      <c r="CQ678" s="151"/>
      <c r="CR678" s="151"/>
      <c r="CS678" s="151"/>
      <c r="CT678" s="151"/>
      <c r="CU678" s="151"/>
      <c r="CV678" s="151"/>
      <c r="CW678" s="151"/>
      <c r="CX678" s="151"/>
      <c r="CY678" s="151"/>
      <c r="CZ678" s="151"/>
      <c r="DA678" s="151"/>
      <c r="DB678" s="151"/>
      <c r="DC678" s="151"/>
      <c r="DD678" s="151"/>
      <c r="DE678" s="151"/>
      <c r="DF678" s="151"/>
      <c r="DG678" s="151"/>
      <c r="DH678" s="151"/>
      <c r="DI678" s="151"/>
      <c r="DJ678" s="151"/>
      <c r="DK678" s="151"/>
      <c r="DL678" s="151"/>
      <c r="DM678" s="151"/>
      <c r="DN678" s="151"/>
      <c r="DO678" s="151"/>
      <c r="DP678" s="151"/>
      <c r="DQ678" s="151"/>
      <c r="DR678" s="151"/>
      <c r="DS678" s="151"/>
      <c r="DT678" s="151"/>
      <c r="DU678" s="151"/>
      <c r="DV678" s="151"/>
      <c r="DW678" s="151"/>
      <c r="DX678" s="151"/>
      <c r="DY678" s="151"/>
      <c r="DZ678" s="151"/>
      <c r="EA678" s="151"/>
      <c r="EB678" s="151"/>
      <c r="EC678" s="151"/>
      <c r="ED678" s="151"/>
      <c r="EE678" s="151"/>
      <c r="EF678" s="151"/>
      <c r="EG678" s="151"/>
      <c r="EH678" s="151"/>
      <c r="EI678" s="151"/>
      <c r="EJ678" s="151"/>
      <c r="EK678" s="151"/>
      <c r="EL678" s="151"/>
      <c r="EM678" s="151"/>
      <c r="EN678" s="151"/>
      <c r="EO678" s="151"/>
      <c r="EP678" s="151"/>
      <c r="EQ678" s="151"/>
      <c r="ER678" s="151"/>
      <c r="ES678" s="151"/>
      <c r="ET678" s="151"/>
      <c r="EU678" s="151"/>
      <c r="EV678" s="151"/>
      <c r="EW678" s="151"/>
      <c r="EX678" s="151"/>
      <c r="EY678" s="151"/>
      <c r="EZ678" s="151"/>
      <c r="FA678" s="151"/>
      <c r="FB678" s="151"/>
      <c r="FC678" s="151"/>
      <c r="FD678" s="151"/>
      <c r="FE678" s="151"/>
      <c r="FF678" s="151"/>
      <c r="FG678" s="151"/>
      <c r="FH678" s="151"/>
      <c r="FI678" s="151"/>
      <c r="FJ678" s="151"/>
      <c r="FK678" s="151"/>
      <c r="FL678" s="151"/>
      <c r="FM678" s="151"/>
      <c r="FN678" s="151"/>
      <c r="FO678" s="151"/>
      <c r="FP678" s="151"/>
      <c r="FQ678" s="151"/>
      <c r="FR678" s="151"/>
      <c r="FS678" s="151"/>
      <c r="FT678" s="151"/>
      <c r="FU678" s="151"/>
      <c r="FV678" s="151"/>
      <c r="FW678" s="151"/>
      <c r="FX678" s="151"/>
      <c r="FY678" s="151"/>
      <c r="FZ678" s="151"/>
      <c r="GA678" s="151"/>
      <c r="GB678" s="151"/>
      <c r="GC678" s="151"/>
      <c r="GD678" s="151"/>
      <c r="GE678" s="151"/>
      <c r="GF678" s="151"/>
      <c r="GG678" s="151"/>
      <c r="GH678" s="151"/>
      <c r="GI678" s="151"/>
      <c r="GJ678" s="151"/>
      <c r="GK678" s="151"/>
      <c r="GL678" s="151"/>
      <c r="GM678" s="151"/>
      <c r="GN678" s="151"/>
      <c r="GO678" s="151"/>
      <c r="GP678" s="151"/>
      <c r="GQ678" s="151"/>
      <c r="GR678" s="151"/>
      <c r="GS678" s="151"/>
      <c r="GT678" s="151"/>
      <c r="GU678" s="151"/>
      <c r="GV678" s="151"/>
      <c r="GW678" s="151"/>
      <c r="GX678" s="151"/>
      <c r="GY678" s="151"/>
      <c r="GZ678" s="151"/>
      <c r="HA678" s="151"/>
      <c r="HB678" s="151"/>
      <c r="HC678" s="151"/>
      <c r="HD678" s="151"/>
      <c r="HE678" s="151"/>
      <c r="HF678" s="151"/>
      <c r="HG678" s="151"/>
      <c r="HH678" s="151"/>
      <c r="HI678" s="151"/>
      <c r="HJ678" s="151"/>
      <c r="HK678" s="151"/>
      <c r="HL678" s="151"/>
      <c r="HM678" s="151"/>
      <c r="HN678" s="151"/>
      <c r="HO678" s="151"/>
      <c r="HP678" s="151"/>
      <c r="HQ678" s="151"/>
      <c r="HR678" s="151"/>
      <c r="HS678" s="151"/>
      <c r="HT678" s="151"/>
      <c r="HU678" s="151"/>
      <c r="HV678" s="151"/>
      <c r="HW678" s="151"/>
      <c r="HX678" s="151"/>
      <c r="HY678" s="151"/>
      <c r="HZ678" s="151"/>
      <c r="IA678" s="151"/>
      <c r="IB678" s="151"/>
      <c r="IC678" s="151"/>
      <c r="ID678" s="151"/>
      <c r="IE678" s="151"/>
      <c r="IF678" s="151"/>
      <c r="IG678" s="151"/>
      <c r="IH678" s="151"/>
      <c r="II678" s="151"/>
      <c r="IJ678" s="151"/>
      <c r="IK678" s="151"/>
      <c r="IL678" s="151"/>
      <c r="IM678" s="151"/>
      <c r="IN678" s="151"/>
      <c r="IO678" s="151"/>
      <c r="IP678" s="151"/>
      <c r="IQ678" s="151"/>
      <c r="IR678" s="151"/>
      <c r="IS678" s="151"/>
      <c r="IT678" s="151"/>
      <c r="IU678" s="151"/>
      <c r="IV678" s="151"/>
      <c r="IW678" s="151"/>
    </row>
    <row r="679" spans="1:257" s="165" customFormat="1" ht="33">
      <c r="A679" s="422">
        <f>A675+0.01</f>
        <v>1.4900000000000004</v>
      </c>
      <c r="B679" s="429" t="s">
        <v>750</v>
      </c>
      <c r="C679" s="429"/>
      <c r="D679" s="420"/>
      <c r="E679" s="756"/>
      <c r="F679" s="757"/>
      <c r="G679" s="373"/>
      <c r="H679" s="127"/>
      <c r="I679" s="127"/>
      <c r="J679" s="127"/>
    </row>
    <row r="680" spans="1:257" s="165" customFormat="1">
      <c r="A680" s="422"/>
      <c r="B680" s="423"/>
      <c r="C680" s="423" t="s">
        <v>337</v>
      </c>
      <c r="D680" s="420">
        <v>2</v>
      </c>
      <c r="E680" s="1221"/>
      <c r="F680" s="757">
        <f>E680*D680</f>
        <v>0</v>
      </c>
      <c r="G680" s="373"/>
      <c r="H680" s="127"/>
      <c r="I680" s="127"/>
      <c r="J680" s="127"/>
    </row>
    <row r="681" spans="1:257" s="165" customFormat="1">
      <c r="A681" s="192"/>
      <c r="B681" s="193"/>
      <c r="C681" s="193"/>
      <c r="D681" s="185"/>
      <c r="E681" s="758"/>
      <c r="F681" s="759"/>
      <c r="G681" s="373"/>
      <c r="H681" s="127"/>
      <c r="I681" s="127"/>
      <c r="J681" s="127"/>
    </row>
    <row r="682" spans="1:257" s="165" customFormat="1">
      <c r="A682" s="192"/>
      <c r="B682" s="193"/>
      <c r="C682" s="193"/>
      <c r="D682" s="185"/>
      <c r="E682" s="758"/>
      <c r="F682" s="759"/>
      <c r="G682" s="373"/>
      <c r="H682" s="127"/>
      <c r="I682" s="127"/>
      <c r="J682" s="127"/>
      <c r="K682" s="151"/>
      <c r="L682" s="151"/>
      <c r="M682" s="151"/>
      <c r="N682" s="151"/>
      <c r="O682" s="151"/>
      <c r="P682" s="151"/>
      <c r="Q682" s="151"/>
      <c r="R682" s="151"/>
      <c r="S682" s="151"/>
      <c r="T682" s="151"/>
      <c r="U682" s="151"/>
      <c r="V682" s="151"/>
      <c r="W682" s="151"/>
      <c r="X682" s="151"/>
      <c r="Y682" s="151"/>
      <c r="Z682" s="151"/>
      <c r="AA682" s="151"/>
      <c r="AB682" s="151"/>
      <c r="AC682" s="151"/>
      <c r="AD682" s="151"/>
      <c r="AE682" s="151"/>
      <c r="AF682" s="151"/>
      <c r="AG682" s="151"/>
      <c r="AH682" s="151"/>
      <c r="AI682" s="151"/>
      <c r="AJ682" s="151"/>
      <c r="AK682" s="151"/>
      <c r="AL682" s="151"/>
      <c r="AM682" s="151"/>
      <c r="AN682" s="151"/>
      <c r="AO682" s="151"/>
      <c r="AP682" s="151"/>
      <c r="AQ682" s="151"/>
      <c r="AR682" s="151"/>
      <c r="AS682" s="151"/>
      <c r="AT682" s="151"/>
      <c r="AU682" s="151"/>
      <c r="AV682" s="151"/>
      <c r="AW682" s="151"/>
      <c r="AX682" s="151"/>
      <c r="AY682" s="151"/>
      <c r="AZ682" s="151"/>
      <c r="BA682" s="151"/>
      <c r="BB682" s="151"/>
      <c r="BC682" s="151"/>
      <c r="BD682" s="151"/>
      <c r="BE682" s="151"/>
      <c r="BF682" s="151"/>
      <c r="BG682" s="151"/>
      <c r="BH682" s="151"/>
      <c r="BI682" s="151"/>
      <c r="BJ682" s="151"/>
      <c r="BK682" s="151"/>
      <c r="BL682" s="151"/>
      <c r="BM682" s="151"/>
      <c r="BN682" s="151"/>
      <c r="BO682" s="151"/>
      <c r="BP682" s="151"/>
      <c r="BQ682" s="151"/>
      <c r="BR682" s="151"/>
      <c r="BS682" s="151"/>
      <c r="BT682" s="151"/>
      <c r="BU682" s="151"/>
      <c r="BV682" s="151"/>
      <c r="BW682" s="151"/>
      <c r="BX682" s="151"/>
      <c r="BY682" s="151"/>
      <c r="BZ682" s="151"/>
      <c r="CA682" s="151"/>
      <c r="CB682" s="151"/>
      <c r="CC682" s="151"/>
      <c r="CD682" s="151"/>
      <c r="CE682" s="151"/>
      <c r="CF682" s="151"/>
      <c r="CG682" s="151"/>
      <c r="CH682" s="151"/>
      <c r="CI682" s="151"/>
      <c r="CJ682" s="151"/>
      <c r="CK682" s="151"/>
      <c r="CL682" s="151"/>
      <c r="CM682" s="151"/>
      <c r="CN682" s="151"/>
      <c r="CO682" s="151"/>
      <c r="CP682" s="151"/>
      <c r="CQ682" s="151"/>
      <c r="CR682" s="151"/>
      <c r="CS682" s="151"/>
      <c r="CT682" s="151"/>
      <c r="CU682" s="151"/>
      <c r="CV682" s="151"/>
      <c r="CW682" s="151"/>
      <c r="CX682" s="151"/>
      <c r="CY682" s="151"/>
      <c r="CZ682" s="151"/>
      <c r="DA682" s="151"/>
      <c r="DB682" s="151"/>
      <c r="DC682" s="151"/>
      <c r="DD682" s="151"/>
      <c r="DE682" s="151"/>
      <c r="DF682" s="151"/>
      <c r="DG682" s="151"/>
      <c r="DH682" s="151"/>
      <c r="DI682" s="151"/>
      <c r="DJ682" s="151"/>
      <c r="DK682" s="151"/>
      <c r="DL682" s="151"/>
      <c r="DM682" s="151"/>
      <c r="DN682" s="151"/>
      <c r="DO682" s="151"/>
      <c r="DP682" s="151"/>
      <c r="DQ682" s="151"/>
      <c r="DR682" s="151"/>
      <c r="DS682" s="151"/>
      <c r="DT682" s="151"/>
      <c r="DU682" s="151"/>
      <c r="DV682" s="151"/>
      <c r="DW682" s="151"/>
      <c r="DX682" s="151"/>
      <c r="DY682" s="151"/>
      <c r="DZ682" s="151"/>
      <c r="EA682" s="151"/>
      <c r="EB682" s="151"/>
      <c r="EC682" s="151"/>
      <c r="ED682" s="151"/>
      <c r="EE682" s="151"/>
      <c r="EF682" s="151"/>
      <c r="EG682" s="151"/>
      <c r="EH682" s="151"/>
      <c r="EI682" s="151"/>
      <c r="EJ682" s="151"/>
      <c r="EK682" s="151"/>
      <c r="EL682" s="151"/>
      <c r="EM682" s="151"/>
      <c r="EN682" s="151"/>
      <c r="EO682" s="151"/>
      <c r="EP682" s="151"/>
      <c r="EQ682" s="151"/>
      <c r="ER682" s="151"/>
      <c r="ES682" s="151"/>
      <c r="ET682" s="151"/>
      <c r="EU682" s="151"/>
      <c r="EV682" s="151"/>
      <c r="EW682" s="151"/>
      <c r="EX682" s="151"/>
      <c r="EY682" s="151"/>
      <c r="EZ682" s="151"/>
      <c r="FA682" s="151"/>
      <c r="FB682" s="151"/>
      <c r="FC682" s="151"/>
      <c r="FD682" s="151"/>
      <c r="FE682" s="151"/>
      <c r="FF682" s="151"/>
      <c r="FG682" s="151"/>
      <c r="FH682" s="151"/>
      <c r="FI682" s="151"/>
      <c r="FJ682" s="151"/>
      <c r="FK682" s="151"/>
      <c r="FL682" s="151"/>
      <c r="FM682" s="151"/>
      <c r="FN682" s="151"/>
      <c r="FO682" s="151"/>
      <c r="FP682" s="151"/>
      <c r="FQ682" s="151"/>
      <c r="FR682" s="151"/>
      <c r="FS682" s="151"/>
      <c r="FT682" s="151"/>
      <c r="FU682" s="151"/>
      <c r="FV682" s="151"/>
      <c r="FW682" s="151"/>
      <c r="FX682" s="151"/>
      <c r="FY682" s="151"/>
      <c r="FZ682" s="151"/>
      <c r="GA682" s="151"/>
      <c r="GB682" s="151"/>
      <c r="GC682" s="151"/>
      <c r="GD682" s="151"/>
      <c r="GE682" s="151"/>
      <c r="GF682" s="151"/>
      <c r="GG682" s="151"/>
      <c r="GH682" s="151"/>
      <c r="GI682" s="151"/>
      <c r="GJ682" s="151"/>
      <c r="GK682" s="151"/>
      <c r="GL682" s="151"/>
      <c r="GM682" s="151"/>
      <c r="GN682" s="151"/>
      <c r="GO682" s="151"/>
      <c r="GP682" s="151"/>
      <c r="GQ682" s="151"/>
      <c r="GR682" s="151"/>
      <c r="GS682" s="151"/>
      <c r="GT682" s="151"/>
      <c r="GU682" s="151"/>
      <c r="GV682" s="151"/>
      <c r="GW682" s="151"/>
      <c r="GX682" s="151"/>
      <c r="GY682" s="151"/>
      <c r="GZ682" s="151"/>
      <c r="HA682" s="151"/>
      <c r="HB682" s="151"/>
      <c r="HC682" s="151"/>
      <c r="HD682" s="151"/>
      <c r="HE682" s="151"/>
      <c r="HF682" s="151"/>
      <c r="HG682" s="151"/>
      <c r="HH682" s="151"/>
      <c r="HI682" s="151"/>
      <c r="HJ682" s="151"/>
      <c r="HK682" s="151"/>
      <c r="HL682" s="151"/>
      <c r="HM682" s="151"/>
      <c r="HN682" s="151"/>
      <c r="HO682" s="151"/>
      <c r="HP682" s="151"/>
      <c r="HQ682" s="151"/>
      <c r="HR682" s="151"/>
      <c r="HS682" s="151"/>
      <c r="HT682" s="151"/>
      <c r="HU682" s="151"/>
      <c r="HV682" s="151"/>
      <c r="HW682" s="151"/>
      <c r="HX682" s="151"/>
      <c r="HY682" s="151"/>
      <c r="HZ682" s="151"/>
      <c r="IA682" s="151"/>
      <c r="IB682" s="151"/>
      <c r="IC682" s="151"/>
      <c r="ID682" s="151"/>
      <c r="IE682" s="151"/>
      <c r="IF682" s="151"/>
      <c r="IG682" s="151"/>
      <c r="IH682" s="151"/>
      <c r="II682" s="151"/>
      <c r="IJ682" s="151"/>
      <c r="IK682" s="151"/>
      <c r="IL682" s="151"/>
      <c r="IM682" s="151"/>
      <c r="IN682" s="151"/>
      <c r="IO682" s="151"/>
      <c r="IP682" s="151"/>
      <c r="IQ682" s="151"/>
      <c r="IR682" s="151"/>
      <c r="IS682" s="151"/>
      <c r="IT682" s="151"/>
      <c r="IU682" s="151"/>
      <c r="IV682" s="151"/>
      <c r="IW682" s="151"/>
    </row>
    <row r="683" spans="1:257" s="165" customFormat="1" ht="33">
      <c r="A683" s="422">
        <f>A679+0.01</f>
        <v>1.5000000000000004</v>
      </c>
      <c r="B683" s="423" t="s">
        <v>751</v>
      </c>
      <c r="C683" s="423"/>
      <c r="D683" s="420"/>
      <c r="E683" s="756"/>
      <c r="F683" s="757"/>
      <c r="G683" s="373"/>
      <c r="H683" s="127"/>
      <c r="I683" s="127"/>
      <c r="J683" s="127"/>
    </row>
    <row r="684" spans="1:257" s="165" customFormat="1">
      <c r="A684" s="422"/>
      <c r="B684" s="423"/>
      <c r="C684" s="423" t="s">
        <v>337</v>
      </c>
      <c r="D684" s="420">
        <v>1</v>
      </c>
      <c r="E684" s="1221"/>
      <c r="F684" s="757">
        <f>E684*D684</f>
        <v>0</v>
      </c>
      <c r="G684" s="373"/>
      <c r="H684" s="127"/>
      <c r="I684" s="127"/>
      <c r="J684" s="127"/>
    </row>
    <row r="685" spans="1:257" s="165" customFormat="1">
      <c r="A685" s="192"/>
      <c r="B685" s="193"/>
      <c r="C685" s="193"/>
      <c r="D685" s="185"/>
      <c r="E685" s="758"/>
      <c r="F685" s="759"/>
      <c r="G685" s="373"/>
      <c r="H685" s="127"/>
      <c r="I685" s="127"/>
      <c r="J685" s="127"/>
    </row>
    <row r="686" spans="1:257" s="165" customFormat="1">
      <c r="A686" s="192"/>
      <c r="B686" s="193"/>
      <c r="C686" s="193"/>
      <c r="D686" s="185"/>
      <c r="E686" s="758"/>
      <c r="F686" s="759"/>
      <c r="G686" s="373"/>
      <c r="H686" s="127"/>
      <c r="I686" s="127"/>
      <c r="J686" s="127"/>
    </row>
    <row r="687" spans="1:257" s="165" customFormat="1" ht="49.5">
      <c r="A687" s="422">
        <f>A683+0.01</f>
        <v>1.5100000000000005</v>
      </c>
      <c r="B687" s="423" t="s">
        <v>752</v>
      </c>
      <c r="C687" s="423"/>
      <c r="D687" s="420"/>
      <c r="E687" s="756"/>
      <c r="F687" s="757"/>
      <c r="G687" s="373"/>
      <c r="H687" s="127"/>
      <c r="I687" s="127"/>
      <c r="J687" s="127"/>
    </row>
    <row r="688" spans="1:257" s="165" customFormat="1">
      <c r="A688" s="422"/>
      <c r="B688" s="423"/>
      <c r="C688" s="423" t="s">
        <v>337</v>
      </c>
      <c r="D688" s="420">
        <v>1</v>
      </c>
      <c r="E688" s="1221"/>
      <c r="F688" s="757">
        <f>E688*D688</f>
        <v>0</v>
      </c>
      <c r="G688" s="373"/>
      <c r="H688" s="127"/>
      <c r="I688" s="127"/>
      <c r="J688" s="127"/>
    </row>
    <row r="689" spans="1:11" s="165" customFormat="1">
      <c r="A689" s="192"/>
      <c r="B689" s="193"/>
      <c r="C689" s="193"/>
      <c r="D689" s="185"/>
      <c r="E689" s="758"/>
      <c r="F689" s="759"/>
      <c r="G689" s="373"/>
      <c r="H689" s="127"/>
      <c r="I689" s="127"/>
      <c r="J689" s="127"/>
    </row>
    <row r="690" spans="1:11" s="165" customFormat="1">
      <c r="A690" s="192"/>
      <c r="B690" s="193"/>
      <c r="C690" s="193"/>
      <c r="D690" s="185"/>
      <c r="E690" s="758"/>
      <c r="F690" s="759"/>
      <c r="G690" s="373"/>
      <c r="H690" s="127"/>
      <c r="I690" s="127"/>
      <c r="J690" s="127"/>
    </row>
    <row r="691" spans="1:11" s="165" customFormat="1" ht="49.5">
      <c r="A691" s="422">
        <f>A687+0.01</f>
        <v>1.5200000000000005</v>
      </c>
      <c r="B691" s="423" t="s">
        <v>753</v>
      </c>
      <c r="C691" s="423"/>
      <c r="D691" s="420"/>
      <c r="E691" s="756"/>
      <c r="F691" s="757"/>
      <c r="G691" s="373"/>
      <c r="H691" s="127"/>
      <c r="I691" s="127"/>
      <c r="J691" s="127"/>
    </row>
    <row r="692" spans="1:11" s="165" customFormat="1">
      <c r="A692" s="422"/>
      <c r="B692" s="423"/>
      <c r="C692" s="423" t="s">
        <v>337</v>
      </c>
      <c r="D692" s="420">
        <v>1</v>
      </c>
      <c r="E692" s="1221"/>
      <c r="F692" s="757">
        <f>E692*D692</f>
        <v>0</v>
      </c>
      <c r="G692" s="373"/>
      <c r="H692" s="127"/>
      <c r="I692" s="127"/>
      <c r="J692" s="127"/>
    </row>
    <row r="693" spans="1:11" s="165" customFormat="1">
      <c r="A693" s="192"/>
      <c r="B693" s="193"/>
      <c r="C693" s="193"/>
      <c r="D693" s="185"/>
      <c r="E693" s="758"/>
      <c r="F693" s="759"/>
      <c r="G693" s="373"/>
      <c r="H693" s="127"/>
      <c r="I693" s="127"/>
      <c r="J693" s="127"/>
    </row>
    <row r="694" spans="1:11" s="165" customFormat="1">
      <c r="A694" s="192"/>
      <c r="B694" s="193"/>
      <c r="C694" s="193"/>
      <c r="D694" s="185"/>
      <c r="E694" s="758"/>
      <c r="F694" s="759"/>
      <c r="G694" s="373"/>
      <c r="H694" s="127"/>
      <c r="I694" s="127"/>
      <c r="J694" s="127"/>
    </row>
    <row r="695" spans="1:11" s="165" customFormat="1" ht="49.5">
      <c r="A695" s="422">
        <f>A691+0.01</f>
        <v>1.5300000000000005</v>
      </c>
      <c r="B695" s="423" t="s">
        <v>754</v>
      </c>
      <c r="C695" s="423"/>
      <c r="D695" s="420"/>
      <c r="E695" s="756"/>
      <c r="F695" s="757"/>
      <c r="G695" s="373"/>
      <c r="H695" s="127"/>
      <c r="I695" s="127"/>
      <c r="J695" s="127"/>
    </row>
    <row r="696" spans="1:11" s="165" customFormat="1">
      <c r="A696" s="422"/>
      <c r="B696" s="423"/>
      <c r="C696" s="423" t="s">
        <v>337</v>
      </c>
      <c r="D696" s="420">
        <v>1</v>
      </c>
      <c r="E696" s="1221"/>
      <c r="F696" s="757">
        <f>E696*D696</f>
        <v>0</v>
      </c>
      <c r="G696" s="373"/>
      <c r="H696" s="127"/>
      <c r="I696" s="127"/>
      <c r="J696" s="127"/>
    </row>
    <row r="697" spans="1:11" s="165" customFormat="1">
      <c r="A697" s="192"/>
      <c r="B697" s="193"/>
      <c r="C697" s="193"/>
      <c r="D697" s="185"/>
      <c r="E697" s="758"/>
      <c r="F697" s="759"/>
      <c r="G697" s="373"/>
      <c r="H697" s="127"/>
      <c r="I697" s="127"/>
      <c r="J697" s="127"/>
    </row>
    <row r="698" spans="1:11" s="165" customFormat="1">
      <c r="A698" s="197"/>
      <c r="B698" s="198"/>
      <c r="C698" s="198"/>
      <c r="D698" s="199"/>
      <c r="E698" s="764"/>
      <c r="F698" s="765"/>
      <c r="G698" s="373"/>
      <c r="H698" s="127"/>
      <c r="I698" s="127"/>
      <c r="J698" s="127"/>
    </row>
    <row r="699" spans="1:11" s="165" customFormat="1" ht="33">
      <c r="A699" s="422">
        <f>A695+0.01</f>
        <v>1.5400000000000005</v>
      </c>
      <c r="B699" s="423" t="s">
        <v>755</v>
      </c>
      <c r="C699" s="423"/>
      <c r="D699" s="420"/>
      <c r="E699" s="756"/>
      <c r="F699" s="757"/>
      <c r="G699" s="373"/>
      <c r="H699" s="127"/>
      <c r="I699" s="127"/>
      <c r="J699" s="127"/>
    </row>
    <row r="700" spans="1:11" s="165" customFormat="1">
      <c r="A700" s="422"/>
      <c r="B700" s="423"/>
      <c r="C700" s="423" t="s">
        <v>337</v>
      </c>
      <c r="D700" s="420">
        <v>2</v>
      </c>
      <c r="E700" s="1221"/>
      <c r="F700" s="757">
        <f>E700*D700</f>
        <v>0</v>
      </c>
      <c r="G700" s="373"/>
      <c r="H700" s="127"/>
      <c r="I700" s="127"/>
      <c r="J700" s="127"/>
    </row>
    <row r="701" spans="1:11" s="165" customFormat="1">
      <c r="A701" s="192"/>
      <c r="B701" s="193"/>
      <c r="C701" s="193"/>
      <c r="D701" s="185"/>
      <c r="E701" s="758"/>
      <c r="F701" s="759"/>
      <c r="G701" s="373"/>
      <c r="H701" s="127"/>
      <c r="I701" s="127"/>
      <c r="J701" s="127"/>
    </row>
    <row r="702" spans="1:11" s="165" customFormat="1">
      <c r="A702" s="192"/>
      <c r="B702" s="193"/>
      <c r="C702" s="193"/>
      <c r="D702" s="185"/>
      <c r="E702" s="759"/>
      <c r="F702" s="759"/>
      <c r="G702" s="373"/>
      <c r="H702" s="127"/>
      <c r="I702" s="127"/>
      <c r="J702" s="127"/>
    </row>
    <row r="703" spans="1:11" s="165" customFormat="1" ht="49.5">
      <c r="A703" s="392">
        <f>A699+0.01</f>
        <v>1.5500000000000005</v>
      </c>
      <c r="B703" s="393" t="s">
        <v>756</v>
      </c>
      <c r="C703" s="393"/>
      <c r="D703" s="420"/>
      <c r="E703" s="766"/>
      <c r="F703" s="767"/>
      <c r="G703" s="373"/>
      <c r="H703" s="127"/>
      <c r="I703" s="127"/>
      <c r="J703" s="127"/>
    </row>
    <row r="704" spans="1:11" s="165" customFormat="1">
      <c r="A704" s="430"/>
      <c r="B704" s="431"/>
      <c r="C704" s="431" t="s">
        <v>337</v>
      </c>
      <c r="D704" s="432">
        <v>1</v>
      </c>
      <c r="E704" s="768"/>
      <c r="F704" s="769">
        <f>E704*D704</f>
        <v>0</v>
      </c>
      <c r="G704" s="373"/>
      <c r="H704" s="127"/>
      <c r="I704" s="127"/>
      <c r="J704" s="127"/>
      <c r="K704" s="191"/>
    </row>
    <row r="705" spans="1:10" s="165" customFormat="1">
      <c r="A705" s="200"/>
      <c r="D705" s="185"/>
      <c r="E705" s="770"/>
      <c r="F705" s="771"/>
      <c r="G705" s="373"/>
      <c r="H705" s="127"/>
      <c r="I705" s="127"/>
      <c r="J705" s="127"/>
    </row>
    <row r="706" spans="1:10" s="165" customFormat="1">
      <c r="A706" s="200"/>
      <c r="D706" s="185"/>
      <c r="E706" s="770"/>
      <c r="F706" s="771"/>
      <c r="G706" s="373"/>
      <c r="H706" s="127"/>
      <c r="I706" s="127"/>
      <c r="J706" s="127"/>
    </row>
    <row r="707" spans="1:10" s="165" customFormat="1" ht="33">
      <c r="A707" s="392">
        <f>A703+0.01</f>
        <v>1.5600000000000005</v>
      </c>
      <c r="B707" s="393" t="s">
        <v>757</v>
      </c>
      <c r="C707" s="393"/>
      <c r="D707" s="420"/>
      <c r="E707" s="766"/>
      <c r="F707" s="767"/>
      <c r="G707" s="373"/>
      <c r="H707" s="127"/>
      <c r="I707" s="127"/>
      <c r="J707" s="127"/>
    </row>
    <row r="708" spans="1:10" s="165" customFormat="1">
      <c r="A708" s="433"/>
      <c r="B708" s="413" t="s">
        <v>758</v>
      </c>
      <c r="C708" s="413" t="s">
        <v>7</v>
      </c>
      <c r="D708" s="420">
        <v>1</v>
      </c>
      <c r="E708" s="766"/>
      <c r="F708" s="772">
        <f>E708*D708</f>
        <v>0</v>
      </c>
      <c r="G708" s="373"/>
      <c r="H708" s="127"/>
      <c r="I708" s="127"/>
      <c r="J708" s="127"/>
    </row>
    <row r="709" spans="1:10" s="165" customFormat="1">
      <c r="A709" s="200"/>
      <c r="D709" s="185"/>
      <c r="E709" s="770"/>
      <c r="F709" s="771"/>
      <c r="G709" s="373"/>
      <c r="H709" s="127"/>
      <c r="I709" s="127"/>
      <c r="J709" s="127"/>
    </row>
    <row r="710" spans="1:10" s="165" customFormat="1">
      <c r="A710" s="200"/>
      <c r="D710" s="185"/>
      <c r="E710" s="770"/>
      <c r="F710" s="771"/>
      <c r="G710" s="373"/>
      <c r="H710" s="127"/>
      <c r="I710" s="127"/>
      <c r="J710" s="127"/>
    </row>
    <row r="711" spans="1:10" s="165" customFormat="1" ht="148.5">
      <c r="A711" s="422">
        <f>A707+0.01</f>
        <v>1.5700000000000005</v>
      </c>
      <c r="B711" s="429" t="s">
        <v>759</v>
      </c>
      <c r="C711" s="420"/>
      <c r="D711" s="434"/>
      <c r="E711" s="773"/>
      <c r="F711" s="735"/>
      <c r="G711" s="373"/>
      <c r="H711" s="127"/>
      <c r="I711" s="127"/>
      <c r="J711" s="127"/>
    </row>
    <row r="712" spans="1:10" s="165" customFormat="1">
      <c r="A712" s="435"/>
      <c r="B712" s="433" t="s">
        <v>760</v>
      </c>
      <c r="C712" s="420" t="s">
        <v>727</v>
      </c>
      <c r="D712" s="420">
        <v>36</v>
      </c>
      <c r="E712" s="1218"/>
      <c r="F712" s="774">
        <f>E712*D712</f>
        <v>0</v>
      </c>
      <c r="G712" s="373"/>
      <c r="H712" s="127"/>
      <c r="I712" s="127"/>
      <c r="J712" s="127"/>
    </row>
    <row r="713" spans="1:10" s="165" customFormat="1">
      <c r="A713" s="435"/>
      <c r="B713" s="433" t="s">
        <v>761</v>
      </c>
      <c r="C713" s="420" t="s">
        <v>727</v>
      </c>
      <c r="D713" s="420">
        <v>30</v>
      </c>
      <c r="E713" s="1218"/>
      <c r="F713" s="774">
        <f t="shared" ref="F713" si="5">E713*D713</f>
        <v>0</v>
      </c>
      <c r="G713" s="373"/>
      <c r="H713" s="127"/>
      <c r="I713" s="127"/>
      <c r="J713" s="127"/>
    </row>
    <row r="714" spans="1:10" s="201" customFormat="1">
      <c r="A714" s="202"/>
      <c r="B714" s="203"/>
      <c r="C714" s="204"/>
      <c r="D714" s="205"/>
      <c r="E714" s="775"/>
      <c r="F714" s="776"/>
      <c r="G714" s="373"/>
      <c r="H714" s="127"/>
      <c r="I714" s="127"/>
      <c r="J714" s="127"/>
    </row>
    <row r="715" spans="1:10" s="201" customFormat="1" ht="66">
      <c r="A715" s="436">
        <f>A711+0.01</f>
        <v>1.5800000000000005</v>
      </c>
      <c r="B715" s="437" t="s">
        <v>763</v>
      </c>
      <c r="C715" s="388"/>
      <c r="D715" s="416"/>
      <c r="E715" s="777"/>
      <c r="F715" s="778"/>
      <c r="G715" s="373"/>
      <c r="H715" s="127"/>
      <c r="I715" s="127"/>
      <c r="J715" s="127"/>
    </row>
    <row r="716" spans="1:10" s="201" customFormat="1">
      <c r="A716" s="414"/>
      <c r="B716" s="417"/>
      <c r="C716" s="388" t="s">
        <v>337</v>
      </c>
      <c r="D716" s="388">
        <v>1</v>
      </c>
      <c r="E716" s="1216"/>
      <c r="F716" s="723">
        <f>E716*D716</f>
        <v>0</v>
      </c>
      <c r="G716" s="373"/>
      <c r="H716" s="127"/>
      <c r="I716" s="127"/>
      <c r="J716" s="127"/>
    </row>
    <row r="717" spans="1:10" s="201" customFormat="1">
      <c r="A717" s="179"/>
      <c r="B717" s="176"/>
      <c r="C717" s="170"/>
      <c r="D717" s="170"/>
      <c r="E717" s="779"/>
      <c r="F717" s="724"/>
      <c r="G717" s="373"/>
      <c r="H717" s="127"/>
      <c r="I717" s="127"/>
      <c r="J717" s="127"/>
    </row>
    <row r="718" spans="1:10" s="176" customFormat="1">
      <c r="A718" s="179"/>
      <c r="C718" s="170"/>
      <c r="D718" s="170"/>
      <c r="E718" s="779"/>
      <c r="F718" s="724"/>
      <c r="G718" s="373"/>
      <c r="H718" s="127"/>
      <c r="I718" s="127"/>
      <c r="J718" s="127"/>
    </row>
    <row r="719" spans="1:10" s="176" customFormat="1">
      <c r="A719" s="206"/>
      <c r="B719" s="203"/>
      <c r="C719" s="204"/>
      <c r="D719" s="207"/>
      <c r="E719" s="775"/>
      <c r="F719" s="776"/>
      <c r="G719" s="373"/>
      <c r="H719" s="127"/>
      <c r="I719" s="127"/>
      <c r="J719" s="127"/>
    </row>
    <row r="720" spans="1:10" s="176" customFormat="1">
      <c r="A720" s="184"/>
      <c r="B720" s="208" t="s">
        <v>764</v>
      </c>
      <c r="C720" s="208"/>
      <c r="D720" s="185"/>
      <c r="E720" s="763"/>
      <c r="F720" s="732"/>
      <c r="G720" s="373"/>
      <c r="H720" s="127"/>
      <c r="I720" s="127"/>
      <c r="J720" s="127"/>
    </row>
    <row r="721" spans="1:10" s="176" customFormat="1">
      <c r="A721" s="184"/>
      <c r="B721" s="193"/>
      <c r="C721" s="193"/>
      <c r="D721" s="185"/>
      <c r="E721" s="758"/>
      <c r="F721" s="759"/>
      <c r="G721" s="373"/>
      <c r="H721" s="127"/>
      <c r="I721" s="127"/>
      <c r="J721" s="127"/>
    </row>
    <row r="722" spans="1:10" s="201" customFormat="1">
      <c r="A722" s="206"/>
      <c r="B722" s="203"/>
      <c r="C722" s="204"/>
      <c r="D722" s="207"/>
      <c r="E722" s="775"/>
      <c r="F722" s="776"/>
      <c r="G722" s="373"/>
      <c r="H722" s="127"/>
      <c r="I722" s="127"/>
      <c r="J722" s="127"/>
    </row>
    <row r="723" spans="1:10" s="165" customFormat="1" ht="33">
      <c r="A723" s="438">
        <f>A715+0.01</f>
        <v>1.5900000000000005</v>
      </c>
      <c r="B723" s="396" t="s">
        <v>765</v>
      </c>
      <c r="C723" s="439"/>
      <c r="D723" s="404"/>
      <c r="E723" s="780"/>
      <c r="F723" s="726"/>
      <c r="G723" s="373"/>
      <c r="H723" s="127"/>
      <c r="I723" s="127"/>
      <c r="J723" s="127"/>
    </row>
    <row r="724" spans="1:10" s="165" customFormat="1">
      <c r="A724" s="440"/>
      <c r="B724" s="380" t="s">
        <v>766</v>
      </c>
      <c r="C724" s="441"/>
      <c r="D724" s="405"/>
      <c r="E724" s="781"/>
      <c r="F724" s="720"/>
      <c r="G724" s="373"/>
      <c r="H724" s="127"/>
      <c r="I724" s="127"/>
      <c r="J724" s="127"/>
    </row>
    <row r="725" spans="1:10" s="201" customFormat="1">
      <c r="A725" s="440"/>
      <c r="B725" s="380" t="s">
        <v>767</v>
      </c>
      <c r="C725" s="441"/>
      <c r="D725" s="405"/>
      <c r="E725" s="781"/>
      <c r="F725" s="720"/>
      <c r="G725" s="373"/>
      <c r="H725" s="127"/>
      <c r="I725" s="127"/>
      <c r="J725" s="127"/>
    </row>
    <row r="726" spans="1:10" s="165" customFormat="1">
      <c r="A726" s="440"/>
      <c r="B726" s="380" t="s">
        <v>768</v>
      </c>
      <c r="C726" s="441"/>
      <c r="D726" s="405"/>
      <c r="E726" s="781"/>
      <c r="F726" s="720"/>
      <c r="G726" s="373"/>
      <c r="H726" s="127"/>
      <c r="I726" s="127"/>
      <c r="J726" s="127"/>
    </row>
    <row r="727" spans="1:10" s="165" customFormat="1">
      <c r="A727" s="440"/>
      <c r="B727" s="380" t="s">
        <v>769</v>
      </c>
      <c r="C727" s="441"/>
      <c r="D727" s="405"/>
      <c r="E727" s="781"/>
      <c r="F727" s="720"/>
      <c r="G727" s="373"/>
      <c r="H727" s="127"/>
      <c r="I727" s="127"/>
      <c r="J727" s="127"/>
    </row>
    <row r="728" spans="1:10" s="165" customFormat="1">
      <c r="A728" s="440"/>
      <c r="B728" s="380" t="s">
        <v>770</v>
      </c>
      <c r="C728" s="441"/>
      <c r="D728" s="405"/>
      <c r="E728" s="781"/>
      <c r="F728" s="720"/>
      <c r="G728" s="373"/>
      <c r="H728" s="127"/>
      <c r="I728" s="127"/>
      <c r="J728" s="127"/>
    </row>
    <row r="729" spans="1:10" s="165" customFormat="1">
      <c r="A729" s="440"/>
      <c r="B729" s="380" t="s">
        <v>771</v>
      </c>
      <c r="C729" s="441"/>
      <c r="D729" s="405"/>
      <c r="E729" s="781"/>
      <c r="F729" s="720"/>
      <c r="G729" s="373"/>
      <c r="H729" s="127"/>
      <c r="I729" s="127"/>
      <c r="J729" s="127"/>
    </row>
    <row r="730" spans="1:10" s="165" customFormat="1">
      <c r="A730" s="442"/>
      <c r="B730" s="385"/>
      <c r="C730" s="443"/>
      <c r="D730" s="444"/>
      <c r="E730" s="782"/>
      <c r="F730" s="722"/>
      <c r="G730" s="373"/>
      <c r="H730" s="127"/>
      <c r="I730" s="127"/>
      <c r="J730" s="127"/>
    </row>
    <row r="731" spans="1:10" s="165" customFormat="1">
      <c r="A731" s="445"/>
      <c r="B731" s="446" t="s">
        <v>772</v>
      </c>
      <c r="C731" s="406" t="s">
        <v>727</v>
      </c>
      <c r="D731" s="447">
        <v>30</v>
      </c>
      <c r="E731" s="1222"/>
      <c r="F731" s="783">
        <f>E731*D731</f>
        <v>0</v>
      </c>
      <c r="G731" s="373"/>
      <c r="H731" s="127"/>
      <c r="I731" s="127"/>
      <c r="J731" s="127"/>
    </row>
    <row r="732" spans="1:10" s="165" customFormat="1">
      <c r="A732" s="209"/>
      <c r="D732" s="185"/>
      <c r="E732" s="784"/>
      <c r="F732" s="784"/>
      <c r="G732" s="373"/>
      <c r="H732" s="127"/>
      <c r="I732" s="127"/>
      <c r="J732" s="127"/>
    </row>
    <row r="733" spans="1:10" s="165" customFormat="1">
      <c r="A733" s="209"/>
      <c r="D733" s="185"/>
      <c r="E733" s="784"/>
      <c r="F733" s="784"/>
      <c r="G733" s="373"/>
      <c r="H733" s="127"/>
      <c r="I733" s="127"/>
      <c r="J733" s="127"/>
    </row>
    <row r="734" spans="1:10" s="165" customFormat="1" ht="33">
      <c r="A734" s="419">
        <f>A723+0.01</f>
        <v>1.6000000000000005</v>
      </c>
      <c r="B734" s="423" t="s">
        <v>773</v>
      </c>
      <c r="C734" s="413"/>
      <c r="D734" s="447"/>
      <c r="E734" s="785"/>
      <c r="F734" s="783"/>
      <c r="G734" s="373"/>
      <c r="H734" s="127"/>
      <c r="I734" s="127"/>
      <c r="J734" s="127"/>
    </row>
    <row r="735" spans="1:10" s="165" customFormat="1">
      <c r="A735" s="445"/>
      <c r="B735" s="446" t="s">
        <v>774</v>
      </c>
      <c r="C735" s="413" t="s">
        <v>7</v>
      </c>
      <c r="D735" s="447">
        <v>4</v>
      </c>
      <c r="E735" s="1222"/>
      <c r="F735" s="783">
        <f t="shared" ref="F735" si="6">E735*D735</f>
        <v>0</v>
      </c>
      <c r="G735" s="373"/>
      <c r="H735" s="127"/>
      <c r="I735" s="127"/>
      <c r="J735" s="127"/>
    </row>
    <row r="736" spans="1:10" s="165" customFormat="1">
      <c r="A736" s="210"/>
      <c r="B736" s="211"/>
      <c r="D736" s="212"/>
      <c r="E736" s="786"/>
      <c r="F736" s="787"/>
      <c r="G736" s="373"/>
      <c r="H736" s="127"/>
      <c r="I736" s="127"/>
      <c r="J736" s="127"/>
    </row>
    <row r="737" spans="1:10" s="165" customFormat="1">
      <c r="A737" s="210"/>
      <c r="B737" s="211"/>
      <c r="D737" s="212"/>
      <c r="E737" s="788"/>
      <c r="F737" s="786"/>
      <c r="G737" s="373"/>
      <c r="H737" s="127"/>
      <c r="I737" s="127"/>
      <c r="J737" s="127"/>
    </row>
    <row r="738" spans="1:10" s="165" customFormat="1">
      <c r="A738" s="419">
        <f>A734+0.01</f>
        <v>1.6100000000000005</v>
      </c>
      <c r="B738" s="423" t="s">
        <v>775</v>
      </c>
      <c r="C738" s="448"/>
      <c r="D738" s="447"/>
      <c r="E738" s="785"/>
      <c r="F738" s="783"/>
      <c r="G738" s="373"/>
      <c r="H738" s="127"/>
      <c r="I738" s="127"/>
      <c r="J738" s="127"/>
    </row>
    <row r="739" spans="1:10" s="165" customFormat="1">
      <c r="A739" s="445"/>
      <c r="B739" s="446" t="s">
        <v>337</v>
      </c>
      <c r="C739" s="448" t="s">
        <v>337</v>
      </c>
      <c r="D739" s="447">
        <v>4</v>
      </c>
      <c r="E739" s="1222"/>
      <c r="F739" s="783">
        <f>E739*D739</f>
        <v>0</v>
      </c>
      <c r="G739" s="373"/>
      <c r="H739" s="127"/>
      <c r="I739" s="127"/>
      <c r="J739" s="127"/>
    </row>
    <row r="740" spans="1:10" s="165" customFormat="1">
      <c r="A740" s="210"/>
      <c r="B740" s="211"/>
      <c r="C740" s="216"/>
      <c r="D740" s="212"/>
      <c r="E740" s="786"/>
      <c r="F740" s="786"/>
      <c r="G740" s="373"/>
      <c r="H740" s="127"/>
      <c r="I740" s="127"/>
      <c r="J740" s="127"/>
    </row>
    <row r="741" spans="1:10" s="215" customFormat="1">
      <c r="A741" s="210"/>
      <c r="B741" s="211"/>
      <c r="C741" s="216"/>
      <c r="D741" s="212"/>
      <c r="E741" s="788"/>
      <c r="F741" s="786"/>
      <c r="G741" s="373"/>
      <c r="H741" s="127"/>
      <c r="I741" s="127"/>
      <c r="J741" s="127"/>
    </row>
    <row r="742" spans="1:10" s="215" customFormat="1" ht="33">
      <c r="A742" s="438">
        <f>A738+0.01</f>
        <v>1.6200000000000006</v>
      </c>
      <c r="B742" s="396" t="s">
        <v>776</v>
      </c>
      <c r="C742" s="404"/>
      <c r="D742" s="439"/>
      <c r="E742" s="725"/>
      <c r="F742" s="789"/>
      <c r="G742" s="373"/>
      <c r="H742" s="127"/>
      <c r="I742" s="127"/>
      <c r="J742" s="127"/>
    </row>
    <row r="743" spans="1:10" s="215" customFormat="1">
      <c r="A743" s="440"/>
      <c r="B743" s="380" t="s">
        <v>766</v>
      </c>
      <c r="C743" s="405"/>
      <c r="D743" s="441"/>
      <c r="E743" s="719"/>
      <c r="F743" s="731"/>
      <c r="G743" s="373"/>
      <c r="H743" s="127"/>
      <c r="I743" s="127"/>
      <c r="J743" s="127"/>
    </row>
    <row r="744" spans="1:10" s="215" customFormat="1">
      <c r="A744" s="440"/>
      <c r="B744" s="380" t="s">
        <v>767</v>
      </c>
      <c r="C744" s="405"/>
      <c r="D744" s="441"/>
      <c r="E744" s="719"/>
      <c r="F744" s="731"/>
      <c r="G744" s="373"/>
      <c r="H744" s="127"/>
      <c r="I744" s="127"/>
      <c r="J744" s="127"/>
    </row>
    <row r="745" spans="1:10" s="165" customFormat="1">
      <c r="A745" s="440"/>
      <c r="B745" s="380" t="s">
        <v>768</v>
      </c>
      <c r="C745" s="405"/>
      <c r="D745" s="441"/>
      <c r="E745" s="719"/>
      <c r="F745" s="731"/>
      <c r="G745" s="373"/>
      <c r="H745" s="127"/>
      <c r="I745" s="127"/>
      <c r="J745" s="127"/>
    </row>
    <row r="746" spans="1:10" s="165" customFormat="1">
      <c r="A746" s="440"/>
      <c r="B746" s="380" t="s">
        <v>769</v>
      </c>
      <c r="C746" s="405"/>
      <c r="D746" s="441"/>
      <c r="E746" s="719"/>
      <c r="F746" s="731"/>
      <c r="G746" s="373"/>
      <c r="H746" s="127"/>
      <c r="I746" s="127"/>
      <c r="J746" s="127"/>
    </row>
    <row r="747" spans="1:10" s="165" customFormat="1">
      <c r="A747" s="440"/>
      <c r="B747" s="380" t="s">
        <v>770</v>
      </c>
      <c r="C747" s="405"/>
      <c r="D747" s="441"/>
      <c r="E747" s="719"/>
      <c r="F747" s="731"/>
      <c r="G747" s="373"/>
      <c r="H747" s="127"/>
      <c r="I747" s="127"/>
      <c r="J747" s="127"/>
    </row>
    <row r="748" spans="1:10" s="165" customFormat="1">
      <c r="A748" s="440"/>
      <c r="B748" s="380" t="s">
        <v>771</v>
      </c>
      <c r="C748" s="405"/>
      <c r="D748" s="441"/>
      <c r="E748" s="719"/>
      <c r="F748" s="731"/>
      <c r="G748" s="373"/>
      <c r="H748" s="127"/>
      <c r="I748" s="127"/>
      <c r="J748" s="127"/>
    </row>
    <row r="749" spans="1:10" s="165" customFormat="1">
      <c r="A749" s="442"/>
      <c r="B749" s="385"/>
      <c r="C749" s="406"/>
      <c r="D749" s="443"/>
      <c r="E749" s="782"/>
      <c r="F749" s="790"/>
      <c r="G749" s="373"/>
      <c r="H749" s="127"/>
      <c r="I749" s="127"/>
      <c r="J749" s="127"/>
    </row>
    <row r="750" spans="1:10" s="165" customFormat="1">
      <c r="A750" s="445"/>
      <c r="B750" s="446" t="s">
        <v>777</v>
      </c>
      <c r="C750" s="413" t="s">
        <v>727</v>
      </c>
      <c r="D750" s="447">
        <v>30</v>
      </c>
      <c r="E750" s="1222"/>
      <c r="F750" s="783">
        <f>E750*D750</f>
        <v>0</v>
      </c>
      <c r="G750" s="373"/>
      <c r="H750" s="127"/>
      <c r="I750" s="127"/>
      <c r="J750" s="127"/>
    </row>
    <row r="751" spans="1:10" s="165" customFormat="1">
      <c r="A751" s="209"/>
      <c r="D751" s="185"/>
      <c r="E751" s="784"/>
      <c r="F751" s="784"/>
      <c r="G751" s="373"/>
      <c r="H751" s="127"/>
      <c r="I751" s="127"/>
      <c r="J751" s="127"/>
    </row>
    <row r="752" spans="1:10" s="165" customFormat="1">
      <c r="A752" s="209"/>
      <c r="D752" s="185"/>
      <c r="E752" s="784"/>
      <c r="F752" s="784"/>
      <c r="G752" s="373"/>
      <c r="H752" s="127"/>
      <c r="I752" s="127"/>
      <c r="J752" s="127"/>
    </row>
    <row r="753" spans="1:10" s="165" customFormat="1" ht="33">
      <c r="A753" s="419">
        <f>A742+0.01</f>
        <v>1.6300000000000006</v>
      </c>
      <c r="B753" s="423" t="s">
        <v>778</v>
      </c>
      <c r="C753" s="413"/>
      <c r="D753" s="447"/>
      <c r="E753" s="785"/>
      <c r="F753" s="783"/>
      <c r="G753" s="373"/>
      <c r="H753" s="127"/>
      <c r="I753" s="127"/>
      <c r="J753" s="127"/>
    </row>
    <row r="754" spans="1:10" s="165" customFormat="1">
      <c r="A754" s="445"/>
      <c r="B754" s="446" t="s">
        <v>779</v>
      </c>
      <c r="C754" s="413" t="s">
        <v>7</v>
      </c>
      <c r="D754" s="447">
        <v>4</v>
      </c>
      <c r="E754" s="1222"/>
      <c r="F754" s="783">
        <f t="shared" ref="F754" si="7">E754*D754</f>
        <v>0</v>
      </c>
      <c r="G754" s="373"/>
      <c r="H754" s="127"/>
      <c r="I754" s="127"/>
      <c r="J754" s="127"/>
    </row>
    <row r="755" spans="1:10" s="165" customFormat="1">
      <c r="A755" s="210"/>
      <c r="B755" s="211"/>
      <c r="D755" s="212"/>
      <c r="E755" s="786"/>
      <c r="F755" s="787"/>
      <c r="G755" s="373"/>
      <c r="H755" s="127"/>
      <c r="I755" s="127"/>
      <c r="J755" s="127"/>
    </row>
    <row r="756" spans="1:10" s="165" customFormat="1">
      <c r="A756" s="210"/>
      <c r="B756" s="211"/>
      <c r="C756" s="217"/>
      <c r="D756" s="212"/>
      <c r="E756" s="788"/>
      <c r="F756" s="786"/>
      <c r="G756" s="373"/>
      <c r="H756" s="127"/>
      <c r="I756" s="127"/>
      <c r="J756" s="127"/>
    </row>
    <row r="757" spans="1:10" s="165" customFormat="1">
      <c r="A757" s="419">
        <f>A753+0.01</f>
        <v>1.6400000000000006</v>
      </c>
      <c r="B757" s="423" t="s">
        <v>775</v>
      </c>
      <c r="C757" s="448"/>
      <c r="D757" s="447"/>
      <c r="E757" s="785"/>
      <c r="F757" s="783"/>
      <c r="G757" s="373"/>
      <c r="H757" s="127"/>
      <c r="I757" s="127"/>
      <c r="J757" s="127"/>
    </row>
    <row r="758" spans="1:10" s="165" customFormat="1">
      <c r="A758" s="445"/>
      <c r="B758" s="446" t="s">
        <v>337</v>
      </c>
      <c r="C758" s="448" t="s">
        <v>780</v>
      </c>
      <c r="D758" s="447">
        <v>4</v>
      </c>
      <c r="E758" s="1222"/>
      <c r="F758" s="783">
        <f>E758*D758</f>
        <v>0</v>
      </c>
      <c r="G758" s="373"/>
      <c r="H758" s="127"/>
      <c r="I758" s="127"/>
      <c r="J758" s="127"/>
    </row>
    <row r="759" spans="1:10" s="165" customFormat="1">
      <c r="A759" s="210"/>
      <c r="B759" s="211"/>
      <c r="C759" s="212"/>
      <c r="D759" s="213"/>
      <c r="E759" s="786"/>
      <c r="F759" s="791"/>
      <c r="G759" s="373"/>
      <c r="H759" s="127"/>
      <c r="I759" s="127"/>
      <c r="J759" s="127"/>
    </row>
    <row r="760" spans="1:10" s="215" customFormat="1">
      <c r="A760" s="210"/>
      <c r="B760" s="211"/>
      <c r="C760" s="212"/>
      <c r="D760" s="214"/>
      <c r="E760" s="786"/>
      <c r="F760" s="791"/>
      <c r="G760" s="373"/>
      <c r="H760" s="127"/>
      <c r="I760" s="127"/>
      <c r="J760" s="127"/>
    </row>
    <row r="761" spans="1:10" s="215" customFormat="1">
      <c r="A761" s="184"/>
      <c r="B761" s="208" t="s">
        <v>781</v>
      </c>
      <c r="C761" s="208"/>
      <c r="D761" s="185"/>
      <c r="E761" s="763"/>
      <c r="F761" s="732"/>
      <c r="G761" s="373"/>
      <c r="H761" s="127"/>
      <c r="I761" s="127"/>
      <c r="J761" s="127"/>
    </row>
    <row r="762" spans="1:10" s="215" customFormat="1">
      <c r="A762" s="184"/>
      <c r="B762" s="193"/>
      <c r="C762" s="193"/>
      <c r="D762" s="185"/>
      <c r="E762" s="758"/>
      <c r="F762" s="759"/>
      <c r="G762" s="373"/>
      <c r="H762" s="127"/>
      <c r="I762" s="127"/>
      <c r="J762" s="127"/>
    </row>
    <row r="763" spans="1:10" s="215" customFormat="1" ht="49.5">
      <c r="A763" s="419">
        <f>A757+0.01</f>
        <v>1.6500000000000006</v>
      </c>
      <c r="B763" s="393" t="s">
        <v>1459</v>
      </c>
      <c r="C763" s="393"/>
      <c r="D763" s="420"/>
      <c r="E763" s="744"/>
      <c r="F763" s="745"/>
      <c r="G763" s="373"/>
      <c r="H763" s="127"/>
      <c r="I763" s="127"/>
      <c r="J763" s="127"/>
    </row>
    <row r="764" spans="1:10" s="215" customFormat="1" ht="49.5">
      <c r="A764" s="419"/>
      <c r="B764" s="393" t="s">
        <v>1460</v>
      </c>
      <c r="C764" s="393"/>
      <c r="D764" s="420"/>
      <c r="E764" s="744"/>
      <c r="F764" s="745"/>
      <c r="G764" s="373"/>
      <c r="H764" s="127"/>
      <c r="I764" s="127"/>
      <c r="J764" s="127"/>
    </row>
    <row r="765" spans="1:10" s="165" customFormat="1">
      <c r="A765" s="419"/>
      <c r="B765" s="413"/>
      <c r="C765" s="413" t="s">
        <v>337</v>
      </c>
      <c r="D765" s="420">
        <v>1</v>
      </c>
      <c r="E765" s="1220"/>
      <c r="F765" s="774">
        <f>E765*D765</f>
        <v>0</v>
      </c>
      <c r="G765" s="373"/>
      <c r="H765" s="127"/>
      <c r="I765" s="127"/>
      <c r="J765" s="127"/>
    </row>
    <row r="766" spans="1:10" s="165" customFormat="1">
      <c r="A766" s="184"/>
      <c r="D766" s="185"/>
      <c r="E766" s="750"/>
      <c r="F766" s="751"/>
      <c r="G766" s="373"/>
      <c r="H766" s="127"/>
      <c r="I766" s="127"/>
      <c r="J766" s="127"/>
    </row>
    <row r="767" spans="1:10" s="165" customFormat="1">
      <c r="A767" s="184"/>
      <c r="D767" s="185"/>
      <c r="E767" s="750"/>
      <c r="F767" s="751"/>
      <c r="G767" s="373"/>
      <c r="H767" s="127"/>
      <c r="I767" s="127"/>
      <c r="J767" s="127"/>
    </row>
    <row r="768" spans="1:10" s="165" customFormat="1" ht="49.5">
      <c r="A768" s="419">
        <f>A763+0.01</f>
        <v>1.6600000000000006</v>
      </c>
      <c r="B768" s="393" t="s">
        <v>1463</v>
      </c>
      <c r="C768" s="393"/>
      <c r="D768" s="420"/>
      <c r="E768" s="744"/>
      <c r="F768" s="745"/>
      <c r="G768" s="373"/>
      <c r="H768" s="127"/>
      <c r="I768" s="127"/>
      <c r="J768" s="127"/>
    </row>
    <row r="769" spans="1:10" s="165" customFormat="1">
      <c r="A769" s="419"/>
      <c r="B769" s="393" t="s">
        <v>1464</v>
      </c>
      <c r="C769" s="393"/>
      <c r="D769" s="420"/>
      <c r="E769" s="744"/>
      <c r="F769" s="745"/>
      <c r="G769" s="373"/>
      <c r="H769" s="127"/>
      <c r="I769" s="127"/>
      <c r="J769" s="127"/>
    </row>
    <row r="770" spans="1:10" s="165" customFormat="1">
      <c r="A770" s="419"/>
      <c r="B770" s="393" t="s">
        <v>1465</v>
      </c>
      <c r="C770" s="393"/>
      <c r="D770" s="420"/>
      <c r="E770" s="744"/>
      <c r="F770" s="745"/>
      <c r="G770" s="373"/>
      <c r="H770" s="127"/>
      <c r="I770" s="127"/>
      <c r="J770" s="127"/>
    </row>
    <row r="771" spans="1:10" s="165" customFormat="1">
      <c r="A771" s="419"/>
      <c r="B771" s="413"/>
      <c r="C771" s="413" t="s">
        <v>337</v>
      </c>
      <c r="D771" s="420">
        <v>1</v>
      </c>
      <c r="E771" s="1220"/>
      <c r="F771" s="774">
        <f>E771*D771</f>
        <v>0</v>
      </c>
      <c r="G771" s="373"/>
      <c r="H771" s="127"/>
      <c r="I771" s="127"/>
      <c r="J771" s="127"/>
    </row>
    <row r="772" spans="1:10" s="165" customFormat="1">
      <c r="A772" s="184"/>
      <c r="D772" s="185"/>
      <c r="E772" s="750"/>
      <c r="F772" s="751"/>
      <c r="G772" s="373"/>
      <c r="H772" s="127"/>
      <c r="I772" s="127"/>
      <c r="J772" s="127"/>
    </row>
    <row r="773" spans="1:10" s="165" customFormat="1">
      <c r="A773" s="184"/>
      <c r="D773" s="185"/>
      <c r="E773" s="750"/>
      <c r="F773" s="751"/>
      <c r="G773" s="373"/>
      <c r="H773" s="127"/>
      <c r="I773" s="127"/>
      <c r="J773" s="127"/>
    </row>
    <row r="774" spans="1:10" s="165" customFormat="1">
      <c r="A774" s="419">
        <f>A768+0.01</f>
        <v>1.6700000000000006</v>
      </c>
      <c r="B774" s="393" t="s">
        <v>1461</v>
      </c>
      <c r="C774" s="393"/>
      <c r="D774" s="420"/>
      <c r="E774" s="744"/>
      <c r="F774" s="745"/>
      <c r="G774" s="373"/>
      <c r="H774" s="127"/>
      <c r="I774" s="127"/>
      <c r="J774" s="127"/>
    </row>
    <row r="775" spans="1:10" s="165" customFormat="1">
      <c r="A775" s="419"/>
      <c r="B775" s="393" t="s">
        <v>1462</v>
      </c>
      <c r="C775" s="393"/>
      <c r="D775" s="420"/>
      <c r="E775" s="744"/>
      <c r="F775" s="745"/>
      <c r="G775" s="373"/>
      <c r="H775" s="127"/>
      <c r="I775" s="127"/>
      <c r="J775" s="127"/>
    </row>
    <row r="776" spans="1:10" s="165" customFormat="1" ht="33">
      <c r="A776" s="419"/>
      <c r="B776" s="393" t="s">
        <v>782</v>
      </c>
      <c r="C776" s="393"/>
      <c r="D776" s="420"/>
      <c r="E776" s="744"/>
      <c r="F776" s="745"/>
      <c r="G776" s="373"/>
      <c r="H776" s="127"/>
      <c r="I776" s="127"/>
      <c r="J776" s="127"/>
    </row>
    <row r="777" spans="1:10" s="165" customFormat="1" ht="33">
      <c r="A777" s="419"/>
      <c r="B777" s="393" t="s">
        <v>783</v>
      </c>
      <c r="C777" s="393"/>
      <c r="D777" s="420"/>
      <c r="E777" s="744"/>
      <c r="F777" s="745"/>
      <c r="G777" s="373"/>
      <c r="H777" s="127"/>
      <c r="I777" s="127"/>
      <c r="J777" s="127"/>
    </row>
    <row r="778" spans="1:10" s="165" customFormat="1">
      <c r="A778" s="419"/>
      <c r="B778" s="413"/>
      <c r="C778" s="413" t="s">
        <v>337</v>
      </c>
      <c r="D778" s="420">
        <v>1</v>
      </c>
      <c r="E778" s="1220"/>
      <c r="F778" s="774">
        <f>E778*D778</f>
        <v>0</v>
      </c>
      <c r="G778" s="373"/>
      <c r="H778" s="127"/>
      <c r="I778" s="127"/>
      <c r="J778" s="127"/>
    </row>
    <row r="779" spans="1:10" s="165" customFormat="1">
      <c r="A779" s="184"/>
      <c r="D779" s="185"/>
      <c r="E779" s="750"/>
      <c r="F779" s="751"/>
      <c r="G779" s="373"/>
      <c r="H779" s="127"/>
      <c r="I779" s="127"/>
      <c r="J779" s="127"/>
    </row>
    <row r="780" spans="1:10" s="165" customFormat="1">
      <c r="A780" s="184"/>
      <c r="D780" s="185"/>
      <c r="E780" s="750"/>
      <c r="F780" s="751"/>
      <c r="G780" s="373"/>
      <c r="H780" s="127"/>
      <c r="I780" s="127"/>
      <c r="J780" s="127"/>
    </row>
    <row r="781" spans="1:10" s="165" customFormat="1" ht="49.5">
      <c r="A781" s="419">
        <f>A774+0.01</f>
        <v>1.6800000000000006</v>
      </c>
      <c r="B781" s="393" t="s">
        <v>784</v>
      </c>
      <c r="C781" s="393"/>
      <c r="D781" s="420"/>
      <c r="E781" s="744"/>
      <c r="F781" s="745"/>
      <c r="G781" s="373"/>
      <c r="H781" s="127"/>
      <c r="I781" s="127"/>
      <c r="J781" s="127"/>
    </row>
    <row r="782" spans="1:10" s="165" customFormat="1">
      <c r="A782" s="419"/>
      <c r="B782" s="413"/>
      <c r="C782" s="413" t="s">
        <v>727</v>
      </c>
      <c r="D782" s="420">
        <v>7</v>
      </c>
      <c r="E782" s="1220"/>
      <c r="F782" s="774">
        <f>E782*D782</f>
        <v>0</v>
      </c>
      <c r="G782" s="373"/>
      <c r="H782" s="127"/>
      <c r="I782" s="127"/>
      <c r="J782" s="127"/>
    </row>
    <row r="783" spans="1:10" s="165" customFormat="1" ht="17.25" thickBot="1">
      <c r="A783" s="184"/>
      <c r="D783" s="185"/>
      <c r="E783" s="750"/>
      <c r="F783" s="751"/>
      <c r="G783" s="373"/>
      <c r="H783" s="127"/>
      <c r="I783" s="127"/>
      <c r="J783" s="127"/>
    </row>
    <row r="784" spans="1:10" s="165" customFormat="1" ht="17.25" thickBot="1">
      <c r="A784" s="459"/>
      <c r="B784" s="460" t="s">
        <v>785</v>
      </c>
      <c r="C784" s="461"/>
      <c r="D784" s="461"/>
      <c r="E784" s="792"/>
      <c r="F784" s="792">
        <f>SUM(F14:F783)</f>
        <v>0</v>
      </c>
      <c r="G784" s="373"/>
      <c r="H784" s="127"/>
      <c r="I784" s="127"/>
      <c r="J784" s="127"/>
    </row>
    <row r="785" spans="4:6" ht="17.25" thickTop="1">
      <c r="E785" s="746"/>
      <c r="F785" s="747"/>
    </row>
    <row r="786" spans="4:6">
      <c r="E786" s="746"/>
      <c r="F786" s="747"/>
    </row>
    <row r="787" spans="4:6">
      <c r="E787" s="746"/>
      <c r="F787" s="747"/>
    </row>
    <row r="788" spans="4:6">
      <c r="E788" s="746"/>
      <c r="F788" s="747"/>
    </row>
    <row r="789" spans="4:6">
      <c r="E789" s="746"/>
      <c r="F789" s="747"/>
    </row>
    <row r="790" spans="4:6">
      <c r="E790" s="746"/>
      <c r="F790" s="747"/>
    </row>
    <row r="791" spans="4:6">
      <c r="E791" s="746"/>
      <c r="F791" s="747"/>
    </row>
    <row r="792" spans="4:6">
      <c r="E792" s="746"/>
      <c r="F792" s="747"/>
    </row>
    <row r="793" spans="4:6">
      <c r="E793" s="746"/>
      <c r="F793" s="747"/>
    </row>
    <row r="794" spans="4:6">
      <c r="E794" s="746"/>
      <c r="F794" s="747"/>
    </row>
    <row r="795" spans="4:6">
      <c r="E795" s="746"/>
      <c r="F795" s="747"/>
    </row>
    <row r="796" spans="4:6">
      <c r="E796" s="746"/>
      <c r="F796" s="747"/>
    </row>
    <row r="797" spans="4:6">
      <c r="E797" s="746"/>
      <c r="F797" s="747"/>
    </row>
    <row r="798" spans="4:6">
      <c r="E798" s="746"/>
      <c r="F798" s="747"/>
    </row>
    <row r="799" spans="4:6">
      <c r="D799" s="218"/>
      <c r="E799" s="746"/>
      <c r="F799" s="747"/>
    </row>
    <row r="800" spans="4:6">
      <c r="D800" s="218"/>
      <c r="E800" s="746"/>
      <c r="F800" s="747"/>
    </row>
    <row r="801" spans="4:6">
      <c r="D801" s="218"/>
      <c r="E801" s="746"/>
      <c r="F801" s="747"/>
    </row>
    <row r="802" spans="4:6">
      <c r="D802" s="218"/>
      <c r="E802" s="746"/>
      <c r="F802" s="747"/>
    </row>
    <row r="803" spans="4:6">
      <c r="D803" s="218"/>
      <c r="E803" s="746"/>
      <c r="F803" s="747"/>
    </row>
    <row r="804" spans="4:6">
      <c r="D804" s="218"/>
      <c r="E804" s="746"/>
      <c r="F804" s="747"/>
    </row>
    <row r="805" spans="4:6">
      <c r="D805" s="218"/>
      <c r="E805" s="746"/>
      <c r="F805" s="747"/>
    </row>
    <row r="806" spans="4:6">
      <c r="D806" s="218"/>
      <c r="E806" s="746"/>
      <c r="F806" s="747"/>
    </row>
    <row r="807" spans="4:6">
      <c r="D807" s="218"/>
      <c r="E807" s="746"/>
      <c r="F807" s="747"/>
    </row>
    <row r="808" spans="4:6">
      <c r="D808" s="218"/>
      <c r="E808" s="746"/>
      <c r="F808" s="747"/>
    </row>
    <row r="809" spans="4:6">
      <c r="D809" s="218"/>
      <c r="E809" s="746"/>
      <c r="F809" s="747"/>
    </row>
    <row r="810" spans="4:6">
      <c r="D810" s="218"/>
      <c r="E810" s="746"/>
      <c r="F810" s="747"/>
    </row>
    <row r="811" spans="4:6">
      <c r="D811" s="218"/>
      <c r="E811" s="746"/>
      <c r="F811" s="747"/>
    </row>
    <row r="812" spans="4:6">
      <c r="D812" s="218"/>
      <c r="E812" s="746"/>
      <c r="F812" s="747"/>
    </row>
    <row r="813" spans="4:6">
      <c r="D813" s="218"/>
      <c r="E813" s="746"/>
      <c r="F813" s="747"/>
    </row>
    <row r="814" spans="4:6">
      <c r="D814" s="218"/>
      <c r="E814" s="746"/>
      <c r="F814" s="747"/>
    </row>
    <row r="815" spans="4:6">
      <c r="D815" s="218"/>
      <c r="E815" s="746"/>
      <c r="F815" s="747"/>
    </row>
    <row r="816" spans="4:6">
      <c r="D816" s="218"/>
      <c r="E816" s="746"/>
      <c r="F816" s="747"/>
    </row>
    <row r="817" spans="4:6">
      <c r="D817" s="218"/>
      <c r="E817" s="746"/>
      <c r="F817" s="747"/>
    </row>
    <row r="818" spans="4:6">
      <c r="D818" s="218"/>
      <c r="E818" s="746"/>
      <c r="F818" s="747"/>
    </row>
    <row r="819" spans="4:6">
      <c r="D819" s="218"/>
      <c r="E819" s="746"/>
      <c r="F819" s="747"/>
    </row>
    <row r="820" spans="4:6">
      <c r="D820" s="218"/>
      <c r="E820" s="746"/>
      <c r="F820" s="747"/>
    </row>
    <row r="821" spans="4:6">
      <c r="D821" s="218"/>
      <c r="E821" s="746"/>
      <c r="F821" s="747"/>
    </row>
    <row r="822" spans="4:6">
      <c r="D822" s="218"/>
      <c r="E822" s="746"/>
      <c r="F822" s="747"/>
    </row>
    <row r="823" spans="4:6">
      <c r="D823" s="218"/>
      <c r="E823" s="746"/>
      <c r="F823" s="747"/>
    </row>
    <row r="824" spans="4:6">
      <c r="D824" s="218"/>
      <c r="E824" s="746"/>
      <c r="F824" s="747"/>
    </row>
    <row r="825" spans="4:6">
      <c r="D825" s="218"/>
      <c r="E825" s="746"/>
      <c r="F825" s="747"/>
    </row>
    <row r="826" spans="4:6">
      <c r="D826" s="218"/>
      <c r="E826" s="746"/>
      <c r="F826" s="747"/>
    </row>
    <row r="827" spans="4:6">
      <c r="D827" s="218"/>
      <c r="E827" s="746"/>
      <c r="F827" s="747"/>
    </row>
    <row r="828" spans="4:6">
      <c r="D828" s="218"/>
      <c r="E828" s="746"/>
      <c r="F828" s="747"/>
    </row>
    <row r="829" spans="4:6">
      <c r="D829" s="218"/>
      <c r="E829" s="746"/>
      <c r="F829" s="747"/>
    </row>
    <row r="830" spans="4:6">
      <c r="D830" s="218"/>
      <c r="E830" s="746"/>
      <c r="F830" s="747"/>
    </row>
    <row r="831" spans="4:6">
      <c r="D831" s="218"/>
      <c r="E831" s="746"/>
      <c r="F831" s="747"/>
    </row>
    <row r="832" spans="4:6">
      <c r="D832" s="218"/>
      <c r="E832" s="746"/>
      <c r="F832" s="747"/>
    </row>
    <row r="833" spans="4:6">
      <c r="D833" s="218"/>
      <c r="E833" s="746"/>
      <c r="F833" s="747"/>
    </row>
    <row r="834" spans="4:6">
      <c r="D834" s="218"/>
      <c r="E834" s="746"/>
      <c r="F834" s="747"/>
    </row>
    <row r="835" spans="4:6">
      <c r="D835" s="218"/>
      <c r="E835" s="746"/>
      <c r="F835" s="747"/>
    </row>
    <row r="836" spans="4:6">
      <c r="D836" s="218"/>
      <c r="E836" s="746"/>
      <c r="F836" s="747"/>
    </row>
    <row r="837" spans="4:6">
      <c r="D837" s="218"/>
      <c r="E837" s="746"/>
      <c r="F837" s="747"/>
    </row>
    <row r="838" spans="4:6">
      <c r="D838" s="218"/>
      <c r="E838" s="746"/>
      <c r="F838" s="747"/>
    </row>
    <row r="839" spans="4:6">
      <c r="D839" s="218"/>
      <c r="E839" s="746"/>
      <c r="F839" s="747"/>
    </row>
    <row r="840" spans="4:6">
      <c r="D840" s="218"/>
      <c r="E840" s="746"/>
      <c r="F840" s="747"/>
    </row>
    <row r="841" spans="4:6">
      <c r="D841" s="218"/>
      <c r="E841" s="746"/>
      <c r="F841" s="747"/>
    </row>
    <row r="842" spans="4:6">
      <c r="D842" s="218"/>
      <c r="E842" s="746"/>
      <c r="F842" s="747"/>
    </row>
    <row r="843" spans="4:6">
      <c r="D843" s="218"/>
      <c r="E843" s="746"/>
      <c r="F843" s="747"/>
    </row>
    <row r="844" spans="4:6">
      <c r="D844" s="218"/>
      <c r="E844" s="746"/>
      <c r="F844" s="747"/>
    </row>
    <row r="845" spans="4:6">
      <c r="D845" s="218"/>
      <c r="E845" s="746"/>
      <c r="F845" s="747"/>
    </row>
    <row r="846" spans="4:6">
      <c r="D846" s="218"/>
      <c r="E846" s="746"/>
      <c r="F846" s="747"/>
    </row>
    <row r="847" spans="4:6">
      <c r="D847" s="218"/>
      <c r="E847" s="746"/>
      <c r="F847" s="747"/>
    </row>
    <row r="848" spans="4:6">
      <c r="D848" s="218"/>
      <c r="E848" s="746"/>
      <c r="F848" s="747"/>
    </row>
    <row r="849" spans="4:6">
      <c r="D849" s="218"/>
      <c r="E849" s="746"/>
      <c r="F849" s="747"/>
    </row>
    <row r="850" spans="4:6">
      <c r="D850" s="218"/>
      <c r="E850" s="746"/>
      <c r="F850" s="747"/>
    </row>
    <row r="851" spans="4:6">
      <c r="D851" s="218"/>
      <c r="E851" s="746"/>
      <c r="F851" s="747"/>
    </row>
    <row r="852" spans="4:6">
      <c r="D852" s="218"/>
      <c r="E852" s="746"/>
      <c r="F852" s="747"/>
    </row>
    <row r="853" spans="4:6">
      <c r="D853" s="218"/>
      <c r="E853" s="746"/>
      <c r="F853" s="747"/>
    </row>
    <row r="854" spans="4:6">
      <c r="D854" s="218"/>
      <c r="E854" s="746"/>
      <c r="F854" s="747"/>
    </row>
    <row r="855" spans="4:6">
      <c r="D855" s="218"/>
      <c r="E855" s="746"/>
      <c r="F855" s="747"/>
    </row>
    <row r="856" spans="4:6">
      <c r="D856" s="218"/>
      <c r="E856" s="746"/>
      <c r="F856" s="747"/>
    </row>
    <row r="857" spans="4:6">
      <c r="D857" s="218"/>
      <c r="E857" s="746"/>
      <c r="F857" s="747"/>
    </row>
    <row r="858" spans="4:6">
      <c r="D858" s="218"/>
      <c r="E858" s="746"/>
      <c r="F858" s="747"/>
    </row>
    <row r="859" spans="4:6">
      <c r="D859" s="218"/>
      <c r="E859" s="746"/>
      <c r="F859" s="747"/>
    </row>
    <row r="860" spans="4:6">
      <c r="D860" s="218"/>
      <c r="E860" s="746"/>
      <c r="F860" s="747"/>
    </row>
    <row r="861" spans="4:6">
      <c r="D861" s="218"/>
      <c r="E861" s="746"/>
      <c r="F861" s="747"/>
    </row>
    <row r="862" spans="4:6">
      <c r="D862" s="218"/>
      <c r="E862" s="746"/>
      <c r="F862" s="747"/>
    </row>
    <row r="863" spans="4:6">
      <c r="D863" s="218"/>
      <c r="E863" s="746"/>
      <c r="F863" s="747"/>
    </row>
    <row r="864" spans="4:6">
      <c r="D864" s="218"/>
      <c r="E864" s="746"/>
      <c r="F864" s="747"/>
    </row>
    <row r="865" spans="4:6">
      <c r="D865" s="218"/>
      <c r="E865" s="746"/>
      <c r="F865" s="747"/>
    </row>
    <row r="866" spans="4:6">
      <c r="D866" s="218"/>
      <c r="E866" s="746"/>
      <c r="F866" s="747"/>
    </row>
    <row r="867" spans="4:6">
      <c r="D867" s="218"/>
      <c r="E867" s="746"/>
      <c r="F867" s="747"/>
    </row>
    <row r="868" spans="4:6">
      <c r="D868" s="218"/>
      <c r="E868" s="746"/>
      <c r="F868" s="747"/>
    </row>
    <row r="869" spans="4:6">
      <c r="D869" s="218"/>
      <c r="E869" s="746"/>
      <c r="F869" s="747"/>
    </row>
    <row r="870" spans="4:6">
      <c r="D870" s="218"/>
      <c r="E870" s="746"/>
      <c r="F870" s="747"/>
    </row>
    <row r="871" spans="4:6">
      <c r="D871" s="218"/>
      <c r="E871" s="746"/>
      <c r="F871" s="747"/>
    </row>
    <row r="872" spans="4:6">
      <c r="D872" s="218"/>
      <c r="E872" s="746"/>
      <c r="F872" s="747"/>
    </row>
    <row r="873" spans="4:6">
      <c r="D873" s="218"/>
      <c r="E873" s="746"/>
      <c r="F873" s="747"/>
    </row>
    <row r="874" spans="4:6">
      <c r="D874" s="218"/>
      <c r="E874" s="746"/>
      <c r="F874" s="747"/>
    </row>
    <row r="875" spans="4:6">
      <c r="D875" s="218"/>
      <c r="E875" s="746"/>
      <c r="F875" s="747"/>
    </row>
    <row r="876" spans="4:6">
      <c r="D876" s="218"/>
      <c r="E876" s="746"/>
      <c r="F876" s="747"/>
    </row>
    <row r="877" spans="4:6">
      <c r="D877" s="218"/>
      <c r="E877" s="746"/>
      <c r="F877" s="747"/>
    </row>
    <row r="878" spans="4:6">
      <c r="D878" s="218"/>
      <c r="E878" s="746"/>
      <c r="F878" s="747"/>
    </row>
    <row r="879" spans="4:6">
      <c r="D879" s="218"/>
      <c r="E879" s="746"/>
      <c r="F879" s="747"/>
    </row>
    <row r="880" spans="4:6">
      <c r="D880" s="218"/>
      <c r="E880" s="746"/>
      <c r="F880" s="747"/>
    </row>
    <row r="881" spans="4:6">
      <c r="D881" s="218"/>
      <c r="E881" s="746"/>
      <c r="F881" s="747"/>
    </row>
    <row r="882" spans="4:6">
      <c r="D882" s="218"/>
      <c r="E882" s="746"/>
      <c r="F882" s="747"/>
    </row>
    <row r="883" spans="4:6">
      <c r="D883" s="218"/>
      <c r="E883" s="746"/>
      <c r="F883" s="747"/>
    </row>
    <row r="884" spans="4:6">
      <c r="D884" s="218"/>
      <c r="E884" s="746"/>
      <c r="F884" s="747"/>
    </row>
    <row r="885" spans="4:6">
      <c r="D885" s="218"/>
      <c r="E885" s="746"/>
      <c r="F885" s="747"/>
    </row>
    <row r="886" spans="4:6">
      <c r="D886" s="218"/>
      <c r="E886" s="793"/>
      <c r="F886" s="794"/>
    </row>
    <row r="887" spans="4:6">
      <c r="D887" s="218"/>
      <c r="E887" s="793"/>
      <c r="F887" s="794"/>
    </row>
    <row r="888" spans="4:6">
      <c r="D888" s="218"/>
      <c r="E888" s="793"/>
      <c r="F888" s="794"/>
    </row>
    <row r="889" spans="4:6">
      <c r="D889" s="218"/>
      <c r="E889" s="793"/>
      <c r="F889" s="794"/>
    </row>
    <row r="890" spans="4:6">
      <c r="D890" s="218"/>
      <c r="E890" s="793"/>
      <c r="F890" s="794"/>
    </row>
    <row r="891" spans="4:6">
      <c r="D891" s="218"/>
      <c r="E891" s="793"/>
      <c r="F891" s="794"/>
    </row>
    <row r="892" spans="4:6">
      <c r="D892" s="218"/>
      <c r="E892" s="793"/>
      <c r="F892" s="794"/>
    </row>
    <row r="893" spans="4:6">
      <c r="D893" s="218"/>
      <c r="E893" s="793"/>
      <c r="F893" s="794"/>
    </row>
    <row r="894" spans="4:6">
      <c r="D894" s="218"/>
      <c r="E894" s="793"/>
      <c r="F894" s="794"/>
    </row>
    <row r="895" spans="4:6">
      <c r="D895" s="218"/>
      <c r="E895" s="793"/>
      <c r="F895" s="794"/>
    </row>
    <row r="896" spans="4:6">
      <c r="D896" s="218"/>
      <c r="E896" s="793"/>
      <c r="F896" s="794"/>
    </row>
    <row r="897" spans="4:6">
      <c r="D897" s="218"/>
      <c r="E897" s="793"/>
      <c r="F897" s="794"/>
    </row>
    <row r="898" spans="4:6">
      <c r="D898" s="218"/>
      <c r="E898" s="793"/>
      <c r="F898" s="794"/>
    </row>
    <row r="899" spans="4:6">
      <c r="D899" s="218"/>
      <c r="E899" s="793"/>
      <c r="F899" s="794"/>
    </row>
    <row r="900" spans="4:6">
      <c r="D900" s="218"/>
      <c r="E900" s="793"/>
      <c r="F900" s="794"/>
    </row>
    <row r="901" spans="4:6">
      <c r="D901" s="218"/>
      <c r="E901" s="793"/>
      <c r="F901" s="794"/>
    </row>
    <row r="902" spans="4:6">
      <c r="D902" s="218"/>
      <c r="E902" s="793"/>
      <c r="F902" s="794"/>
    </row>
    <row r="903" spans="4:6">
      <c r="D903" s="218"/>
      <c r="E903" s="793"/>
      <c r="F903" s="794"/>
    </row>
    <row r="904" spans="4:6">
      <c r="D904" s="218"/>
      <c r="E904" s="793"/>
      <c r="F904" s="794"/>
    </row>
    <row r="905" spans="4:6">
      <c r="D905" s="218"/>
      <c r="E905" s="793"/>
      <c r="F905" s="794"/>
    </row>
    <row r="906" spans="4:6">
      <c r="D906" s="218"/>
      <c r="E906" s="793"/>
      <c r="F906" s="794"/>
    </row>
    <row r="907" spans="4:6">
      <c r="D907" s="218"/>
      <c r="E907" s="793"/>
      <c r="F907" s="794"/>
    </row>
    <row r="908" spans="4:6">
      <c r="D908" s="218"/>
      <c r="E908" s="793"/>
      <c r="F908" s="794"/>
    </row>
    <row r="909" spans="4:6">
      <c r="D909" s="218"/>
      <c r="E909" s="793"/>
      <c r="F909" s="794"/>
    </row>
    <row r="910" spans="4:6">
      <c r="D910" s="218"/>
      <c r="E910" s="793"/>
      <c r="F910" s="794"/>
    </row>
    <row r="911" spans="4:6">
      <c r="D911" s="218"/>
      <c r="E911" s="793"/>
      <c r="F911" s="794"/>
    </row>
    <row r="912" spans="4:6">
      <c r="D912" s="218"/>
      <c r="E912" s="793"/>
      <c r="F912" s="794"/>
    </row>
    <row r="913" spans="4:6">
      <c r="D913" s="218"/>
      <c r="E913" s="793"/>
      <c r="F913" s="794"/>
    </row>
    <row r="914" spans="4:6">
      <c r="D914" s="218"/>
      <c r="E914" s="793"/>
      <c r="F914" s="794"/>
    </row>
    <row r="915" spans="4:6">
      <c r="D915" s="218"/>
      <c r="E915" s="793"/>
      <c r="F915" s="794"/>
    </row>
    <row r="916" spans="4:6">
      <c r="D916" s="218"/>
      <c r="E916" s="793"/>
      <c r="F916" s="794"/>
    </row>
    <row r="917" spans="4:6">
      <c r="D917" s="218"/>
      <c r="E917" s="793"/>
      <c r="F917" s="794"/>
    </row>
    <row r="918" spans="4:6">
      <c r="D918" s="218"/>
      <c r="E918" s="793"/>
      <c r="F918" s="794"/>
    </row>
    <row r="919" spans="4:6">
      <c r="D919" s="218"/>
      <c r="E919" s="793"/>
      <c r="F919" s="794"/>
    </row>
    <row r="920" spans="4:6">
      <c r="D920" s="218"/>
      <c r="E920" s="793"/>
      <c r="F920" s="794"/>
    </row>
    <row r="921" spans="4:6">
      <c r="D921" s="218"/>
      <c r="E921" s="793"/>
      <c r="F921" s="794"/>
    </row>
    <row r="922" spans="4:6">
      <c r="D922" s="218"/>
      <c r="E922" s="793"/>
      <c r="F922" s="794"/>
    </row>
    <row r="923" spans="4:6">
      <c r="D923" s="218"/>
      <c r="E923" s="793"/>
      <c r="F923" s="794"/>
    </row>
    <row r="924" spans="4:6">
      <c r="D924" s="218"/>
      <c r="E924" s="793"/>
      <c r="F924" s="794"/>
    </row>
    <row r="925" spans="4:6">
      <c r="D925" s="218"/>
      <c r="E925" s="793"/>
      <c r="F925" s="794"/>
    </row>
    <row r="926" spans="4:6">
      <c r="D926" s="218"/>
      <c r="E926" s="793"/>
      <c r="F926" s="794"/>
    </row>
    <row r="927" spans="4:6">
      <c r="D927" s="218"/>
      <c r="E927" s="793"/>
      <c r="F927" s="794"/>
    </row>
  </sheetData>
  <sheetProtection algorithmName="SHA-512" hashValue="PEArPQTx3WT8jsV5sRYK5e3QYzFcQKbzwL+D/VgiXBxcl8ExoVTmoJuqfxnjK7dvi2kUMEC+ZFQ7LI7YCXoVQg==" saltValue="mAtPxwPt3S/RXPZAcDnbFQ==" spinCount="100000" sheet="1" objects="1" scenarios="1" selectLockedCells="1"/>
  <conditionalFormatting sqref="E7:E800">
    <cfRule type="expression" dxfId="3" priority="1">
      <formula>$D7</formula>
    </cfRule>
  </conditionalFormatting>
  <pageMargins left="0.98425196850393704" right="0.74803149606299213" top="0.98425196850393704" bottom="0.98425196850393704" header="0.51181102362204722" footer="0.51181102362204722"/>
  <pageSetup paperSize="9" scale="65" orientation="portrait" horizontalDpi="300" verticalDpi="300" r:id="rId1"/>
  <headerFooter alignWithMargins="0">
    <oddFooter>&amp;R&amp;P/&amp;N</oddFooter>
  </headerFooter>
  <rowBreaks count="7" manualBreakCount="7">
    <brk id="63" max="9" man="1"/>
    <brk id="124" max="9" man="1"/>
    <brk id="361" max="9" man="1"/>
    <brk id="414" max="9" man="1"/>
    <brk id="470" max="9" man="1"/>
    <brk id="689" max="9" man="1"/>
    <brk id="731" max="9" man="1"/>
  </rowBreaks>
  <colBreaks count="1" manualBreakCount="1">
    <brk id="6" max="8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6920-2449-4E85-8357-9F04035C2C05}">
  <sheetPr codeName="List2"/>
  <dimension ref="A1:N28"/>
  <sheetViews>
    <sheetView showGridLines="0" view="pageBreakPreview" zoomScaleNormal="100" zoomScaleSheetLayoutView="100" workbookViewId="0">
      <selection activeCell="B20" sqref="B20:E22"/>
    </sheetView>
  </sheetViews>
  <sheetFormatPr defaultRowHeight="16.5"/>
  <cols>
    <col min="1" max="1" width="17.140625" style="1" customWidth="1"/>
    <col min="2" max="2" width="12.5703125" style="1" customWidth="1"/>
    <col min="3" max="3" width="9.140625" style="1"/>
    <col min="4" max="4" width="9.7109375" style="1" customWidth="1"/>
    <col min="5" max="5" width="39.5703125" style="1" customWidth="1"/>
    <col min="6" max="256" width="9.140625" style="1"/>
    <col min="257" max="257" width="13.85546875" style="1" customWidth="1"/>
    <col min="258" max="258" width="12.5703125" style="1" customWidth="1"/>
    <col min="259" max="259" width="9.140625" style="1"/>
    <col min="260" max="260" width="9.7109375" style="1" customWidth="1"/>
    <col min="261" max="261" width="39.5703125" style="1" customWidth="1"/>
    <col min="262" max="512" width="9.140625" style="1"/>
    <col min="513" max="513" width="13.85546875" style="1" customWidth="1"/>
    <col min="514" max="514" width="12.5703125" style="1" customWidth="1"/>
    <col min="515" max="515" width="9.140625" style="1"/>
    <col min="516" max="516" width="9.7109375" style="1" customWidth="1"/>
    <col min="517" max="517" width="39.5703125" style="1" customWidth="1"/>
    <col min="518" max="768" width="9.140625" style="1"/>
    <col min="769" max="769" width="13.85546875" style="1" customWidth="1"/>
    <col min="770" max="770" width="12.5703125" style="1" customWidth="1"/>
    <col min="771" max="771" width="9.140625" style="1"/>
    <col min="772" max="772" width="9.7109375" style="1" customWidth="1"/>
    <col min="773" max="773" width="39.5703125" style="1" customWidth="1"/>
    <col min="774" max="1024" width="9.140625" style="1"/>
    <col min="1025" max="1025" width="13.85546875" style="1" customWidth="1"/>
    <col min="1026" max="1026" width="12.5703125" style="1" customWidth="1"/>
    <col min="1027" max="1027" width="9.140625" style="1"/>
    <col min="1028" max="1028" width="9.7109375" style="1" customWidth="1"/>
    <col min="1029" max="1029" width="39.5703125" style="1" customWidth="1"/>
    <col min="1030" max="1280" width="9.140625" style="1"/>
    <col min="1281" max="1281" width="13.85546875" style="1" customWidth="1"/>
    <col min="1282" max="1282" width="12.5703125" style="1" customWidth="1"/>
    <col min="1283" max="1283" width="9.140625" style="1"/>
    <col min="1284" max="1284" width="9.7109375" style="1" customWidth="1"/>
    <col min="1285" max="1285" width="39.5703125" style="1" customWidth="1"/>
    <col min="1286" max="1536" width="9.140625" style="1"/>
    <col min="1537" max="1537" width="13.85546875" style="1" customWidth="1"/>
    <col min="1538" max="1538" width="12.5703125" style="1" customWidth="1"/>
    <col min="1539" max="1539" width="9.140625" style="1"/>
    <col min="1540" max="1540" width="9.7109375" style="1" customWidth="1"/>
    <col min="1541" max="1541" width="39.5703125" style="1" customWidth="1"/>
    <col min="1542" max="1792" width="9.140625" style="1"/>
    <col min="1793" max="1793" width="13.85546875" style="1" customWidth="1"/>
    <col min="1794" max="1794" width="12.5703125" style="1" customWidth="1"/>
    <col min="1795" max="1795" width="9.140625" style="1"/>
    <col min="1796" max="1796" width="9.7109375" style="1" customWidth="1"/>
    <col min="1797" max="1797" width="39.5703125" style="1" customWidth="1"/>
    <col min="1798" max="2048" width="9.140625" style="1"/>
    <col min="2049" max="2049" width="13.85546875" style="1" customWidth="1"/>
    <col min="2050" max="2050" width="12.5703125" style="1" customWidth="1"/>
    <col min="2051" max="2051" width="9.140625" style="1"/>
    <col min="2052" max="2052" width="9.7109375" style="1" customWidth="1"/>
    <col min="2053" max="2053" width="39.5703125" style="1" customWidth="1"/>
    <col min="2054" max="2304" width="9.140625" style="1"/>
    <col min="2305" max="2305" width="13.85546875" style="1" customWidth="1"/>
    <col min="2306" max="2306" width="12.5703125" style="1" customWidth="1"/>
    <col min="2307" max="2307" width="9.140625" style="1"/>
    <col min="2308" max="2308" width="9.7109375" style="1" customWidth="1"/>
    <col min="2309" max="2309" width="39.5703125" style="1" customWidth="1"/>
    <col min="2310" max="2560" width="9.140625" style="1"/>
    <col min="2561" max="2561" width="13.85546875" style="1" customWidth="1"/>
    <col min="2562" max="2562" width="12.5703125" style="1" customWidth="1"/>
    <col min="2563" max="2563" width="9.140625" style="1"/>
    <col min="2564" max="2564" width="9.7109375" style="1" customWidth="1"/>
    <col min="2565" max="2565" width="39.5703125" style="1" customWidth="1"/>
    <col min="2566" max="2816" width="9.140625" style="1"/>
    <col min="2817" max="2817" width="13.85546875" style="1" customWidth="1"/>
    <col min="2818" max="2818" width="12.5703125" style="1" customWidth="1"/>
    <col min="2819" max="2819" width="9.140625" style="1"/>
    <col min="2820" max="2820" width="9.7109375" style="1" customWidth="1"/>
    <col min="2821" max="2821" width="39.5703125" style="1" customWidth="1"/>
    <col min="2822" max="3072" width="9.140625" style="1"/>
    <col min="3073" max="3073" width="13.85546875" style="1" customWidth="1"/>
    <col min="3074" max="3074" width="12.5703125" style="1" customWidth="1"/>
    <col min="3075" max="3075" width="9.140625" style="1"/>
    <col min="3076" max="3076" width="9.7109375" style="1" customWidth="1"/>
    <col min="3077" max="3077" width="39.5703125" style="1" customWidth="1"/>
    <col min="3078" max="3328" width="9.140625" style="1"/>
    <col min="3329" max="3329" width="13.85546875" style="1" customWidth="1"/>
    <col min="3330" max="3330" width="12.5703125" style="1" customWidth="1"/>
    <col min="3331" max="3331" width="9.140625" style="1"/>
    <col min="3332" max="3332" width="9.7109375" style="1" customWidth="1"/>
    <col min="3333" max="3333" width="39.5703125" style="1" customWidth="1"/>
    <col min="3334" max="3584" width="9.140625" style="1"/>
    <col min="3585" max="3585" width="13.85546875" style="1" customWidth="1"/>
    <col min="3586" max="3586" width="12.5703125" style="1" customWidth="1"/>
    <col min="3587" max="3587" width="9.140625" style="1"/>
    <col min="3588" max="3588" width="9.7109375" style="1" customWidth="1"/>
    <col min="3589" max="3589" width="39.5703125" style="1" customWidth="1"/>
    <col min="3590" max="3840" width="9.140625" style="1"/>
    <col min="3841" max="3841" width="13.85546875" style="1" customWidth="1"/>
    <col min="3842" max="3842" width="12.5703125" style="1" customWidth="1"/>
    <col min="3843" max="3843" width="9.140625" style="1"/>
    <col min="3844" max="3844" width="9.7109375" style="1" customWidth="1"/>
    <col min="3845" max="3845" width="39.5703125" style="1" customWidth="1"/>
    <col min="3846" max="4096" width="9.140625" style="1"/>
    <col min="4097" max="4097" width="13.85546875" style="1" customWidth="1"/>
    <col min="4098" max="4098" width="12.5703125" style="1" customWidth="1"/>
    <col min="4099" max="4099" width="9.140625" style="1"/>
    <col min="4100" max="4100" width="9.7109375" style="1" customWidth="1"/>
    <col min="4101" max="4101" width="39.5703125" style="1" customWidth="1"/>
    <col min="4102" max="4352" width="9.140625" style="1"/>
    <col min="4353" max="4353" width="13.85546875" style="1" customWidth="1"/>
    <col min="4354" max="4354" width="12.5703125" style="1" customWidth="1"/>
    <col min="4355" max="4355" width="9.140625" style="1"/>
    <col min="4356" max="4356" width="9.7109375" style="1" customWidth="1"/>
    <col min="4357" max="4357" width="39.5703125" style="1" customWidth="1"/>
    <col min="4358" max="4608" width="9.140625" style="1"/>
    <col min="4609" max="4609" width="13.85546875" style="1" customWidth="1"/>
    <col min="4610" max="4610" width="12.5703125" style="1" customWidth="1"/>
    <col min="4611" max="4611" width="9.140625" style="1"/>
    <col min="4612" max="4612" width="9.7109375" style="1" customWidth="1"/>
    <col min="4613" max="4613" width="39.5703125" style="1" customWidth="1"/>
    <col min="4614" max="4864" width="9.140625" style="1"/>
    <col min="4865" max="4865" width="13.85546875" style="1" customWidth="1"/>
    <col min="4866" max="4866" width="12.5703125" style="1" customWidth="1"/>
    <col min="4867" max="4867" width="9.140625" style="1"/>
    <col min="4868" max="4868" width="9.7109375" style="1" customWidth="1"/>
    <col min="4869" max="4869" width="39.5703125" style="1" customWidth="1"/>
    <col min="4870" max="5120" width="9.140625" style="1"/>
    <col min="5121" max="5121" width="13.85546875" style="1" customWidth="1"/>
    <col min="5122" max="5122" width="12.5703125" style="1" customWidth="1"/>
    <col min="5123" max="5123" width="9.140625" style="1"/>
    <col min="5124" max="5124" width="9.7109375" style="1" customWidth="1"/>
    <col min="5125" max="5125" width="39.5703125" style="1" customWidth="1"/>
    <col min="5126" max="5376" width="9.140625" style="1"/>
    <col min="5377" max="5377" width="13.85546875" style="1" customWidth="1"/>
    <col min="5378" max="5378" width="12.5703125" style="1" customWidth="1"/>
    <col min="5379" max="5379" width="9.140625" style="1"/>
    <col min="5380" max="5380" width="9.7109375" style="1" customWidth="1"/>
    <col min="5381" max="5381" width="39.5703125" style="1" customWidth="1"/>
    <col min="5382" max="5632" width="9.140625" style="1"/>
    <col min="5633" max="5633" width="13.85546875" style="1" customWidth="1"/>
    <col min="5634" max="5634" width="12.5703125" style="1" customWidth="1"/>
    <col min="5635" max="5635" width="9.140625" style="1"/>
    <col min="5636" max="5636" width="9.7109375" style="1" customWidth="1"/>
    <col min="5637" max="5637" width="39.5703125" style="1" customWidth="1"/>
    <col min="5638" max="5888" width="9.140625" style="1"/>
    <col min="5889" max="5889" width="13.85546875" style="1" customWidth="1"/>
    <col min="5890" max="5890" width="12.5703125" style="1" customWidth="1"/>
    <col min="5891" max="5891" width="9.140625" style="1"/>
    <col min="5892" max="5892" width="9.7109375" style="1" customWidth="1"/>
    <col min="5893" max="5893" width="39.5703125" style="1" customWidth="1"/>
    <col min="5894" max="6144" width="9.140625" style="1"/>
    <col min="6145" max="6145" width="13.85546875" style="1" customWidth="1"/>
    <col min="6146" max="6146" width="12.5703125" style="1" customWidth="1"/>
    <col min="6147" max="6147" width="9.140625" style="1"/>
    <col min="6148" max="6148" width="9.7109375" style="1" customWidth="1"/>
    <col min="6149" max="6149" width="39.5703125" style="1" customWidth="1"/>
    <col min="6150" max="6400" width="9.140625" style="1"/>
    <col min="6401" max="6401" width="13.85546875" style="1" customWidth="1"/>
    <col min="6402" max="6402" width="12.5703125" style="1" customWidth="1"/>
    <col min="6403" max="6403" width="9.140625" style="1"/>
    <col min="6404" max="6404" width="9.7109375" style="1" customWidth="1"/>
    <col min="6405" max="6405" width="39.5703125" style="1" customWidth="1"/>
    <col min="6406" max="6656" width="9.140625" style="1"/>
    <col min="6657" max="6657" width="13.85546875" style="1" customWidth="1"/>
    <col min="6658" max="6658" width="12.5703125" style="1" customWidth="1"/>
    <col min="6659" max="6659" width="9.140625" style="1"/>
    <col min="6660" max="6660" width="9.7109375" style="1" customWidth="1"/>
    <col min="6661" max="6661" width="39.5703125" style="1" customWidth="1"/>
    <col min="6662" max="6912" width="9.140625" style="1"/>
    <col min="6913" max="6913" width="13.85546875" style="1" customWidth="1"/>
    <col min="6914" max="6914" width="12.5703125" style="1" customWidth="1"/>
    <col min="6915" max="6915" width="9.140625" style="1"/>
    <col min="6916" max="6916" width="9.7109375" style="1" customWidth="1"/>
    <col min="6917" max="6917" width="39.5703125" style="1" customWidth="1"/>
    <col min="6918" max="7168" width="9.140625" style="1"/>
    <col min="7169" max="7169" width="13.85546875" style="1" customWidth="1"/>
    <col min="7170" max="7170" width="12.5703125" style="1" customWidth="1"/>
    <col min="7171" max="7171" width="9.140625" style="1"/>
    <col min="7172" max="7172" width="9.7109375" style="1" customWidth="1"/>
    <col min="7173" max="7173" width="39.5703125" style="1" customWidth="1"/>
    <col min="7174" max="7424" width="9.140625" style="1"/>
    <col min="7425" max="7425" width="13.85546875" style="1" customWidth="1"/>
    <col min="7426" max="7426" width="12.5703125" style="1" customWidth="1"/>
    <col min="7427" max="7427" width="9.140625" style="1"/>
    <col min="7428" max="7428" width="9.7109375" style="1" customWidth="1"/>
    <col min="7429" max="7429" width="39.5703125" style="1" customWidth="1"/>
    <col min="7430" max="7680" width="9.140625" style="1"/>
    <col min="7681" max="7681" width="13.85546875" style="1" customWidth="1"/>
    <col min="7682" max="7682" width="12.5703125" style="1" customWidth="1"/>
    <col min="7683" max="7683" width="9.140625" style="1"/>
    <col min="7684" max="7684" width="9.7109375" style="1" customWidth="1"/>
    <col min="7685" max="7685" width="39.5703125" style="1" customWidth="1"/>
    <col min="7686" max="7936" width="9.140625" style="1"/>
    <col min="7937" max="7937" width="13.85546875" style="1" customWidth="1"/>
    <col min="7938" max="7938" width="12.5703125" style="1" customWidth="1"/>
    <col min="7939" max="7939" width="9.140625" style="1"/>
    <col min="7940" max="7940" width="9.7109375" style="1" customWidth="1"/>
    <col min="7941" max="7941" width="39.5703125" style="1" customWidth="1"/>
    <col min="7942" max="8192" width="9.140625" style="1"/>
    <col min="8193" max="8193" width="13.85546875" style="1" customWidth="1"/>
    <col min="8194" max="8194" width="12.5703125" style="1" customWidth="1"/>
    <col min="8195" max="8195" width="9.140625" style="1"/>
    <col min="8196" max="8196" width="9.7109375" style="1" customWidth="1"/>
    <col min="8197" max="8197" width="39.5703125" style="1" customWidth="1"/>
    <col min="8198" max="8448" width="9.140625" style="1"/>
    <col min="8449" max="8449" width="13.85546875" style="1" customWidth="1"/>
    <col min="8450" max="8450" width="12.5703125" style="1" customWidth="1"/>
    <col min="8451" max="8451" width="9.140625" style="1"/>
    <col min="8452" max="8452" width="9.7109375" style="1" customWidth="1"/>
    <col min="8453" max="8453" width="39.5703125" style="1" customWidth="1"/>
    <col min="8454" max="8704" width="9.140625" style="1"/>
    <col min="8705" max="8705" width="13.85546875" style="1" customWidth="1"/>
    <col min="8706" max="8706" width="12.5703125" style="1" customWidth="1"/>
    <col min="8707" max="8707" width="9.140625" style="1"/>
    <col min="8708" max="8708" width="9.7109375" style="1" customWidth="1"/>
    <col min="8709" max="8709" width="39.5703125" style="1" customWidth="1"/>
    <col min="8710" max="8960" width="9.140625" style="1"/>
    <col min="8961" max="8961" width="13.85546875" style="1" customWidth="1"/>
    <col min="8962" max="8962" width="12.5703125" style="1" customWidth="1"/>
    <col min="8963" max="8963" width="9.140625" style="1"/>
    <col min="8964" max="8964" width="9.7109375" style="1" customWidth="1"/>
    <col min="8965" max="8965" width="39.5703125" style="1" customWidth="1"/>
    <col min="8966" max="9216" width="9.140625" style="1"/>
    <col min="9217" max="9217" width="13.85546875" style="1" customWidth="1"/>
    <col min="9218" max="9218" width="12.5703125" style="1" customWidth="1"/>
    <col min="9219" max="9219" width="9.140625" style="1"/>
    <col min="9220" max="9220" width="9.7109375" style="1" customWidth="1"/>
    <col min="9221" max="9221" width="39.5703125" style="1" customWidth="1"/>
    <col min="9222" max="9472" width="9.140625" style="1"/>
    <col min="9473" max="9473" width="13.85546875" style="1" customWidth="1"/>
    <col min="9474" max="9474" width="12.5703125" style="1" customWidth="1"/>
    <col min="9475" max="9475" width="9.140625" style="1"/>
    <col min="9476" max="9476" width="9.7109375" style="1" customWidth="1"/>
    <col min="9477" max="9477" width="39.5703125" style="1" customWidth="1"/>
    <col min="9478" max="9728" width="9.140625" style="1"/>
    <col min="9729" max="9729" width="13.85546875" style="1" customWidth="1"/>
    <col min="9730" max="9730" width="12.5703125" style="1" customWidth="1"/>
    <col min="9731" max="9731" width="9.140625" style="1"/>
    <col min="9732" max="9732" width="9.7109375" style="1" customWidth="1"/>
    <col min="9733" max="9733" width="39.5703125" style="1" customWidth="1"/>
    <col min="9734" max="9984" width="9.140625" style="1"/>
    <col min="9985" max="9985" width="13.85546875" style="1" customWidth="1"/>
    <col min="9986" max="9986" width="12.5703125" style="1" customWidth="1"/>
    <col min="9987" max="9987" width="9.140625" style="1"/>
    <col min="9988" max="9988" width="9.7109375" style="1" customWidth="1"/>
    <col min="9989" max="9989" width="39.5703125" style="1" customWidth="1"/>
    <col min="9990" max="10240" width="9.140625" style="1"/>
    <col min="10241" max="10241" width="13.85546875" style="1" customWidth="1"/>
    <col min="10242" max="10242" width="12.5703125" style="1" customWidth="1"/>
    <col min="10243" max="10243" width="9.140625" style="1"/>
    <col min="10244" max="10244" width="9.7109375" style="1" customWidth="1"/>
    <col min="10245" max="10245" width="39.5703125" style="1" customWidth="1"/>
    <col min="10246" max="10496" width="9.140625" style="1"/>
    <col min="10497" max="10497" width="13.85546875" style="1" customWidth="1"/>
    <col min="10498" max="10498" width="12.5703125" style="1" customWidth="1"/>
    <col min="10499" max="10499" width="9.140625" style="1"/>
    <col min="10500" max="10500" width="9.7109375" style="1" customWidth="1"/>
    <col min="10501" max="10501" width="39.5703125" style="1" customWidth="1"/>
    <col min="10502" max="10752" width="9.140625" style="1"/>
    <col min="10753" max="10753" width="13.85546875" style="1" customWidth="1"/>
    <col min="10754" max="10754" width="12.5703125" style="1" customWidth="1"/>
    <col min="10755" max="10755" width="9.140625" style="1"/>
    <col min="10756" max="10756" width="9.7109375" style="1" customWidth="1"/>
    <col min="10757" max="10757" width="39.5703125" style="1" customWidth="1"/>
    <col min="10758" max="11008" width="9.140625" style="1"/>
    <col min="11009" max="11009" width="13.85546875" style="1" customWidth="1"/>
    <col min="11010" max="11010" width="12.5703125" style="1" customWidth="1"/>
    <col min="11011" max="11011" width="9.140625" style="1"/>
    <col min="11012" max="11012" width="9.7109375" style="1" customWidth="1"/>
    <col min="11013" max="11013" width="39.5703125" style="1" customWidth="1"/>
    <col min="11014" max="11264" width="9.140625" style="1"/>
    <col min="11265" max="11265" width="13.85546875" style="1" customWidth="1"/>
    <col min="11266" max="11266" width="12.5703125" style="1" customWidth="1"/>
    <col min="11267" max="11267" width="9.140625" style="1"/>
    <col min="11268" max="11268" width="9.7109375" style="1" customWidth="1"/>
    <col min="11269" max="11269" width="39.5703125" style="1" customWidth="1"/>
    <col min="11270" max="11520" width="9.140625" style="1"/>
    <col min="11521" max="11521" width="13.85546875" style="1" customWidth="1"/>
    <col min="11522" max="11522" width="12.5703125" style="1" customWidth="1"/>
    <col min="11523" max="11523" width="9.140625" style="1"/>
    <col min="11524" max="11524" width="9.7109375" style="1" customWidth="1"/>
    <col min="11525" max="11525" width="39.5703125" style="1" customWidth="1"/>
    <col min="11526" max="11776" width="9.140625" style="1"/>
    <col min="11777" max="11777" width="13.85546875" style="1" customWidth="1"/>
    <col min="11778" max="11778" width="12.5703125" style="1" customWidth="1"/>
    <col min="11779" max="11779" width="9.140625" style="1"/>
    <col min="11780" max="11780" width="9.7109375" style="1" customWidth="1"/>
    <col min="11781" max="11781" width="39.5703125" style="1" customWidth="1"/>
    <col min="11782" max="12032" width="9.140625" style="1"/>
    <col min="12033" max="12033" width="13.85546875" style="1" customWidth="1"/>
    <col min="12034" max="12034" width="12.5703125" style="1" customWidth="1"/>
    <col min="12035" max="12035" width="9.140625" style="1"/>
    <col min="12036" max="12036" width="9.7109375" style="1" customWidth="1"/>
    <col min="12037" max="12037" width="39.5703125" style="1" customWidth="1"/>
    <col min="12038" max="12288" width="9.140625" style="1"/>
    <col min="12289" max="12289" width="13.85546875" style="1" customWidth="1"/>
    <col min="12290" max="12290" width="12.5703125" style="1" customWidth="1"/>
    <col min="12291" max="12291" width="9.140625" style="1"/>
    <col min="12292" max="12292" width="9.7109375" style="1" customWidth="1"/>
    <col min="12293" max="12293" width="39.5703125" style="1" customWidth="1"/>
    <col min="12294" max="12544" width="9.140625" style="1"/>
    <col min="12545" max="12545" width="13.85546875" style="1" customWidth="1"/>
    <col min="12546" max="12546" width="12.5703125" style="1" customWidth="1"/>
    <col min="12547" max="12547" width="9.140625" style="1"/>
    <col min="12548" max="12548" width="9.7109375" style="1" customWidth="1"/>
    <col min="12549" max="12549" width="39.5703125" style="1" customWidth="1"/>
    <col min="12550" max="12800" width="9.140625" style="1"/>
    <col min="12801" max="12801" width="13.85546875" style="1" customWidth="1"/>
    <col min="12802" max="12802" width="12.5703125" style="1" customWidth="1"/>
    <col min="12803" max="12803" width="9.140625" style="1"/>
    <col min="12804" max="12804" width="9.7109375" style="1" customWidth="1"/>
    <col min="12805" max="12805" width="39.5703125" style="1" customWidth="1"/>
    <col min="12806" max="13056" width="9.140625" style="1"/>
    <col min="13057" max="13057" width="13.85546875" style="1" customWidth="1"/>
    <col min="13058" max="13058" width="12.5703125" style="1" customWidth="1"/>
    <col min="13059" max="13059" width="9.140625" style="1"/>
    <col min="13060" max="13060" width="9.7109375" style="1" customWidth="1"/>
    <col min="13061" max="13061" width="39.5703125" style="1" customWidth="1"/>
    <col min="13062" max="13312" width="9.140625" style="1"/>
    <col min="13313" max="13313" width="13.85546875" style="1" customWidth="1"/>
    <col min="13314" max="13314" width="12.5703125" style="1" customWidth="1"/>
    <col min="13315" max="13315" width="9.140625" style="1"/>
    <col min="13316" max="13316" width="9.7109375" style="1" customWidth="1"/>
    <col min="13317" max="13317" width="39.5703125" style="1" customWidth="1"/>
    <col min="13318" max="13568" width="9.140625" style="1"/>
    <col min="13569" max="13569" width="13.85546875" style="1" customWidth="1"/>
    <col min="13570" max="13570" width="12.5703125" style="1" customWidth="1"/>
    <col min="13571" max="13571" width="9.140625" style="1"/>
    <col min="13572" max="13572" width="9.7109375" style="1" customWidth="1"/>
    <col min="13573" max="13573" width="39.5703125" style="1" customWidth="1"/>
    <col min="13574" max="13824" width="9.140625" style="1"/>
    <col min="13825" max="13825" width="13.85546875" style="1" customWidth="1"/>
    <col min="13826" max="13826" width="12.5703125" style="1" customWidth="1"/>
    <col min="13827" max="13827" width="9.140625" style="1"/>
    <col min="13828" max="13828" width="9.7109375" style="1" customWidth="1"/>
    <col min="13829" max="13829" width="39.5703125" style="1" customWidth="1"/>
    <col min="13830" max="14080" width="9.140625" style="1"/>
    <col min="14081" max="14081" width="13.85546875" style="1" customWidth="1"/>
    <col min="14082" max="14082" width="12.5703125" style="1" customWidth="1"/>
    <col min="14083" max="14083" width="9.140625" style="1"/>
    <col min="14084" max="14084" width="9.7109375" style="1" customWidth="1"/>
    <col min="14085" max="14085" width="39.5703125" style="1" customWidth="1"/>
    <col min="14086" max="14336" width="9.140625" style="1"/>
    <col min="14337" max="14337" width="13.85546875" style="1" customWidth="1"/>
    <col min="14338" max="14338" width="12.5703125" style="1" customWidth="1"/>
    <col min="14339" max="14339" width="9.140625" style="1"/>
    <col min="14340" max="14340" width="9.7109375" style="1" customWidth="1"/>
    <col min="14341" max="14341" width="39.5703125" style="1" customWidth="1"/>
    <col min="14342" max="14592" width="9.140625" style="1"/>
    <col min="14593" max="14593" width="13.85546875" style="1" customWidth="1"/>
    <col min="14594" max="14594" width="12.5703125" style="1" customWidth="1"/>
    <col min="14595" max="14595" width="9.140625" style="1"/>
    <col min="14596" max="14596" width="9.7109375" style="1" customWidth="1"/>
    <col min="14597" max="14597" width="39.5703125" style="1" customWidth="1"/>
    <col min="14598" max="14848" width="9.140625" style="1"/>
    <col min="14849" max="14849" width="13.85546875" style="1" customWidth="1"/>
    <col min="14850" max="14850" width="12.5703125" style="1" customWidth="1"/>
    <col min="14851" max="14851" width="9.140625" style="1"/>
    <col min="14852" max="14852" width="9.7109375" style="1" customWidth="1"/>
    <col min="14853" max="14853" width="39.5703125" style="1" customWidth="1"/>
    <col min="14854" max="15104" width="9.140625" style="1"/>
    <col min="15105" max="15105" width="13.85546875" style="1" customWidth="1"/>
    <col min="15106" max="15106" width="12.5703125" style="1" customWidth="1"/>
    <col min="15107" max="15107" width="9.140625" style="1"/>
    <col min="15108" max="15108" width="9.7109375" style="1" customWidth="1"/>
    <col min="15109" max="15109" width="39.5703125" style="1" customWidth="1"/>
    <col min="15110" max="15360" width="9.140625" style="1"/>
    <col min="15361" max="15361" width="13.85546875" style="1" customWidth="1"/>
    <col min="15362" max="15362" width="12.5703125" style="1" customWidth="1"/>
    <col min="15363" max="15363" width="9.140625" style="1"/>
    <col min="15364" max="15364" width="9.7109375" style="1" customWidth="1"/>
    <col min="15365" max="15365" width="39.5703125" style="1" customWidth="1"/>
    <col min="15366" max="15616" width="9.140625" style="1"/>
    <col min="15617" max="15617" width="13.85546875" style="1" customWidth="1"/>
    <col min="15618" max="15618" width="12.5703125" style="1" customWidth="1"/>
    <col min="15619" max="15619" width="9.140625" style="1"/>
    <col min="15620" max="15620" width="9.7109375" style="1" customWidth="1"/>
    <col min="15621" max="15621" width="39.5703125" style="1" customWidth="1"/>
    <col min="15622" max="15872" width="9.140625" style="1"/>
    <col min="15873" max="15873" width="13.85546875" style="1" customWidth="1"/>
    <col min="15874" max="15874" width="12.5703125" style="1" customWidth="1"/>
    <col min="15875" max="15875" width="9.140625" style="1"/>
    <col min="15876" max="15876" width="9.7109375" style="1" customWidth="1"/>
    <col min="15877" max="15877" width="39.5703125" style="1" customWidth="1"/>
    <col min="15878" max="16128" width="9.140625" style="1"/>
    <col min="16129" max="16129" width="13.85546875" style="1" customWidth="1"/>
    <col min="16130" max="16130" width="12.5703125" style="1" customWidth="1"/>
    <col min="16131" max="16131" width="9.140625" style="1"/>
    <col min="16132" max="16132" width="9.7109375" style="1" customWidth="1"/>
    <col min="16133" max="16133" width="39.5703125" style="1" customWidth="1"/>
    <col min="16134" max="16384" width="9.140625" style="1"/>
  </cols>
  <sheetData>
    <row r="1" spans="1:14" ht="17.25" thickBot="1"/>
    <row r="2" spans="1:14">
      <c r="A2" s="1249" t="s">
        <v>1474</v>
      </c>
      <c r="B2" s="1250"/>
      <c r="C2" s="1250"/>
      <c r="D2" s="1250"/>
      <c r="E2" s="1251"/>
    </row>
    <row r="3" spans="1:14" ht="17.25" thickBot="1">
      <c r="A3" s="1252"/>
      <c r="B3" s="1253"/>
      <c r="C3" s="1253"/>
      <c r="D3" s="1253"/>
      <c r="E3" s="1254"/>
    </row>
    <row r="4" spans="1:14" ht="19.5" customHeight="1">
      <c r="A4" s="65"/>
      <c r="B4" s="65"/>
      <c r="C4" s="65"/>
      <c r="D4" s="65"/>
      <c r="E4" s="65"/>
    </row>
    <row r="5" spans="1:14">
      <c r="K5" s="1255"/>
      <c r="L5" s="1255"/>
      <c r="M5" s="1255"/>
      <c r="N5" s="1255"/>
    </row>
    <row r="6" spans="1:14">
      <c r="A6" s="66" t="s">
        <v>156</v>
      </c>
      <c r="B6" s="67" t="s">
        <v>157</v>
      </c>
      <c r="C6" s="67"/>
      <c r="D6" s="67"/>
      <c r="E6" s="68"/>
      <c r="K6" s="1255"/>
      <c r="L6" s="1255"/>
      <c r="M6" s="1255"/>
      <c r="N6" s="1255"/>
    </row>
    <row r="7" spans="1:14">
      <c r="A7" s="69"/>
      <c r="B7" s="1055" t="s">
        <v>158</v>
      </c>
      <c r="C7" s="1055"/>
      <c r="D7" s="1055"/>
      <c r="E7" s="71"/>
      <c r="K7" s="1255"/>
      <c r="L7" s="1255"/>
      <c r="M7" s="1255"/>
      <c r="N7" s="1255"/>
    </row>
    <row r="8" spans="1:14">
      <c r="A8" s="72"/>
      <c r="B8" s="73" t="s">
        <v>159</v>
      </c>
      <c r="C8" s="73"/>
      <c r="D8" s="73"/>
      <c r="E8" s="74"/>
    </row>
    <row r="9" spans="1:14">
      <c r="B9" s="1055"/>
      <c r="C9" s="1055"/>
      <c r="D9" s="1055"/>
      <c r="E9" s="1055"/>
      <c r="K9" s="1256"/>
      <c r="L9" s="1256"/>
      <c r="M9" s="1256"/>
      <c r="N9" s="1256"/>
    </row>
    <row r="10" spans="1:14" ht="10.5" customHeight="1"/>
    <row r="11" spans="1:14" ht="35.25" customHeight="1">
      <c r="A11" s="75" t="s">
        <v>160</v>
      </c>
      <c r="B11" s="1246" t="s">
        <v>221</v>
      </c>
      <c r="C11" s="1246"/>
      <c r="D11" s="1246"/>
      <c r="E11" s="1247"/>
      <c r="K11" s="1248"/>
      <c r="L11" s="1248"/>
      <c r="M11" s="1248"/>
      <c r="N11" s="1248"/>
    </row>
    <row r="12" spans="1:14">
      <c r="A12" s="76"/>
      <c r="B12" s="1057"/>
      <c r="C12" s="1057"/>
      <c r="D12" s="1057"/>
      <c r="E12" s="1057"/>
    </row>
    <row r="13" spans="1:14">
      <c r="K13" s="1255"/>
      <c r="L13" s="1255"/>
      <c r="M13" s="1255"/>
      <c r="N13" s="1255"/>
    </row>
    <row r="14" spans="1:14">
      <c r="A14" s="78" t="s">
        <v>161</v>
      </c>
      <c r="B14" s="1257" t="s">
        <v>162</v>
      </c>
      <c r="C14" s="1257"/>
      <c r="D14" s="1257"/>
      <c r="E14" s="1258"/>
      <c r="K14" s="1255"/>
      <c r="L14" s="1255"/>
      <c r="M14" s="1255"/>
      <c r="N14" s="1255"/>
    </row>
    <row r="15" spans="1:14">
      <c r="B15" s="1055"/>
      <c r="C15" s="1055"/>
      <c r="D15" s="1055"/>
      <c r="E15" s="1055"/>
      <c r="K15" s="1255"/>
      <c r="L15" s="1255"/>
      <c r="M15" s="1255"/>
      <c r="N15" s="1255"/>
    </row>
    <row r="16" spans="1:14">
      <c r="B16" s="1055"/>
      <c r="C16" s="1055"/>
      <c r="D16" s="1055"/>
      <c r="E16" s="1055"/>
      <c r="K16" s="1056"/>
      <c r="L16" s="1056"/>
      <c r="M16" s="1056"/>
      <c r="N16" s="1056"/>
    </row>
    <row r="17" spans="1:14">
      <c r="A17" s="78" t="s">
        <v>163</v>
      </c>
      <c r="B17" s="1257" t="s">
        <v>164</v>
      </c>
      <c r="C17" s="1257"/>
      <c r="D17" s="1257"/>
      <c r="E17" s="1258"/>
      <c r="K17" s="1255"/>
      <c r="L17" s="1255"/>
      <c r="M17" s="1255"/>
      <c r="N17" s="1255"/>
    </row>
    <row r="18" spans="1:14" ht="18" customHeight="1">
      <c r="B18" s="1055"/>
      <c r="C18" s="1055"/>
      <c r="D18" s="1055"/>
      <c r="E18" s="1055"/>
      <c r="K18" s="1056"/>
      <c r="L18" s="1056"/>
      <c r="M18" s="1056"/>
      <c r="N18" s="1056"/>
    </row>
    <row r="19" spans="1:14">
      <c r="B19" s="79"/>
    </row>
    <row r="20" spans="1:14">
      <c r="A20" s="66" t="s">
        <v>1471</v>
      </c>
      <c r="B20" s="1259"/>
      <c r="C20" s="1259"/>
      <c r="D20" s="1259"/>
      <c r="E20" s="1260"/>
    </row>
    <row r="21" spans="1:14">
      <c r="A21" s="69"/>
      <c r="B21" s="1261"/>
      <c r="C21" s="1261"/>
      <c r="D21" s="1261"/>
      <c r="E21" s="1262"/>
    </row>
    <row r="22" spans="1:14">
      <c r="A22" s="72"/>
      <c r="B22" s="1263"/>
      <c r="C22" s="1263"/>
      <c r="D22" s="1263"/>
      <c r="E22" s="1264"/>
    </row>
    <row r="23" spans="1:14">
      <c r="B23" s="2"/>
    </row>
    <row r="24" spans="1:14">
      <c r="B24" s="2"/>
    </row>
    <row r="25" spans="1:14">
      <c r="A25" s="86" t="s">
        <v>1472</v>
      </c>
      <c r="B25" s="1265"/>
      <c r="C25" s="1265"/>
      <c r="D25" s="1265"/>
      <c r="E25" s="1266"/>
    </row>
    <row r="26" spans="1:14">
      <c r="B26" s="2"/>
    </row>
    <row r="27" spans="1:14">
      <c r="B27" s="2"/>
    </row>
    <row r="28" spans="1:14">
      <c r="A28" s="78" t="s">
        <v>1473</v>
      </c>
      <c r="B28" s="1265"/>
      <c r="C28" s="1265"/>
      <c r="D28" s="1265"/>
      <c r="E28" s="1266"/>
    </row>
  </sheetData>
  <sheetProtection selectLockedCells="1"/>
  <mergeCells count="16">
    <mergeCell ref="B11:E11"/>
    <mergeCell ref="K11:N11"/>
    <mergeCell ref="B20:E22"/>
    <mergeCell ref="B25:E25"/>
    <mergeCell ref="B28:E28"/>
    <mergeCell ref="K13:N13"/>
    <mergeCell ref="B14:E14"/>
    <mergeCell ref="K14:N14"/>
    <mergeCell ref="K15:N15"/>
    <mergeCell ref="B17:E17"/>
    <mergeCell ref="K17:N17"/>
    <mergeCell ref="A2:E3"/>
    <mergeCell ref="K5:N5"/>
    <mergeCell ref="K6:N6"/>
    <mergeCell ref="K7:N7"/>
    <mergeCell ref="K9:N9"/>
  </mergeCells>
  <pageMargins left="0.98425196850393704" right="0.59055118110236227" top="0.74803149606299213" bottom="0.74803149606299213" header="0.51181102362204722" footer="0.51181102362204722"/>
  <pageSetup paperSize="9" scale="96"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5C01-3C52-4859-A599-1DC77C6D9E35}">
  <sheetPr codeName="List20"/>
  <dimension ref="A1:M501"/>
  <sheetViews>
    <sheetView view="pageBreakPreview" zoomScaleNormal="100" zoomScaleSheetLayoutView="100" workbookViewId="0">
      <selection activeCell="E13" sqref="E13"/>
    </sheetView>
  </sheetViews>
  <sheetFormatPr defaultColWidth="8.85546875" defaultRowHeight="16.5"/>
  <cols>
    <col min="1" max="1" width="5.85546875" style="224" customWidth="1"/>
    <col min="2" max="2" width="55.7109375" style="221" customWidth="1"/>
    <col min="3" max="4" width="8.42578125" style="219" customWidth="1"/>
    <col min="5" max="5" width="13.7109375" style="724" customWidth="1"/>
    <col min="6" max="6" width="14.140625" style="733" bestFit="1" customWidth="1"/>
    <col min="7" max="7" width="9.140625" style="44" hidden="1" customWidth="1"/>
    <col min="8" max="8" width="64.85546875" style="1" hidden="1" customWidth="1"/>
    <col min="9" max="10" width="14.85546875" style="1" hidden="1" customWidth="1"/>
    <col min="11" max="11" width="9.42578125" style="221" hidden="1" customWidth="1"/>
    <col min="12" max="12" width="9.140625" style="221" hidden="1" customWidth="1"/>
    <col min="13" max="13" width="12" style="221" hidden="1" customWidth="1"/>
    <col min="14" max="251" width="9.140625" style="221" customWidth="1"/>
    <col min="252" max="16384" width="8.85546875" style="221"/>
  </cols>
  <sheetData>
    <row r="1" spans="1:13">
      <c r="A1" s="220" t="s">
        <v>1136</v>
      </c>
      <c r="B1" s="220" t="s">
        <v>786</v>
      </c>
      <c r="C1" s="222"/>
      <c r="D1" s="222"/>
      <c r="E1" s="797"/>
      <c r="F1" s="797"/>
      <c r="G1" s="372"/>
      <c r="I1" s="61" t="s">
        <v>127</v>
      </c>
      <c r="J1" s="61" t="s">
        <v>128</v>
      </c>
      <c r="K1" s="17"/>
      <c r="L1" s="371" t="s">
        <v>1132</v>
      </c>
      <c r="M1" s="17"/>
    </row>
    <row r="2" spans="1:13">
      <c r="A2" s="220"/>
      <c r="B2" s="220"/>
      <c r="C2" s="222"/>
      <c r="D2" s="222"/>
      <c r="E2" s="798"/>
      <c r="F2" s="799"/>
      <c r="G2" s="45"/>
      <c r="H2" s="34" t="s">
        <v>1110</v>
      </c>
      <c r="I2" s="42"/>
      <c r="J2" s="42"/>
      <c r="K2" s="17"/>
      <c r="L2" s="371" t="s">
        <v>1133</v>
      </c>
      <c r="M2" s="17">
        <f>SUM(I2:I13)</f>
        <v>0</v>
      </c>
    </row>
    <row r="3" spans="1:13">
      <c r="A3" s="220"/>
      <c r="B3" s="220"/>
      <c r="C3" s="222"/>
      <c r="D3" s="222"/>
      <c r="E3" s="798"/>
      <c r="F3" s="799"/>
      <c r="G3" s="45"/>
      <c r="H3" s="35" t="s">
        <v>1111</v>
      </c>
      <c r="I3" s="42"/>
      <c r="J3" s="42"/>
      <c r="K3" s="17"/>
      <c r="L3" s="371" t="s">
        <v>1134</v>
      </c>
      <c r="M3" s="17">
        <f>F439</f>
        <v>0</v>
      </c>
    </row>
    <row r="4" spans="1:13">
      <c r="A4" s="220"/>
      <c r="B4" s="220"/>
      <c r="C4" s="222"/>
      <c r="D4" s="222"/>
      <c r="E4" s="798"/>
      <c r="F4" s="799"/>
      <c r="G4" s="45"/>
      <c r="H4" s="369" t="s">
        <v>153</v>
      </c>
      <c r="I4" s="42"/>
      <c r="J4" s="42"/>
      <c r="K4" s="17"/>
      <c r="L4" s="17"/>
      <c r="M4" s="17"/>
    </row>
    <row r="5" spans="1:13">
      <c r="A5" s="220"/>
      <c r="B5" s="220"/>
      <c r="C5" s="222"/>
      <c r="D5" s="222"/>
      <c r="E5" s="798"/>
      <c r="F5" s="799"/>
      <c r="G5" s="45"/>
      <c r="H5" s="370" t="s">
        <v>1130</v>
      </c>
      <c r="I5" s="42"/>
      <c r="J5" s="42"/>
      <c r="K5" s="17"/>
      <c r="L5" s="17"/>
      <c r="M5" s="17"/>
    </row>
    <row r="6" spans="1:13">
      <c r="A6" s="220"/>
      <c r="B6" s="220"/>
      <c r="C6" s="222"/>
      <c r="D6" s="222"/>
      <c r="E6" s="798"/>
      <c r="F6" s="799"/>
      <c r="G6" s="45"/>
      <c r="H6" s="36" t="s">
        <v>10</v>
      </c>
      <c r="I6" s="42"/>
      <c r="J6" s="42"/>
      <c r="K6" s="17"/>
      <c r="L6" s="17"/>
      <c r="M6" s="17"/>
    </row>
    <row r="7" spans="1:13">
      <c r="A7" s="220"/>
      <c r="B7" s="220"/>
      <c r="C7" s="222"/>
      <c r="D7" s="222"/>
      <c r="E7" s="798"/>
      <c r="F7" s="799"/>
      <c r="H7" s="37" t="s">
        <v>135</v>
      </c>
      <c r="I7" s="42"/>
      <c r="J7" s="42"/>
      <c r="K7" s="17"/>
      <c r="L7" s="17"/>
      <c r="M7" s="17"/>
    </row>
    <row r="8" spans="1:13">
      <c r="A8" s="220"/>
      <c r="B8" s="220"/>
      <c r="C8" s="222"/>
      <c r="D8" s="222"/>
      <c r="E8" s="798"/>
      <c r="F8" s="799"/>
      <c r="H8" s="38" t="s">
        <v>134</v>
      </c>
      <c r="I8" s="42">
        <f>F278+F282+F286+F290+F294+F298+F302+F306+F310+F314+F315+F316+F317+F321+F322+F323+F324+F338+F353+F357+F361+F365+F369+F373+F374+F375+F376+F416+F420+F421+F424+F427+F428+F431+F434+F437</f>
        <v>0</v>
      </c>
      <c r="J8" s="42"/>
      <c r="K8" s="17"/>
      <c r="L8" s="17"/>
      <c r="M8" s="17"/>
    </row>
    <row r="9" spans="1:13">
      <c r="A9" s="220"/>
      <c r="B9" s="220"/>
      <c r="C9" s="222"/>
      <c r="D9" s="222"/>
      <c r="E9" s="798"/>
      <c r="F9" s="799"/>
      <c r="H9" s="39" t="s">
        <v>11</v>
      </c>
      <c r="I9" s="42"/>
      <c r="J9" s="42"/>
      <c r="K9" s="16"/>
      <c r="L9" s="16"/>
      <c r="M9" s="16"/>
    </row>
    <row r="10" spans="1:13">
      <c r="A10" s="220"/>
      <c r="B10" s="220"/>
      <c r="C10" s="222"/>
      <c r="D10" s="222"/>
      <c r="E10" s="798"/>
      <c r="F10" s="799"/>
      <c r="G10" s="46"/>
      <c r="H10" s="377" t="s">
        <v>1131</v>
      </c>
      <c r="I10" s="64"/>
      <c r="J10" s="42"/>
      <c r="K10" s="16"/>
      <c r="L10" s="16"/>
      <c r="M10" s="16"/>
    </row>
    <row r="11" spans="1:13">
      <c r="A11" s="220"/>
      <c r="B11" s="220"/>
      <c r="C11" s="222"/>
      <c r="D11" s="222"/>
      <c r="E11" s="798"/>
      <c r="F11" s="799"/>
      <c r="G11" s="46"/>
      <c r="H11" s="62" t="s">
        <v>154</v>
      </c>
      <c r="I11" s="43"/>
      <c r="J11" s="43"/>
      <c r="K11" s="16"/>
      <c r="L11" s="16"/>
      <c r="M11" s="16"/>
    </row>
    <row r="12" spans="1:13" s="223" customFormat="1">
      <c r="A12" s="220"/>
      <c r="B12" s="220"/>
      <c r="C12" s="222"/>
      <c r="D12" s="222"/>
      <c r="E12" s="798"/>
      <c r="F12" s="799"/>
      <c r="G12" s="46"/>
      <c r="H12" s="63" t="s">
        <v>8</v>
      </c>
      <c r="I12" s="42"/>
      <c r="J12" s="42"/>
      <c r="K12" s="17"/>
      <c r="L12" s="17"/>
      <c r="M12" s="17"/>
    </row>
    <row r="13" spans="1:13" s="231" customFormat="1" ht="33.75" thickBot="1">
      <c r="A13" s="374" t="s">
        <v>235</v>
      </c>
      <c r="B13" s="375" t="s">
        <v>236</v>
      </c>
      <c r="C13" s="374" t="s">
        <v>6</v>
      </c>
      <c r="D13" s="374" t="s">
        <v>1</v>
      </c>
      <c r="E13" s="1223" t="s">
        <v>237</v>
      </c>
      <c r="F13" s="800" t="s">
        <v>238</v>
      </c>
      <c r="G13" s="46"/>
      <c r="H13" s="40" t="s">
        <v>9</v>
      </c>
      <c r="I13" s="42">
        <f>SUM(J2:J12)</f>
        <v>0</v>
      </c>
      <c r="J13" s="41"/>
      <c r="K13" s="17"/>
      <c r="L13" s="17"/>
      <c r="M13" s="17"/>
    </row>
    <row r="14" spans="1:13" s="231" customFormat="1" ht="17.25" thickTop="1">
      <c r="A14" s="228"/>
      <c r="B14" s="229"/>
      <c r="C14" s="230"/>
      <c r="D14" s="230"/>
      <c r="E14" s="801"/>
      <c r="F14" s="801"/>
      <c r="G14" s="46"/>
      <c r="H14" s="46"/>
      <c r="I14" s="46"/>
      <c r="J14" s="46"/>
    </row>
    <row r="15" spans="1:13" s="231" customFormat="1" ht="33">
      <c r="A15" s="567">
        <v>2.0099999999999998</v>
      </c>
      <c r="B15" s="568" t="s">
        <v>1444</v>
      </c>
      <c r="C15" s="569"/>
      <c r="D15" s="569"/>
      <c r="E15" s="802"/>
      <c r="F15" s="802"/>
      <c r="G15" s="46"/>
      <c r="H15" s="46"/>
      <c r="I15" s="46"/>
      <c r="J15" s="46"/>
    </row>
    <row r="16" spans="1:13" s="231" customFormat="1" ht="33">
      <c r="A16" s="570"/>
      <c r="B16" s="571" t="s">
        <v>787</v>
      </c>
      <c r="C16" s="572"/>
      <c r="D16" s="572"/>
      <c r="E16" s="803"/>
      <c r="F16" s="803"/>
      <c r="G16" s="46"/>
      <c r="H16" s="46"/>
      <c r="I16" s="46"/>
      <c r="J16" s="46"/>
    </row>
    <row r="17" spans="1:10" s="231" customFormat="1" ht="49.5">
      <c r="A17" s="570"/>
      <c r="B17" s="573" t="s">
        <v>788</v>
      </c>
      <c r="C17" s="572"/>
      <c r="D17" s="572"/>
      <c r="E17" s="803"/>
      <c r="F17" s="803"/>
      <c r="G17" s="46"/>
      <c r="H17" s="46"/>
      <c r="I17" s="46"/>
      <c r="J17" s="46"/>
    </row>
    <row r="18" spans="1:10" s="231" customFormat="1">
      <c r="A18" s="570"/>
      <c r="B18" s="574" t="s">
        <v>789</v>
      </c>
      <c r="C18" s="572"/>
      <c r="D18" s="572"/>
      <c r="E18" s="803"/>
      <c r="F18" s="803"/>
      <c r="G18" s="46"/>
      <c r="H18" s="46"/>
      <c r="I18" s="46"/>
      <c r="J18" s="46"/>
    </row>
    <row r="19" spans="1:10" s="231" customFormat="1" ht="66">
      <c r="A19" s="570"/>
      <c r="B19" s="575" t="s">
        <v>1445</v>
      </c>
      <c r="C19" s="572"/>
      <c r="D19" s="572"/>
      <c r="E19" s="803"/>
      <c r="F19" s="803"/>
      <c r="G19" s="46"/>
      <c r="H19" s="46"/>
      <c r="I19" s="46"/>
      <c r="J19" s="46"/>
    </row>
    <row r="20" spans="1:10" s="231" customFormat="1" ht="99">
      <c r="A20" s="570"/>
      <c r="B20" s="573" t="s">
        <v>790</v>
      </c>
      <c r="C20" s="572"/>
      <c r="D20" s="572"/>
      <c r="E20" s="803"/>
      <c r="F20" s="803"/>
      <c r="G20" s="46"/>
      <c r="H20" s="46"/>
      <c r="I20" s="46"/>
      <c r="J20" s="46"/>
    </row>
    <row r="21" spans="1:10" s="231" customFormat="1">
      <c r="A21" s="570"/>
      <c r="B21" s="575" t="s">
        <v>1446</v>
      </c>
      <c r="C21" s="572"/>
      <c r="D21" s="572"/>
      <c r="E21" s="803"/>
      <c r="F21" s="803"/>
      <c r="G21" s="46"/>
      <c r="H21" s="46"/>
      <c r="I21" s="46"/>
      <c r="J21" s="46"/>
    </row>
    <row r="22" spans="1:10" s="231" customFormat="1" ht="66">
      <c r="A22" s="570"/>
      <c r="B22" s="573" t="s">
        <v>1447</v>
      </c>
      <c r="C22" s="572"/>
      <c r="D22" s="572"/>
      <c r="E22" s="803"/>
      <c r="F22" s="803"/>
      <c r="G22" s="46"/>
      <c r="H22" s="46"/>
      <c r="I22" s="46"/>
      <c r="J22" s="46"/>
    </row>
    <row r="23" spans="1:10" s="231" customFormat="1" ht="49.5">
      <c r="A23" s="570"/>
      <c r="B23" s="573" t="s">
        <v>791</v>
      </c>
      <c r="C23" s="572"/>
      <c r="D23" s="572"/>
      <c r="E23" s="803"/>
      <c r="F23" s="803"/>
      <c r="G23" s="46"/>
      <c r="H23" s="46"/>
      <c r="I23" s="46"/>
      <c r="J23" s="46"/>
    </row>
    <row r="24" spans="1:10" s="231" customFormat="1" ht="33">
      <c r="A24" s="570"/>
      <c r="B24" s="573" t="s">
        <v>792</v>
      </c>
      <c r="C24" s="572"/>
      <c r="D24" s="572"/>
      <c r="E24" s="803"/>
      <c r="F24" s="803"/>
      <c r="G24" s="46"/>
      <c r="H24" s="46"/>
      <c r="I24" s="46"/>
      <c r="J24" s="46"/>
    </row>
    <row r="25" spans="1:10" s="231" customFormat="1" ht="49.5">
      <c r="A25" s="570"/>
      <c r="B25" s="573" t="s">
        <v>793</v>
      </c>
      <c r="C25" s="572"/>
      <c r="D25" s="572"/>
      <c r="E25" s="803"/>
      <c r="F25" s="803"/>
      <c r="G25" s="46"/>
      <c r="H25" s="46"/>
      <c r="I25" s="46"/>
      <c r="J25" s="46"/>
    </row>
    <row r="26" spans="1:10" s="231" customFormat="1" ht="33">
      <c r="A26" s="570"/>
      <c r="B26" s="575" t="s">
        <v>794</v>
      </c>
      <c r="C26" s="572"/>
      <c r="D26" s="572"/>
      <c r="E26" s="803"/>
      <c r="F26" s="803"/>
      <c r="G26" s="46"/>
      <c r="H26" s="46"/>
      <c r="I26" s="46"/>
      <c r="J26" s="46"/>
    </row>
    <row r="27" spans="1:10" s="231" customFormat="1" ht="49.5">
      <c r="A27" s="570"/>
      <c r="B27" s="575" t="s">
        <v>795</v>
      </c>
      <c r="C27" s="572"/>
      <c r="D27" s="572"/>
      <c r="E27" s="803"/>
      <c r="F27" s="803"/>
      <c r="G27" s="46"/>
      <c r="H27" s="46"/>
      <c r="I27" s="46"/>
      <c r="J27" s="46"/>
    </row>
    <row r="28" spans="1:10" s="231" customFormat="1">
      <c r="A28" s="570"/>
      <c r="B28" s="574" t="s">
        <v>796</v>
      </c>
      <c r="C28" s="572"/>
      <c r="D28" s="572"/>
      <c r="E28" s="803"/>
      <c r="F28" s="803"/>
      <c r="G28" s="46"/>
      <c r="H28" s="46"/>
      <c r="I28" s="46"/>
      <c r="J28" s="46"/>
    </row>
    <row r="29" spans="1:10" s="231" customFormat="1" ht="49.5">
      <c r="A29" s="570"/>
      <c r="B29" s="575" t="s">
        <v>797</v>
      </c>
      <c r="C29" s="572"/>
      <c r="D29" s="572"/>
      <c r="E29" s="803"/>
      <c r="F29" s="803"/>
      <c r="G29" s="46"/>
      <c r="H29" s="46"/>
      <c r="I29" s="46"/>
      <c r="J29" s="46"/>
    </row>
    <row r="30" spans="1:10" s="231" customFormat="1" ht="49.5">
      <c r="A30" s="570"/>
      <c r="B30" s="573" t="s">
        <v>798</v>
      </c>
      <c r="C30" s="572"/>
      <c r="D30" s="572"/>
      <c r="E30" s="803"/>
      <c r="F30" s="803"/>
      <c r="G30" s="46"/>
      <c r="H30" s="46"/>
      <c r="I30" s="46"/>
      <c r="J30" s="46"/>
    </row>
    <row r="31" spans="1:10" s="231" customFormat="1" ht="49.5">
      <c r="A31" s="570"/>
      <c r="B31" s="573" t="s">
        <v>799</v>
      </c>
      <c r="C31" s="572"/>
      <c r="D31" s="572"/>
      <c r="E31" s="803"/>
      <c r="F31" s="803"/>
      <c r="G31" s="46"/>
      <c r="H31" s="46"/>
      <c r="I31" s="46"/>
      <c r="J31" s="46"/>
    </row>
    <row r="32" spans="1:10" s="231" customFormat="1">
      <c r="A32" s="570"/>
      <c r="B32" s="574" t="s">
        <v>800</v>
      </c>
      <c r="C32" s="572"/>
      <c r="D32" s="572"/>
      <c r="E32" s="803"/>
      <c r="F32" s="803"/>
      <c r="G32" s="46"/>
      <c r="H32" s="46"/>
      <c r="I32" s="46"/>
      <c r="J32" s="46"/>
    </row>
    <row r="33" spans="1:10" s="231" customFormat="1" ht="49.5">
      <c r="A33" s="570"/>
      <c r="B33" s="573" t="s">
        <v>801</v>
      </c>
      <c r="C33" s="572"/>
      <c r="D33" s="572"/>
      <c r="E33" s="803"/>
      <c r="F33" s="803"/>
      <c r="G33" s="46"/>
      <c r="H33" s="46"/>
      <c r="I33" s="46"/>
      <c r="J33" s="46"/>
    </row>
    <row r="34" spans="1:10" s="231" customFormat="1" ht="66">
      <c r="A34" s="570"/>
      <c r="B34" s="573" t="s">
        <v>802</v>
      </c>
      <c r="C34" s="572"/>
      <c r="D34" s="572"/>
      <c r="E34" s="803"/>
      <c r="F34" s="803"/>
      <c r="G34" s="46"/>
      <c r="H34" s="46"/>
      <c r="I34" s="46"/>
      <c r="J34" s="46"/>
    </row>
    <row r="35" spans="1:10" s="231" customFormat="1">
      <c r="A35" s="570"/>
      <c r="B35" s="574" t="s">
        <v>803</v>
      </c>
      <c r="C35" s="572"/>
      <c r="D35" s="572"/>
      <c r="E35" s="803"/>
      <c r="F35" s="803"/>
      <c r="G35" s="46"/>
      <c r="H35" s="46"/>
      <c r="I35" s="46"/>
      <c r="J35" s="46"/>
    </row>
    <row r="36" spans="1:10" s="231" customFormat="1" ht="49.5">
      <c r="A36" s="570"/>
      <c r="B36" s="575" t="s">
        <v>804</v>
      </c>
      <c r="C36" s="572"/>
      <c r="D36" s="572"/>
      <c r="E36" s="803"/>
      <c r="F36" s="803"/>
      <c r="G36" s="46"/>
      <c r="H36" s="46"/>
      <c r="I36" s="46"/>
      <c r="J36" s="46"/>
    </row>
    <row r="37" spans="1:10" s="231" customFormat="1" ht="49.5">
      <c r="A37" s="570"/>
      <c r="B37" s="573" t="s">
        <v>805</v>
      </c>
      <c r="C37" s="572"/>
      <c r="D37" s="572"/>
      <c r="E37" s="803"/>
      <c r="F37" s="803"/>
      <c r="G37" s="46"/>
      <c r="H37" s="46"/>
      <c r="I37" s="46"/>
      <c r="J37" s="46"/>
    </row>
    <row r="38" spans="1:10" s="231" customFormat="1">
      <c r="A38" s="570"/>
      <c r="B38" s="574" t="s">
        <v>806</v>
      </c>
      <c r="C38" s="572"/>
      <c r="D38" s="572"/>
      <c r="E38" s="803"/>
      <c r="F38" s="803"/>
      <c r="G38" s="46"/>
      <c r="H38" s="46"/>
      <c r="I38" s="46"/>
      <c r="J38" s="46"/>
    </row>
    <row r="39" spans="1:10" s="231" customFormat="1" ht="82.5">
      <c r="A39" s="570"/>
      <c r="B39" s="575" t="s">
        <v>807</v>
      </c>
      <c r="C39" s="572"/>
      <c r="D39" s="572"/>
      <c r="E39" s="803"/>
      <c r="F39" s="803"/>
      <c r="G39" s="46"/>
      <c r="H39" s="46"/>
      <c r="I39" s="46"/>
      <c r="J39" s="46"/>
    </row>
    <row r="40" spans="1:10" s="231" customFormat="1" ht="49.5">
      <c r="A40" s="570"/>
      <c r="B40" s="573" t="s">
        <v>808</v>
      </c>
      <c r="C40" s="572"/>
      <c r="D40" s="572"/>
      <c r="E40" s="803"/>
      <c r="F40" s="803"/>
      <c r="G40" s="46"/>
      <c r="H40" s="46"/>
      <c r="I40" s="46"/>
      <c r="J40" s="46"/>
    </row>
    <row r="41" spans="1:10" s="231" customFormat="1" ht="82.5">
      <c r="A41" s="570"/>
      <c r="B41" s="573" t="s">
        <v>809</v>
      </c>
      <c r="C41" s="572"/>
      <c r="D41" s="572"/>
      <c r="E41" s="803"/>
      <c r="F41" s="803"/>
      <c r="G41" s="46"/>
      <c r="H41" s="46"/>
      <c r="I41" s="46"/>
      <c r="J41" s="46"/>
    </row>
    <row r="42" spans="1:10" s="231" customFormat="1" ht="49.5">
      <c r="A42" s="570"/>
      <c r="B42" s="573" t="s">
        <v>810</v>
      </c>
      <c r="C42" s="572"/>
      <c r="D42" s="572"/>
      <c r="E42" s="803"/>
      <c r="F42" s="803"/>
      <c r="G42" s="46"/>
      <c r="H42" s="46"/>
      <c r="I42" s="46"/>
      <c r="J42" s="46"/>
    </row>
    <row r="43" spans="1:10" s="231" customFormat="1" ht="66">
      <c r="A43" s="570"/>
      <c r="B43" s="573" t="s">
        <v>811</v>
      </c>
      <c r="C43" s="572"/>
      <c r="D43" s="572"/>
      <c r="E43" s="803"/>
      <c r="F43" s="803"/>
      <c r="G43" s="46"/>
      <c r="H43" s="46"/>
      <c r="I43" s="46"/>
      <c r="J43" s="46"/>
    </row>
    <row r="44" spans="1:10" s="231" customFormat="1">
      <c r="A44" s="570"/>
      <c r="B44" s="574" t="s">
        <v>812</v>
      </c>
      <c r="C44" s="572"/>
      <c r="D44" s="572"/>
      <c r="E44" s="803"/>
      <c r="F44" s="803"/>
      <c r="G44" s="46"/>
      <c r="H44" s="46"/>
      <c r="I44" s="46"/>
      <c r="J44" s="46"/>
    </row>
    <row r="45" spans="1:10" s="231" customFormat="1" ht="33">
      <c r="A45" s="570"/>
      <c r="B45" s="573" t="s">
        <v>813</v>
      </c>
      <c r="C45" s="572"/>
      <c r="D45" s="572"/>
      <c r="E45" s="803"/>
      <c r="F45" s="803"/>
      <c r="G45" s="46"/>
      <c r="H45" s="46"/>
      <c r="I45" s="46"/>
      <c r="J45" s="46"/>
    </row>
    <row r="46" spans="1:10" s="231" customFormat="1" ht="33">
      <c r="A46" s="570"/>
      <c r="B46" s="573" t="s">
        <v>814</v>
      </c>
      <c r="C46" s="572"/>
      <c r="D46" s="572"/>
      <c r="E46" s="803"/>
      <c r="F46" s="803"/>
      <c r="G46" s="46"/>
      <c r="H46" s="46"/>
      <c r="I46" s="46"/>
      <c r="J46" s="46"/>
    </row>
    <row r="47" spans="1:10" s="231" customFormat="1" ht="66">
      <c r="A47" s="570"/>
      <c r="B47" s="573" t="s">
        <v>815</v>
      </c>
      <c r="C47" s="572"/>
      <c r="D47" s="572"/>
      <c r="E47" s="803"/>
      <c r="F47" s="803"/>
      <c r="G47" s="46"/>
      <c r="H47" s="46"/>
      <c r="I47" s="46"/>
      <c r="J47" s="46"/>
    </row>
    <row r="48" spans="1:10" s="231" customFormat="1">
      <c r="A48" s="570"/>
      <c r="B48" s="574" t="s">
        <v>816</v>
      </c>
      <c r="C48" s="572"/>
      <c r="D48" s="572"/>
      <c r="E48" s="803"/>
      <c r="F48" s="803"/>
      <c r="G48" s="46"/>
      <c r="H48" s="46"/>
      <c r="I48" s="46"/>
      <c r="J48" s="46"/>
    </row>
    <row r="49" spans="1:10" s="231" customFormat="1" ht="66">
      <c r="A49" s="570"/>
      <c r="B49" s="573" t="s">
        <v>817</v>
      </c>
      <c r="C49" s="572"/>
      <c r="D49" s="572"/>
      <c r="E49" s="803"/>
      <c r="F49" s="803"/>
      <c r="G49" s="46"/>
      <c r="H49" s="46"/>
      <c r="I49" s="46"/>
      <c r="J49" s="46"/>
    </row>
    <row r="50" spans="1:10" s="231" customFormat="1" ht="33">
      <c r="A50" s="570"/>
      <c r="B50" s="573" t="s">
        <v>818</v>
      </c>
      <c r="C50" s="572"/>
      <c r="D50" s="572"/>
      <c r="E50" s="803"/>
      <c r="F50" s="803"/>
      <c r="G50" s="46"/>
      <c r="H50" s="46"/>
      <c r="I50" s="46"/>
      <c r="J50" s="46"/>
    </row>
    <row r="51" spans="1:10" s="231" customFormat="1">
      <c r="A51" s="570"/>
      <c r="B51" s="576" t="s">
        <v>819</v>
      </c>
      <c r="C51" s="572"/>
      <c r="D51" s="572"/>
      <c r="E51" s="803"/>
      <c r="F51" s="803"/>
      <c r="G51" s="46"/>
      <c r="H51" s="46"/>
      <c r="I51" s="46"/>
      <c r="J51" s="46"/>
    </row>
    <row r="52" spans="1:10" s="231" customFormat="1" ht="66">
      <c r="A52" s="570"/>
      <c r="B52" s="575" t="s">
        <v>820</v>
      </c>
      <c r="C52" s="572"/>
      <c r="D52" s="572"/>
      <c r="E52" s="803"/>
      <c r="F52" s="803"/>
      <c r="G52" s="46"/>
      <c r="H52" s="46"/>
      <c r="I52" s="46"/>
      <c r="J52" s="46"/>
    </row>
    <row r="53" spans="1:10" s="231" customFormat="1" ht="99">
      <c r="A53" s="570"/>
      <c r="B53" s="573" t="s">
        <v>821</v>
      </c>
      <c r="C53" s="572"/>
      <c r="D53" s="572"/>
      <c r="E53" s="803"/>
      <c r="F53" s="803"/>
      <c r="G53" s="46"/>
      <c r="H53" s="46"/>
      <c r="I53" s="46"/>
      <c r="J53" s="46"/>
    </row>
    <row r="54" spans="1:10" s="231" customFormat="1" ht="49.5">
      <c r="A54" s="570"/>
      <c r="B54" s="573" t="s">
        <v>822</v>
      </c>
      <c r="C54" s="572"/>
      <c r="D54" s="572"/>
      <c r="E54" s="803"/>
      <c r="F54" s="803"/>
      <c r="G54" s="46"/>
      <c r="H54" s="46"/>
      <c r="I54" s="46"/>
      <c r="J54" s="46"/>
    </row>
    <row r="55" spans="1:10" s="231" customFormat="1" ht="33">
      <c r="A55" s="570"/>
      <c r="B55" s="573" t="s">
        <v>823</v>
      </c>
      <c r="C55" s="572"/>
      <c r="D55" s="572"/>
      <c r="E55" s="803"/>
      <c r="F55" s="803"/>
      <c r="G55" s="46"/>
      <c r="H55" s="46"/>
      <c r="I55" s="46"/>
      <c r="J55" s="46"/>
    </row>
    <row r="56" spans="1:10" s="231" customFormat="1" ht="66">
      <c r="A56" s="570"/>
      <c r="B56" s="575" t="s">
        <v>824</v>
      </c>
      <c r="C56" s="572"/>
      <c r="D56" s="572"/>
      <c r="E56" s="803"/>
      <c r="F56" s="803"/>
      <c r="G56" s="46"/>
      <c r="H56" s="46"/>
      <c r="I56" s="46"/>
      <c r="J56" s="46"/>
    </row>
    <row r="57" spans="1:10" s="231" customFormat="1" ht="33">
      <c r="A57" s="570"/>
      <c r="B57" s="573" t="s">
        <v>825</v>
      </c>
      <c r="C57" s="572"/>
      <c r="D57" s="572"/>
      <c r="E57" s="803"/>
      <c r="F57" s="803"/>
      <c r="G57" s="46"/>
      <c r="H57" s="46"/>
      <c r="I57" s="46"/>
      <c r="J57" s="46"/>
    </row>
    <row r="58" spans="1:10" s="231" customFormat="1" ht="82.5">
      <c r="A58" s="570"/>
      <c r="B58" s="573" t="s">
        <v>826</v>
      </c>
      <c r="C58" s="572"/>
      <c r="D58" s="572"/>
      <c r="E58" s="803"/>
      <c r="F58" s="803"/>
      <c r="G58" s="46"/>
      <c r="H58" s="46"/>
      <c r="I58" s="46"/>
      <c r="J58" s="46"/>
    </row>
    <row r="59" spans="1:10" s="231" customFormat="1" ht="66">
      <c r="A59" s="570"/>
      <c r="B59" s="573" t="s">
        <v>1448</v>
      </c>
      <c r="C59" s="572"/>
      <c r="D59" s="572"/>
      <c r="E59" s="803"/>
      <c r="F59" s="803"/>
      <c r="G59" s="46"/>
      <c r="H59" s="46"/>
      <c r="I59" s="46"/>
      <c r="J59" s="46"/>
    </row>
    <row r="60" spans="1:10" s="231" customFormat="1" ht="33">
      <c r="A60" s="570"/>
      <c r="B60" s="573" t="s">
        <v>827</v>
      </c>
      <c r="C60" s="572"/>
      <c r="D60" s="572"/>
      <c r="E60" s="803"/>
      <c r="F60" s="803"/>
      <c r="G60" s="46"/>
      <c r="H60" s="44"/>
      <c r="I60" s="44"/>
      <c r="J60" s="44"/>
    </row>
    <row r="61" spans="1:10" s="231" customFormat="1" ht="66">
      <c r="A61" s="570"/>
      <c r="B61" s="573" t="s">
        <v>828</v>
      </c>
      <c r="C61" s="572"/>
      <c r="D61" s="572"/>
      <c r="E61" s="803"/>
      <c r="F61" s="803"/>
      <c r="G61" s="46"/>
      <c r="H61" s="44"/>
      <c r="I61" s="44"/>
      <c r="J61" s="44"/>
    </row>
    <row r="62" spans="1:10" s="231" customFormat="1" ht="49.5">
      <c r="A62" s="570"/>
      <c r="B62" s="573" t="s">
        <v>829</v>
      </c>
      <c r="C62" s="572"/>
      <c r="D62" s="572"/>
      <c r="E62" s="803"/>
      <c r="F62" s="803"/>
      <c r="G62" s="44"/>
      <c r="H62" s="44"/>
      <c r="I62" s="44"/>
      <c r="J62" s="44"/>
    </row>
    <row r="63" spans="1:10" s="231" customFormat="1">
      <c r="A63" s="570"/>
      <c r="B63" s="577"/>
      <c r="C63" s="572"/>
      <c r="D63" s="572"/>
      <c r="E63" s="803"/>
      <c r="F63" s="803"/>
      <c r="G63" s="44"/>
      <c r="H63" s="44"/>
      <c r="I63" s="44"/>
      <c r="J63" s="44"/>
    </row>
    <row r="64" spans="1:10" s="231" customFormat="1">
      <c r="A64" s="570"/>
      <c r="B64" s="578" t="s">
        <v>830</v>
      </c>
      <c r="C64" s="572"/>
      <c r="D64" s="572"/>
      <c r="E64" s="803"/>
      <c r="F64" s="803"/>
      <c r="G64" s="44"/>
      <c r="H64" s="44"/>
      <c r="I64" s="44"/>
      <c r="J64" s="44"/>
    </row>
    <row r="65" spans="1:10" s="231" customFormat="1">
      <c r="A65" s="570"/>
      <c r="B65" s="578" t="s">
        <v>831</v>
      </c>
      <c r="C65" s="572"/>
      <c r="D65" s="572"/>
      <c r="E65" s="803"/>
      <c r="F65" s="803"/>
      <c r="G65" s="44"/>
      <c r="H65" s="44"/>
      <c r="I65" s="44"/>
      <c r="J65" s="44"/>
    </row>
    <row r="66" spans="1:10" s="231" customFormat="1" ht="33">
      <c r="A66" s="570"/>
      <c r="B66" s="575" t="s">
        <v>832</v>
      </c>
      <c r="C66" s="572"/>
      <c r="D66" s="572"/>
      <c r="E66" s="803"/>
      <c r="F66" s="803"/>
      <c r="G66" s="44"/>
      <c r="H66" s="44"/>
      <c r="I66" s="44"/>
      <c r="J66" s="44"/>
    </row>
    <row r="67" spans="1:10" s="231" customFormat="1">
      <c r="A67" s="570"/>
      <c r="B67" s="579" t="s">
        <v>833</v>
      </c>
      <c r="C67" s="572"/>
      <c r="D67" s="572"/>
      <c r="E67" s="803"/>
      <c r="F67" s="803"/>
      <c r="G67" s="44"/>
      <c r="H67" s="44"/>
      <c r="I67" s="44"/>
      <c r="J67" s="44"/>
    </row>
    <row r="68" spans="1:10" s="231" customFormat="1">
      <c r="A68" s="570"/>
      <c r="B68" s="580" t="s">
        <v>834</v>
      </c>
      <c r="C68" s="572"/>
      <c r="D68" s="572"/>
      <c r="E68" s="803"/>
      <c r="F68" s="803"/>
      <c r="G68" s="44"/>
      <c r="H68" s="44"/>
      <c r="I68" s="44"/>
      <c r="J68" s="44"/>
    </row>
    <row r="69" spans="1:10" s="231" customFormat="1" ht="33">
      <c r="A69" s="570"/>
      <c r="B69" s="581" t="s">
        <v>1449</v>
      </c>
      <c r="C69" s="572"/>
      <c r="D69" s="572"/>
      <c r="E69" s="803"/>
      <c r="F69" s="803"/>
      <c r="G69" s="44"/>
      <c r="H69" s="44"/>
      <c r="I69" s="44"/>
      <c r="J69" s="44"/>
    </row>
    <row r="70" spans="1:10" s="231" customFormat="1" ht="33">
      <c r="A70" s="570"/>
      <c r="B70" s="581" t="s">
        <v>835</v>
      </c>
      <c r="C70" s="572"/>
      <c r="D70" s="572"/>
      <c r="E70" s="803"/>
      <c r="F70" s="803"/>
      <c r="G70" s="44"/>
      <c r="H70" s="44"/>
      <c r="I70" s="44"/>
      <c r="J70" s="44"/>
    </row>
    <row r="71" spans="1:10" s="231" customFormat="1">
      <c r="A71" s="570"/>
      <c r="B71" s="581" t="s">
        <v>836</v>
      </c>
      <c r="C71" s="572"/>
      <c r="D71" s="572"/>
      <c r="E71" s="803"/>
      <c r="F71" s="803"/>
      <c r="G71" s="44"/>
      <c r="H71" s="44"/>
      <c r="I71" s="44"/>
      <c r="J71" s="44"/>
    </row>
    <row r="72" spans="1:10" s="231" customFormat="1">
      <c r="A72" s="570"/>
      <c r="B72" s="580" t="s">
        <v>837</v>
      </c>
      <c r="C72" s="572"/>
      <c r="D72" s="572"/>
      <c r="E72" s="803"/>
      <c r="F72" s="803"/>
      <c r="G72" s="44"/>
      <c r="H72" s="44"/>
      <c r="I72" s="44"/>
      <c r="J72" s="44"/>
    </row>
    <row r="73" spans="1:10" s="231" customFormat="1" ht="33">
      <c r="A73" s="570"/>
      <c r="B73" s="581" t="s">
        <v>838</v>
      </c>
      <c r="C73" s="572"/>
      <c r="D73" s="572"/>
      <c r="E73" s="803"/>
      <c r="F73" s="803"/>
      <c r="G73" s="44"/>
      <c r="H73" s="44"/>
      <c r="I73" s="44"/>
      <c r="J73" s="44"/>
    </row>
    <row r="74" spans="1:10" s="231" customFormat="1">
      <c r="A74" s="570"/>
      <c r="B74" s="581" t="s">
        <v>839</v>
      </c>
      <c r="C74" s="572"/>
      <c r="D74" s="572"/>
      <c r="E74" s="803"/>
      <c r="F74" s="803"/>
      <c r="G74" s="44"/>
      <c r="H74" s="44"/>
      <c r="I74" s="44"/>
      <c r="J74" s="44"/>
    </row>
    <row r="75" spans="1:10" s="231" customFormat="1">
      <c r="A75" s="570"/>
      <c r="B75" s="581" t="s">
        <v>840</v>
      </c>
      <c r="C75" s="572"/>
      <c r="D75" s="572"/>
      <c r="E75" s="803"/>
      <c r="F75" s="803"/>
      <c r="G75" s="44"/>
      <c r="H75" s="44"/>
      <c r="I75" s="44"/>
      <c r="J75" s="44"/>
    </row>
    <row r="76" spans="1:10" s="231" customFormat="1">
      <c r="A76" s="570"/>
      <c r="B76" s="581" t="s">
        <v>841</v>
      </c>
      <c r="C76" s="572"/>
      <c r="D76" s="572"/>
      <c r="E76" s="803"/>
      <c r="F76" s="803"/>
      <c r="G76" s="44"/>
      <c r="H76" s="44"/>
      <c r="I76" s="44"/>
      <c r="J76" s="44"/>
    </row>
    <row r="77" spans="1:10" s="231" customFormat="1">
      <c r="A77" s="570"/>
      <c r="B77" s="581" t="s">
        <v>842</v>
      </c>
      <c r="C77" s="572"/>
      <c r="D77" s="572"/>
      <c r="E77" s="803"/>
      <c r="F77" s="803"/>
      <c r="G77" s="44"/>
      <c r="H77" s="44"/>
      <c r="I77" s="44"/>
      <c r="J77" s="44"/>
    </row>
    <row r="78" spans="1:10" s="231" customFormat="1">
      <c r="A78" s="570"/>
      <c r="B78" s="581" t="s">
        <v>843</v>
      </c>
      <c r="C78" s="572"/>
      <c r="D78" s="572"/>
      <c r="E78" s="803"/>
      <c r="F78" s="803"/>
      <c r="G78" s="44"/>
      <c r="H78" s="44"/>
      <c r="I78" s="44"/>
      <c r="J78" s="44"/>
    </row>
    <row r="79" spans="1:10" s="231" customFormat="1">
      <c r="A79" s="570"/>
      <c r="B79" s="581" t="s">
        <v>844</v>
      </c>
      <c r="C79" s="572"/>
      <c r="D79" s="572"/>
      <c r="E79" s="803"/>
      <c r="F79" s="803"/>
      <c r="G79" s="44"/>
      <c r="H79" s="44"/>
      <c r="I79" s="44"/>
      <c r="J79" s="44"/>
    </row>
    <row r="80" spans="1:10" s="231" customFormat="1">
      <c r="A80" s="570"/>
      <c r="B80" s="581"/>
      <c r="C80" s="572"/>
      <c r="D80" s="572"/>
      <c r="E80" s="803"/>
      <c r="F80" s="803"/>
      <c r="G80" s="44"/>
      <c r="H80" s="44"/>
      <c r="I80" s="44"/>
      <c r="J80" s="44"/>
    </row>
    <row r="81" spans="1:10" s="231" customFormat="1">
      <c r="A81" s="570"/>
      <c r="B81" s="582" t="s">
        <v>845</v>
      </c>
      <c r="C81" s="572"/>
      <c r="D81" s="572"/>
      <c r="E81" s="803"/>
      <c r="F81" s="803"/>
      <c r="G81" s="44"/>
      <c r="H81" s="44"/>
      <c r="I81" s="44"/>
      <c r="J81" s="44"/>
    </row>
    <row r="82" spans="1:10" s="231" customFormat="1">
      <c r="A82" s="570"/>
      <c r="B82" s="582"/>
      <c r="C82" s="572"/>
      <c r="D82" s="572"/>
      <c r="E82" s="803"/>
      <c r="F82" s="803"/>
      <c r="G82" s="44"/>
      <c r="H82" s="44"/>
      <c r="I82" s="44"/>
      <c r="J82" s="44"/>
    </row>
    <row r="83" spans="1:10" s="231" customFormat="1">
      <c r="A83" s="570"/>
      <c r="B83" s="578" t="s">
        <v>846</v>
      </c>
      <c r="C83" s="572"/>
      <c r="D83" s="572"/>
      <c r="E83" s="803"/>
      <c r="F83" s="803"/>
      <c r="G83" s="44"/>
      <c r="H83" s="44"/>
      <c r="I83" s="44"/>
      <c r="J83" s="44"/>
    </row>
    <row r="84" spans="1:10" s="231" customFormat="1">
      <c r="A84" s="570"/>
      <c r="B84" s="579" t="s">
        <v>847</v>
      </c>
      <c r="C84" s="572"/>
      <c r="D84" s="572"/>
      <c r="E84" s="803"/>
      <c r="F84" s="803"/>
      <c r="G84" s="44"/>
      <c r="H84" s="44"/>
      <c r="I84" s="44"/>
      <c r="J84" s="44"/>
    </row>
    <row r="85" spans="1:10" s="231" customFormat="1" ht="33">
      <c r="A85" s="570"/>
      <c r="B85" s="579" t="s">
        <v>1450</v>
      </c>
      <c r="C85" s="572"/>
      <c r="D85" s="572"/>
      <c r="E85" s="803"/>
      <c r="F85" s="803"/>
      <c r="G85" s="44"/>
      <c r="H85" s="44"/>
      <c r="I85" s="44"/>
      <c r="J85" s="44"/>
    </row>
    <row r="86" spans="1:10" s="231" customFormat="1">
      <c r="A86" s="570"/>
      <c r="B86" s="579" t="s">
        <v>848</v>
      </c>
      <c r="C86" s="572"/>
      <c r="D86" s="572"/>
      <c r="E86" s="803"/>
      <c r="F86" s="803"/>
      <c r="G86" s="44"/>
      <c r="H86" s="44"/>
      <c r="I86" s="44"/>
      <c r="J86" s="44"/>
    </row>
    <row r="87" spans="1:10" s="231" customFormat="1" ht="33">
      <c r="A87" s="570"/>
      <c r="B87" s="583" t="s">
        <v>849</v>
      </c>
      <c r="C87" s="572"/>
      <c r="D87" s="572"/>
      <c r="E87" s="803"/>
      <c r="F87" s="803"/>
      <c r="G87" s="44"/>
      <c r="H87" s="44"/>
      <c r="I87" s="44"/>
      <c r="J87" s="44"/>
    </row>
    <row r="88" spans="1:10" s="231" customFormat="1">
      <c r="A88" s="570"/>
      <c r="B88" s="579" t="s">
        <v>850</v>
      </c>
      <c r="C88" s="572"/>
      <c r="D88" s="572"/>
      <c r="E88" s="803"/>
      <c r="F88" s="803"/>
      <c r="G88" s="44"/>
      <c r="H88" s="44"/>
      <c r="I88" s="44"/>
      <c r="J88" s="44"/>
    </row>
    <row r="89" spans="1:10" s="231" customFormat="1">
      <c r="A89" s="570"/>
      <c r="B89" s="579"/>
      <c r="C89" s="572"/>
      <c r="D89" s="572"/>
      <c r="E89" s="803"/>
      <c r="F89" s="803"/>
      <c r="G89" s="44"/>
      <c r="H89" s="44"/>
      <c r="I89" s="44"/>
      <c r="J89" s="44"/>
    </row>
    <row r="90" spans="1:10" s="231" customFormat="1">
      <c r="A90" s="570"/>
      <c r="B90" s="578" t="s">
        <v>1451</v>
      </c>
      <c r="C90" s="572"/>
      <c r="D90" s="572"/>
      <c r="E90" s="803"/>
      <c r="F90" s="803"/>
      <c r="G90" s="44"/>
      <c r="H90" s="44"/>
      <c r="I90" s="44"/>
      <c r="J90" s="44"/>
    </row>
    <row r="91" spans="1:10" s="231" customFormat="1">
      <c r="A91" s="570"/>
      <c r="B91" s="584" t="s">
        <v>1452</v>
      </c>
      <c r="C91" s="572"/>
      <c r="D91" s="572"/>
      <c r="E91" s="803"/>
      <c r="F91" s="803"/>
      <c r="G91" s="44"/>
      <c r="H91" s="44"/>
      <c r="I91" s="44"/>
      <c r="J91" s="44"/>
    </row>
    <row r="92" spans="1:10" s="231" customFormat="1">
      <c r="A92" s="570"/>
      <c r="B92" s="579" t="s">
        <v>851</v>
      </c>
      <c r="C92" s="572"/>
      <c r="D92" s="572"/>
      <c r="E92" s="803"/>
      <c r="F92" s="803"/>
      <c r="G92" s="44"/>
      <c r="H92" s="44"/>
      <c r="I92" s="44"/>
      <c r="J92" s="44"/>
    </row>
    <row r="93" spans="1:10" s="231" customFormat="1">
      <c r="A93" s="570"/>
      <c r="B93" s="579" t="s">
        <v>852</v>
      </c>
      <c r="C93" s="572"/>
      <c r="D93" s="572"/>
      <c r="E93" s="803"/>
      <c r="F93" s="803"/>
      <c r="G93" s="44"/>
      <c r="H93" s="44"/>
      <c r="I93" s="44"/>
      <c r="J93" s="44"/>
    </row>
    <row r="94" spans="1:10" s="231" customFormat="1">
      <c r="A94" s="570"/>
      <c r="B94" s="579" t="s">
        <v>853</v>
      </c>
      <c r="C94" s="572"/>
      <c r="D94" s="572"/>
      <c r="E94" s="803"/>
      <c r="F94" s="803"/>
      <c r="G94" s="44"/>
      <c r="H94" s="44"/>
      <c r="I94" s="44"/>
      <c r="J94" s="44"/>
    </row>
    <row r="95" spans="1:10" s="231" customFormat="1">
      <c r="A95" s="570"/>
      <c r="B95" s="579" t="s">
        <v>854</v>
      </c>
      <c r="C95" s="572"/>
      <c r="D95" s="572"/>
      <c r="E95" s="803"/>
      <c r="F95" s="803"/>
      <c r="G95" s="44"/>
      <c r="H95" s="44"/>
      <c r="I95" s="44"/>
      <c r="J95" s="44"/>
    </row>
    <row r="96" spans="1:10" s="231" customFormat="1">
      <c r="A96" s="570"/>
      <c r="B96" s="583" t="s">
        <v>855</v>
      </c>
      <c r="C96" s="572"/>
      <c r="D96" s="572"/>
      <c r="E96" s="803"/>
      <c r="F96" s="803"/>
      <c r="G96" s="44"/>
      <c r="H96" s="44"/>
      <c r="I96" s="44"/>
      <c r="J96" s="44"/>
    </row>
    <row r="97" spans="1:10" s="231" customFormat="1">
      <c r="A97" s="570"/>
      <c r="B97" s="583" t="s">
        <v>848</v>
      </c>
      <c r="C97" s="572"/>
      <c r="D97" s="572"/>
      <c r="E97" s="803"/>
      <c r="F97" s="803"/>
      <c r="G97" s="44"/>
      <c r="H97" s="44"/>
      <c r="I97" s="44"/>
      <c r="J97" s="44"/>
    </row>
    <row r="98" spans="1:10" s="231" customFormat="1">
      <c r="A98" s="570"/>
      <c r="B98" s="583" t="s">
        <v>856</v>
      </c>
      <c r="C98" s="572"/>
      <c r="D98" s="572"/>
      <c r="E98" s="803"/>
      <c r="F98" s="803"/>
      <c r="G98" s="44"/>
      <c r="H98" s="44"/>
      <c r="I98" s="44"/>
      <c r="J98" s="44"/>
    </row>
    <row r="99" spans="1:10" s="231" customFormat="1">
      <c r="A99" s="570"/>
      <c r="B99" s="583" t="s">
        <v>857</v>
      </c>
      <c r="C99" s="572"/>
      <c r="D99" s="572"/>
      <c r="E99" s="803"/>
      <c r="F99" s="803"/>
      <c r="G99" s="44"/>
      <c r="H99" s="44"/>
      <c r="I99" s="44"/>
      <c r="J99" s="44"/>
    </row>
    <row r="100" spans="1:10" s="231" customFormat="1">
      <c r="A100" s="570"/>
      <c r="B100" s="585" t="s">
        <v>858</v>
      </c>
      <c r="C100" s="572"/>
      <c r="D100" s="572"/>
      <c r="E100" s="803"/>
      <c r="F100" s="803"/>
      <c r="G100" s="44"/>
      <c r="H100" s="44"/>
      <c r="I100" s="44"/>
      <c r="J100" s="44"/>
    </row>
    <row r="101" spans="1:10" s="231" customFormat="1">
      <c r="A101" s="570"/>
      <c r="B101" s="573"/>
      <c r="C101" s="572"/>
      <c r="D101" s="572"/>
      <c r="E101" s="803"/>
      <c r="F101" s="803"/>
      <c r="G101" s="44"/>
      <c r="H101" s="44"/>
      <c r="I101" s="44"/>
      <c r="J101" s="44"/>
    </row>
    <row r="102" spans="1:10" s="231" customFormat="1">
      <c r="A102" s="570"/>
      <c r="B102" s="585" t="s">
        <v>859</v>
      </c>
      <c r="C102" s="572"/>
      <c r="D102" s="572"/>
      <c r="E102" s="803"/>
      <c r="F102" s="803"/>
      <c r="G102" s="44"/>
      <c r="H102" s="44"/>
      <c r="I102" s="44"/>
      <c r="J102" s="44"/>
    </row>
    <row r="103" spans="1:10" s="231" customFormat="1" ht="49.5">
      <c r="A103" s="570"/>
      <c r="B103" s="573" t="s">
        <v>860</v>
      </c>
      <c r="C103" s="572"/>
      <c r="D103" s="572"/>
      <c r="E103" s="803"/>
      <c r="F103" s="803"/>
      <c r="G103" s="44"/>
      <c r="H103" s="44"/>
      <c r="I103" s="44"/>
      <c r="J103" s="44"/>
    </row>
    <row r="104" spans="1:10" s="231" customFormat="1">
      <c r="A104" s="570"/>
      <c r="B104" s="573" t="s">
        <v>861</v>
      </c>
      <c r="C104" s="572"/>
      <c r="D104" s="572"/>
      <c r="E104" s="803"/>
      <c r="F104" s="803"/>
      <c r="G104" s="44"/>
      <c r="H104" s="44"/>
      <c r="I104" s="44"/>
      <c r="J104" s="44"/>
    </row>
    <row r="105" spans="1:10" s="231" customFormat="1">
      <c r="A105" s="570"/>
      <c r="B105" s="573" t="s">
        <v>862</v>
      </c>
      <c r="C105" s="572"/>
      <c r="D105" s="572"/>
      <c r="E105" s="803"/>
      <c r="F105" s="803"/>
      <c r="G105" s="44"/>
      <c r="H105" s="44"/>
      <c r="I105" s="44"/>
      <c r="J105" s="44"/>
    </row>
    <row r="106" spans="1:10" s="231" customFormat="1">
      <c r="A106" s="570"/>
      <c r="B106" s="573" t="s">
        <v>863</v>
      </c>
      <c r="C106" s="572"/>
      <c r="D106" s="572"/>
      <c r="E106" s="803"/>
      <c r="F106" s="803"/>
      <c r="G106" s="44"/>
      <c r="H106" s="44"/>
      <c r="I106" s="44"/>
      <c r="J106" s="44"/>
    </row>
    <row r="107" spans="1:10" s="231" customFormat="1">
      <c r="A107" s="570"/>
      <c r="B107" s="573" t="s">
        <v>864</v>
      </c>
      <c r="C107" s="572"/>
      <c r="D107" s="572"/>
      <c r="E107" s="803"/>
      <c r="F107" s="803"/>
      <c r="G107" s="44"/>
      <c r="H107" s="44"/>
      <c r="I107" s="44"/>
      <c r="J107" s="44"/>
    </row>
    <row r="108" spans="1:10" s="231" customFormat="1">
      <c r="A108" s="570"/>
      <c r="B108" s="573" t="s">
        <v>865</v>
      </c>
      <c r="C108" s="572"/>
      <c r="D108" s="572"/>
      <c r="E108" s="803"/>
      <c r="F108" s="803"/>
      <c r="G108" s="44"/>
      <c r="H108" s="44"/>
      <c r="I108" s="44"/>
      <c r="J108" s="44"/>
    </row>
    <row r="109" spans="1:10" s="231" customFormat="1">
      <c r="A109" s="570"/>
      <c r="B109" s="573" t="s">
        <v>866</v>
      </c>
      <c r="C109" s="572"/>
      <c r="D109" s="572"/>
      <c r="E109" s="803"/>
      <c r="F109" s="803"/>
      <c r="G109" s="44"/>
      <c r="H109" s="44"/>
      <c r="I109" s="44"/>
      <c r="J109" s="44"/>
    </row>
    <row r="110" spans="1:10" s="231" customFormat="1">
      <c r="A110" s="570"/>
      <c r="B110" s="573" t="s">
        <v>867</v>
      </c>
      <c r="C110" s="572"/>
      <c r="D110" s="572"/>
      <c r="E110" s="803"/>
      <c r="F110" s="803"/>
      <c r="G110" s="44"/>
      <c r="H110" s="44"/>
      <c r="I110" s="44"/>
      <c r="J110" s="44"/>
    </row>
    <row r="111" spans="1:10" s="231" customFormat="1">
      <c r="A111" s="570"/>
      <c r="B111" s="573" t="s">
        <v>868</v>
      </c>
      <c r="C111" s="572"/>
      <c r="D111" s="572"/>
      <c r="E111" s="803"/>
      <c r="F111" s="803"/>
      <c r="G111" s="44"/>
      <c r="H111" s="44"/>
      <c r="I111" s="44"/>
      <c r="J111" s="44"/>
    </row>
    <row r="112" spans="1:10" s="231" customFormat="1">
      <c r="A112" s="570"/>
      <c r="B112" s="573" t="s">
        <v>869</v>
      </c>
      <c r="C112" s="572"/>
      <c r="D112" s="572"/>
      <c r="E112" s="803"/>
      <c r="F112" s="803"/>
      <c r="G112" s="44"/>
      <c r="H112" s="44"/>
      <c r="I112" s="44"/>
      <c r="J112" s="44"/>
    </row>
    <row r="113" spans="1:10" s="231" customFormat="1">
      <c r="A113" s="570"/>
      <c r="B113" s="585" t="s">
        <v>870</v>
      </c>
      <c r="C113" s="572"/>
      <c r="D113" s="572"/>
      <c r="E113" s="803"/>
      <c r="F113" s="803"/>
      <c r="G113" s="44"/>
      <c r="H113" s="44"/>
      <c r="I113" s="44"/>
      <c r="J113" s="44"/>
    </row>
    <row r="114" spans="1:10" s="231" customFormat="1">
      <c r="A114" s="570"/>
      <c r="B114" s="573" t="s">
        <v>871</v>
      </c>
      <c r="C114" s="572"/>
      <c r="D114" s="572"/>
      <c r="E114" s="803"/>
      <c r="F114" s="803"/>
      <c r="G114" s="44"/>
      <c r="H114" s="44"/>
      <c r="I114" s="44"/>
      <c r="J114" s="44"/>
    </row>
    <row r="115" spans="1:10" s="231" customFormat="1">
      <c r="A115" s="570"/>
      <c r="B115" s="573" t="s">
        <v>872</v>
      </c>
      <c r="C115" s="572"/>
      <c r="D115" s="572"/>
      <c r="E115" s="803"/>
      <c r="F115" s="803"/>
      <c r="G115" s="44"/>
      <c r="H115" s="44"/>
      <c r="I115" s="44"/>
      <c r="J115" s="44"/>
    </row>
    <row r="116" spans="1:10" s="231" customFormat="1">
      <c r="A116" s="570"/>
      <c r="B116" s="573" t="s">
        <v>862</v>
      </c>
      <c r="C116" s="572"/>
      <c r="D116" s="572"/>
      <c r="E116" s="803"/>
      <c r="F116" s="803"/>
      <c r="G116" s="44"/>
      <c r="H116" s="44"/>
      <c r="I116" s="44"/>
      <c r="J116" s="44"/>
    </row>
    <row r="117" spans="1:10" s="231" customFormat="1">
      <c r="A117" s="570"/>
      <c r="B117" s="573" t="s">
        <v>863</v>
      </c>
      <c r="C117" s="572"/>
      <c r="D117" s="572"/>
      <c r="E117" s="803"/>
      <c r="F117" s="803"/>
      <c r="G117" s="44"/>
      <c r="H117" s="44"/>
      <c r="I117" s="44"/>
      <c r="J117" s="44"/>
    </row>
    <row r="118" spans="1:10" s="231" customFormat="1">
      <c r="A118" s="570"/>
      <c r="B118" s="573" t="s">
        <v>873</v>
      </c>
      <c r="C118" s="572"/>
      <c r="D118" s="572"/>
      <c r="E118" s="803"/>
      <c r="F118" s="803"/>
      <c r="G118" s="44"/>
      <c r="H118" s="44"/>
      <c r="I118" s="44"/>
      <c r="J118" s="44"/>
    </row>
    <row r="119" spans="1:10" s="231" customFormat="1">
      <c r="A119" s="570"/>
      <c r="B119" s="573" t="s">
        <v>874</v>
      </c>
      <c r="C119" s="572"/>
      <c r="D119" s="572"/>
      <c r="E119" s="803"/>
      <c r="F119" s="803"/>
      <c r="G119" s="44"/>
      <c r="H119" s="44"/>
      <c r="I119" s="44"/>
      <c r="J119" s="44"/>
    </row>
    <row r="120" spans="1:10" s="231" customFormat="1">
      <c r="A120" s="570"/>
      <c r="B120" s="573" t="s">
        <v>866</v>
      </c>
      <c r="C120" s="572"/>
      <c r="D120" s="572"/>
      <c r="E120" s="803"/>
      <c r="F120" s="803"/>
      <c r="G120" s="44"/>
      <c r="H120" s="44"/>
      <c r="I120" s="44"/>
      <c r="J120" s="44"/>
    </row>
    <row r="121" spans="1:10" s="231" customFormat="1">
      <c r="A121" s="570"/>
      <c r="B121" s="573" t="s">
        <v>867</v>
      </c>
      <c r="C121" s="572"/>
      <c r="D121" s="572"/>
      <c r="E121" s="803"/>
      <c r="F121" s="803"/>
      <c r="G121" s="44"/>
      <c r="H121" s="44"/>
      <c r="I121" s="44"/>
      <c r="J121" s="44"/>
    </row>
    <row r="122" spans="1:10" s="231" customFormat="1">
      <c r="A122" s="570"/>
      <c r="B122" s="573" t="s">
        <v>875</v>
      </c>
      <c r="C122" s="572"/>
      <c r="D122" s="572"/>
      <c r="E122" s="803"/>
      <c r="F122" s="803"/>
      <c r="G122" s="44"/>
      <c r="H122" s="44"/>
      <c r="I122" s="44"/>
      <c r="J122" s="44"/>
    </row>
    <row r="123" spans="1:10" s="231" customFormat="1">
      <c r="A123" s="570"/>
      <c r="B123" s="573" t="s">
        <v>876</v>
      </c>
      <c r="C123" s="572"/>
      <c r="D123" s="572"/>
      <c r="E123" s="803"/>
      <c r="F123" s="803"/>
      <c r="G123" s="44"/>
      <c r="H123" s="44"/>
      <c r="I123" s="44"/>
      <c r="J123" s="44"/>
    </row>
    <row r="124" spans="1:10" s="231" customFormat="1">
      <c r="A124" s="570"/>
      <c r="B124" s="586" t="s">
        <v>877</v>
      </c>
      <c r="C124" s="572"/>
      <c r="D124" s="572"/>
      <c r="E124" s="803"/>
      <c r="F124" s="803"/>
      <c r="G124" s="44"/>
      <c r="H124" s="44"/>
      <c r="I124" s="44"/>
      <c r="J124" s="44"/>
    </row>
    <row r="125" spans="1:10" s="231" customFormat="1">
      <c r="A125" s="570"/>
      <c r="B125" s="586" t="s">
        <v>848</v>
      </c>
      <c r="C125" s="572"/>
      <c r="D125" s="572"/>
      <c r="E125" s="803"/>
      <c r="F125" s="803"/>
      <c r="G125" s="44"/>
      <c r="H125" s="44"/>
      <c r="I125" s="44"/>
      <c r="J125" s="44"/>
    </row>
    <row r="126" spans="1:10" s="231" customFormat="1">
      <c r="A126" s="570"/>
      <c r="B126" s="583" t="s">
        <v>878</v>
      </c>
      <c r="C126" s="572"/>
      <c r="D126" s="572"/>
      <c r="E126" s="803"/>
      <c r="F126" s="803"/>
      <c r="G126" s="44"/>
      <c r="H126" s="44"/>
      <c r="I126" s="44"/>
      <c r="J126" s="44"/>
    </row>
    <row r="127" spans="1:10" s="231" customFormat="1">
      <c r="A127" s="570"/>
      <c r="B127" s="583" t="s">
        <v>879</v>
      </c>
      <c r="C127" s="572"/>
      <c r="D127" s="572"/>
      <c r="E127" s="803"/>
      <c r="F127" s="803"/>
      <c r="G127" s="44"/>
      <c r="H127" s="44"/>
      <c r="I127" s="44"/>
      <c r="J127" s="44"/>
    </row>
    <row r="128" spans="1:10" s="231" customFormat="1">
      <c r="A128" s="570"/>
      <c r="B128" s="578" t="s">
        <v>880</v>
      </c>
      <c r="C128" s="572"/>
      <c r="D128" s="572"/>
      <c r="E128" s="803"/>
      <c r="F128" s="803"/>
      <c r="G128" s="44"/>
      <c r="H128" s="44"/>
      <c r="I128" s="44"/>
      <c r="J128" s="44"/>
    </row>
    <row r="129" spans="1:10" s="231" customFormat="1">
      <c r="A129" s="570"/>
      <c r="B129" s="579"/>
      <c r="C129" s="572"/>
      <c r="D129" s="572"/>
      <c r="E129" s="803"/>
      <c r="F129" s="803"/>
      <c r="G129" s="44"/>
      <c r="H129" s="44"/>
      <c r="I129" s="44"/>
      <c r="J129" s="44"/>
    </row>
    <row r="130" spans="1:10" s="231" customFormat="1">
      <c r="A130" s="570"/>
      <c r="B130" s="573" t="s">
        <v>881</v>
      </c>
      <c r="C130" s="572"/>
      <c r="D130" s="572"/>
      <c r="E130" s="803"/>
      <c r="F130" s="803"/>
      <c r="G130" s="44"/>
      <c r="H130" s="44"/>
      <c r="I130" s="44"/>
      <c r="J130" s="44"/>
    </row>
    <row r="131" spans="1:10" s="231" customFormat="1" ht="33">
      <c r="A131" s="570"/>
      <c r="B131" s="579" t="s">
        <v>882</v>
      </c>
      <c r="C131" s="572"/>
      <c r="D131" s="572"/>
      <c r="E131" s="803"/>
      <c r="F131" s="803"/>
      <c r="G131" s="44"/>
      <c r="H131" s="44"/>
      <c r="I131" s="44"/>
      <c r="J131" s="44"/>
    </row>
    <row r="132" spans="1:10" s="231" customFormat="1">
      <c r="A132" s="570"/>
      <c r="B132" s="579" t="s">
        <v>862</v>
      </c>
      <c r="C132" s="572"/>
      <c r="D132" s="572"/>
      <c r="E132" s="803"/>
      <c r="F132" s="803"/>
      <c r="G132" s="44"/>
      <c r="H132" s="44"/>
      <c r="I132" s="44"/>
      <c r="J132" s="44"/>
    </row>
    <row r="133" spans="1:10" s="231" customFormat="1">
      <c r="A133" s="570"/>
      <c r="B133" s="579" t="s">
        <v>883</v>
      </c>
      <c r="C133" s="572"/>
      <c r="D133" s="572"/>
      <c r="E133" s="803"/>
      <c r="F133" s="803"/>
      <c r="G133" s="44"/>
      <c r="H133" s="44"/>
      <c r="I133" s="44"/>
      <c r="J133" s="44"/>
    </row>
    <row r="134" spans="1:10" s="231" customFormat="1">
      <c r="A134" s="570"/>
      <c r="B134" s="579" t="s">
        <v>884</v>
      </c>
      <c r="C134" s="572"/>
      <c r="D134" s="572"/>
      <c r="E134" s="803"/>
      <c r="F134" s="803"/>
      <c r="G134" s="44"/>
      <c r="H134" s="44"/>
      <c r="I134" s="44"/>
      <c r="J134" s="44"/>
    </row>
    <row r="135" spans="1:10" s="231" customFormat="1">
      <c r="A135" s="570"/>
      <c r="B135" s="579" t="s">
        <v>885</v>
      </c>
      <c r="C135" s="572"/>
      <c r="D135" s="572"/>
      <c r="E135" s="803"/>
      <c r="F135" s="803"/>
      <c r="G135" s="44"/>
      <c r="H135" s="44"/>
      <c r="I135" s="44"/>
      <c r="J135" s="44"/>
    </row>
    <row r="136" spans="1:10" s="231" customFormat="1">
      <c r="A136" s="570"/>
      <c r="B136" s="579" t="s">
        <v>886</v>
      </c>
      <c r="C136" s="572"/>
      <c r="D136" s="572"/>
      <c r="E136" s="803"/>
      <c r="F136" s="803"/>
      <c r="G136" s="44"/>
      <c r="H136" s="44"/>
      <c r="I136" s="44"/>
      <c r="J136" s="44"/>
    </row>
    <row r="137" spans="1:10" s="231" customFormat="1">
      <c r="A137" s="570"/>
      <c r="B137" s="579" t="s">
        <v>887</v>
      </c>
      <c r="C137" s="572"/>
      <c r="D137" s="572"/>
      <c r="E137" s="803"/>
      <c r="F137" s="803"/>
      <c r="G137" s="44"/>
      <c r="H137" s="44"/>
      <c r="I137" s="44"/>
      <c r="J137" s="44"/>
    </row>
    <row r="138" spans="1:10" s="231" customFormat="1">
      <c r="A138" s="570"/>
      <c r="B138" s="579" t="s">
        <v>888</v>
      </c>
      <c r="C138" s="572"/>
      <c r="D138" s="572"/>
      <c r="E138" s="803"/>
      <c r="F138" s="803"/>
      <c r="G138" s="44"/>
      <c r="H138" s="44"/>
      <c r="I138" s="44"/>
      <c r="J138" s="44"/>
    </row>
    <row r="139" spans="1:10" s="231" customFormat="1">
      <c r="A139" s="570"/>
      <c r="B139" s="579" t="s">
        <v>889</v>
      </c>
      <c r="C139" s="572"/>
      <c r="D139" s="572"/>
      <c r="E139" s="803"/>
      <c r="F139" s="803"/>
      <c r="G139" s="44"/>
      <c r="H139" s="44"/>
      <c r="I139" s="44"/>
      <c r="J139" s="44"/>
    </row>
    <row r="140" spans="1:10" s="231" customFormat="1">
      <c r="A140" s="570"/>
      <c r="B140" s="579" t="s">
        <v>890</v>
      </c>
      <c r="C140" s="572"/>
      <c r="D140" s="572"/>
      <c r="E140" s="803"/>
      <c r="F140" s="803"/>
      <c r="G140" s="44"/>
      <c r="H140" s="44"/>
      <c r="I140" s="44"/>
      <c r="J140" s="44"/>
    </row>
    <row r="141" spans="1:10" s="231" customFormat="1">
      <c r="A141" s="570"/>
      <c r="B141" s="583" t="s">
        <v>891</v>
      </c>
      <c r="C141" s="572"/>
      <c r="D141" s="572"/>
      <c r="E141" s="803"/>
      <c r="F141" s="803"/>
      <c r="G141" s="44"/>
      <c r="H141" s="44"/>
      <c r="I141" s="44"/>
      <c r="J141" s="44"/>
    </row>
    <row r="142" spans="1:10" s="231" customFormat="1">
      <c r="A142" s="570"/>
      <c r="B142" s="583" t="s">
        <v>848</v>
      </c>
      <c r="C142" s="572"/>
      <c r="D142" s="572"/>
      <c r="E142" s="803"/>
      <c r="F142" s="803"/>
      <c r="G142" s="44"/>
      <c r="H142" s="44"/>
      <c r="I142" s="44"/>
      <c r="J142" s="44"/>
    </row>
    <row r="143" spans="1:10" s="231" customFormat="1">
      <c r="A143" s="570"/>
      <c r="B143" s="583" t="s">
        <v>858</v>
      </c>
      <c r="C143" s="572"/>
      <c r="D143" s="572"/>
      <c r="E143" s="803"/>
      <c r="F143" s="803"/>
      <c r="G143" s="44"/>
      <c r="H143" s="44"/>
      <c r="I143" s="44"/>
      <c r="J143" s="44"/>
    </row>
    <row r="144" spans="1:10" s="231" customFormat="1">
      <c r="A144" s="570"/>
      <c r="B144" s="583" t="s">
        <v>892</v>
      </c>
      <c r="C144" s="572"/>
      <c r="D144" s="572"/>
      <c r="E144" s="803"/>
      <c r="F144" s="803"/>
      <c r="G144" s="44"/>
      <c r="H144" s="44"/>
      <c r="I144" s="44"/>
      <c r="J144" s="44"/>
    </row>
    <row r="145" spans="1:10" s="231" customFormat="1" ht="49.5">
      <c r="A145" s="570"/>
      <c r="B145" s="578" t="s">
        <v>893</v>
      </c>
      <c r="C145" s="572"/>
      <c r="D145" s="572"/>
      <c r="E145" s="803"/>
      <c r="F145" s="803"/>
      <c r="G145" s="44"/>
      <c r="H145" s="44"/>
      <c r="I145" s="44"/>
      <c r="J145" s="44"/>
    </row>
    <row r="146" spans="1:10" s="231" customFormat="1">
      <c r="A146" s="570"/>
      <c r="B146" s="573"/>
      <c r="C146" s="572"/>
      <c r="D146" s="572"/>
      <c r="E146" s="803"/>
      <c r="F146" s="803"/>
      <c r="G146" s="44"/>
      <c r="H146" s="44"/>
      <c r="I146" s="44"/>
      <c r="J146" s="44"/>
    </row>
    <row r="147" spans="1:10" s="231" customFormat="1">
      <c r="A147" s="570"/>
      <c r="B147" s="573" t="s">
        <v>894</v>
      </c>
      <c r="C147" s="572"/>
      <c r="D147" s="572"/>
      <c r="E147" s="803"/>
      <c r="F147" s="803"/>
      <c r="G147" s="44"/>
      <c r="H147" s="44"/>
      <c r="I147" s="44"/>
      <c r="J147" s="44"/>
    </row>
    <row r="148" spans="1:10" s="231" customFormat="1" ht="49.5">
      <c r="A148" s="570"/>
      <c r="B148" s="579" t="s">
        <v>895</v>
      </c>
      <c r="C148" s="572"/>
      <c r="D148" s="572"/>
      <c r="E148" s="803"/>
      <c r="F148" s="803"/>
      <c r="G148" s="44"/>
      <c r="H148" s="44"/>
      <c r="I148" s="44"/>
      <c r="J148" s="44"/>
    </row>
    <row r="149" spans="1:10" s="231" customFormat="1" ht="33">
      <c r="A149" s="570"/>
      <c r="B149" s="583" t="s">
        <v>1453</v>
      </c>
      <c r="C149" s="572"/>
      <c r="D149" s="572"/>
      <c r="E149" s="803"/>
      <c r="F149" s="803"/>
      <c r="G149" s="44"/>
      <c r="H149" s="44"/>
      <c r="I149" s="44"/>
      <c r="J149" s="44"/>
    </row>
    <row r="150" spans="1:10" s="231" customFormat="1">
      <c r="A150" s="570"/>
      <c r="B150" s="583" t="s">
        <v>848</v>
      </c>
      <c r="C150" s="572"/>
      <c r="D150" s="572"/>
      <c r="E150" s="803"/>
      <c r="F150" s="803"/>
      <c r="G150" s="44"/>
      <c r="H150" s="44"/>
      <c r="I150" s="44"/>
      <c r="J150" s="44"/>
    </row>
    <row r="151" spans="1:10" s="231" customFormat="1">
      <c r="A151" s="570"/>
      <c r="B151" s="585" t="s">
        <v>896</v>
      </c>
      <c r="C151" s="572"/>
      <c r="D151" s="572"/>
      <c r="E151" s="803"/>
      <c r="F151" s="803"/>
      <c r="G151" s="44"/>
      <c r="H151" s="44"/>
      <c r="I151" s="44"/>
      <c r="J151" s="44"/>
    </row>
    <row r="152" spans="1:10" s="231" customFormat="1">
      <c r="A152" s="570"/>
      <c r="B152" s="573"/>
      <c r="C152" s="572"/>
      <c r="D152" s="572"/>
      <c r="E152" s="803"/>
      <c r="F152" s="803"/>
      <c r="G152" s="44"/>
      <c r="H152" s="44"/>
      <c r="I152" s="44"/>
      <c r="J152" s="44"/>
    </row>
    <row r="153" spans="1:10" s="231" customFormat="1">
      <c r="A153" s="570"/>
      <c r="B153" s="585" t="s">
        <v>897</v>
      </c>
      <c r="C153" s="572"/>
      <c r="D153" s="572"/>
      <c r="E153" s="803"/>
      <c r="F153" s="803"/>
      <c r="G153" s="44"/>
      <c r="H153" s="44"/>
      <c r="I153" s="44"/>
      <c r="J153" s="44"/>
    </row>
    <row r="154" spans="1:10" s="231" customFormat="1">
      <c r="A154" s="570"/>
      <c r="B154" s="573" t="s">
        <v>898</v>
      </c>
      <c r="C154" s="572"/>
      <c r="D154" s="572"/>
      <c r="E154" s="803"/>
      <c r="F154" s="803"/>
      <c r="G154" s="44"/>
      <c r="H154" s="44"/>
      <c r="I154" s="44"/>
      <c r="J154" s="44"/>
    </row>
    <row r="155" spans="1:10" s="231" customFormat="1">
      <c r="A155" s="570"/>
      <c r="B155" s="573" t="s">
        <v>899</v>
      </c>
      <c r="C155" s="572"/>
      <c r="D155" s="572"/>
      <c r="E155" s="803"/>
      <c r="F155" s="803"/>
      <c r="G155" s="44"/>
      <c r="H155" s="44"/>
      <c r="I155" s="44"/>
      <c r="J155" s="44"/>
    </row>
    <row r="156" spans="1:10" s="231" customFormat="1">
      <c r="A156" s="570"/>
      <c r="B156" s="573" t="s">
        <v>862</v>
      </c>
      <c r="C156" s="572"/>
      <c r="D156" s="572"/>
      <c r="E156" s="803"/>
      <c r="F156" s="803"/>
      <c r="G156" s="44"/>
      <c r="H156" s="44"/>
      <c r="I156" s="44"/>
      <c r="J156" s="44"/>
    </row>
    <row r="157" spans="1:10" s="231" customFormat="1">
      <c r="A157" s="570"/>
      <c r="B157" s="573" t="s">
        <v>900</v>
      </c>
      <c r="C157" s="572"/>
      <c r="D157" s="572"/>
      <c r="E157" s="803"/>
      <c r="F157" s="803"/>
      <c r="G157" s="44"/>
      <c r="H157" s="44"/>
      <c r="I157" s="44"/>
      <c r="J157" s="44"/>
    </row>
    <row r="158" spans="1:10" s="231" customFormat="1">
      <c r="A158" s="570"/>
      <c r="B158" s="573" t="s">
        <v>901</v>
      </c>
      <c r="C158" s="572"/>
      <c r="D158" s="572"/>
      <c r="E158" s="803"/>
      <c r="F158" s="803"/>
      <c r="G158" s="44"/>
      <c r="H158" s="44"/>
      <c r="I158" s="44"/>
      <c r="J158" s="44"/>
    </row>
    <row r="159" spans="1:10" s="231" customFormat="1">
      <c r="A159" s="570"/>
      <c r="B159" s="573" t="s">
        <v>902</v>
      </c>
      <c r="C159" s="572"/>
      <c r="D159" s="572"/>
      <c r="E159" s="803"/>
      <c r="F159" s="803"/>
      <c r="G159" s="44"/>
      <c r="H159" s="44"/>
      <c r="I159" s="44"/>
      <c r="J159" s="44"/>
    </row>
    <row r="160" spans="1:10" s="231" customFormat="1">
      <c r="A160" s="570"/>
      <c r="B160" s="573" t="s">
        <v>903</v>
      </c>
      <c r="C160" s="572"/>
      <c r="D160" s="572"/>
      <c r="E160" s="803"/>
      <c r="F160" s="803"/>
      <c r="G160" s="44"/>
      <c r="H160" s="44"/>
      <c r="I160" s="44"/>
      <c r="J160" s="44"/>
    </row>
    <row r="161" spans="1:10" s="231" customFormat="1">
      <c r="A161" s="570"/>
      <c r="B161" s="573" t="s">
        <v>904</v>
      </c>
      <c r="C161" s="572"/>
      <c r="D161" s="572"/>
      <c r="E161" s="803"/>
      <c r="F161" s="803"/>
      <c r="G161" s="44"/>
      <c r="H161" s="44"/>
      <c r="I161" s="44"/>
      <c r="J161" s="44"/>
    </row>
    <row r="162" spans="1:10" s="231" customFormat="1">
      <c r="A162" s="570"/>
      <c r="B162" s="585" t="s">
        <v>905</v>
      </c>
      <c r="C162" s="572"/>
      <c r="D162" s="572"/>
      <c r="E162" s="803"/>
      <c r="F162" s="803"/>
      <c r="G162" s="44"/>
      <c r="H162" s="44"/>
      <c r="I162" s="44"/>
      <c r="J162" s="44"/>
    </row>
    <row r="163" spans="1:10" s="231" customFormat="1">
      <c r="A163" s="570"/>
      <c r="B163" s="573" t="s">
        <v>906</v>
      </c>
      <c r="C163" s="572"/>
      <c r="D163" s="572"/>
      <c r="E163" s="803"/>
      <c r="F163" s="803"/>
      <c r="G163" s="44"/>
      <c r="H163" s="44"/>
      <c r="I163" s="44"/>
      <c r="J163" s="44"/>
    </row>
    <row r="164" spans="1:10" s="231" customFormat="1">
      <c r="A164" s="570"/>
      <c r="B164" s="573" t="s">
        <v>907</v>
      </c>
      <c r="C164" s="572"/>
      <c r="D164" s="572"/>
      <c r="E164" s="803"/>
      <c r="F164" s="803"/>
      <c r="G164" s="44"/>
      <c r="H164" s="44"/>
      <c r="I164" s="44"/>
      <c r="J164" s="44"/>
    </row>
    <row r="165" spans="1:10" s="231" customFormat="1">
      <c r="A165" s="570"/>
      <c r="B165" s="573" t="s">
        <v>862</v>
      </c>
      <c r="C165" s="572"/>
      <c r="D165" s="572"/>
      <c r="E165" s="803"/>
      <c r="F165" s="803"/>
      <c r="G165" s="44"/>
      <c r="H165" s="44"/>
      <c r="I165" s="44"/>
      <c r="J165" s="44"/>
    </row>
    <row r="166" spans="1:10" s="231" customFormat="1">
      <c r="A166" s="570"/>
      <c r="B166" s="573" t="s">
        <v>908</v>
      </c>
      <c r="C166" s="572"/>
      <c r="D166" s="572"/>
      <c r="E166" s="803"/>
      <c r="F166" s="803"/>
      <c r="G166" s="44"/>
      <c r="H166" s="44"/>
      <c r="I166" s="44"/>
      <c r="J166" s="44"/>
    </row>
    <row r="167" spans="1:10" s="231" customFormat="1">
      <c r="A167" s="570"/>
      <c r="B167" s="573" t="s">
        <v>909</v>
      </c>
      <c r="C167" s="572"/>
      <c r="D167" s="572"/>
      <c r="E167" s="803"/>
      <c r="F167" s="803"/>
      <c r="G167" s="44"/>
      <c r="H167" s="44"/>
      <c r="I167" s="44"/>
      <c r="J167" s="44"/>
    </row>
    <row r="168" spans="1:10" s="231" customFormat="1">
      <c r="A168" s="570"/>
      <c r="B168" s="573" t="s">
        <v>910</v>
      </c>
      <c r="C168" s="572"/>
      <c r="D168" s="572"/>
      <c r="E168" s="803"/>
      <c r="F168" s="803"/>
      <c r="G168" s="44"/>
      <c r="H168" s="44"/>
      <c r="I168" s="44"/>
      <c r="J168" s="44"/>
    </row>
    <row r="169" spans="1:10" s="231" customFormat="1">
      <c r="A169" s="570"/>
      <c r="B169" s="573" t="s">
        <v>911</v>
      </c>
      <c r="C169" s="572"/>
      <c r="D169" s="572"/>
      <c r="E169" s="803"/>
      <c r="F169" s="803"/>
      <c r="G169" s="44"/>
      <c r="H169" s="44"/>
      <c r="I169" s="44"/>
      <c r="J169" s="44"/>
    </row>
    <row r="170" spans="1:10" s="231" customFormat="1">
      <c r="A170" s="570"/>
      <c r="B170" s="573" t="s">
        <v>912</v>
      </c>
      <c r="C170" s="572"/>
      <c r="D170" s="572"/>
      <c r="E170" s="803"/>
      <c r="F170" s="803"/>
      <c r="G170" s="44"/>
      <c r="H170" s="44"/>
      <c r="I170" s="44"/>
      <c r="J170" s="44"/>
    </row>
    <row r="171" spans="1:10" s="231" customFormat="1">
      <c r="A171" s="570"/>
      <c r="B171" s="586" t="s">
        <v>913</v>
      </c>
      <c r="C171" s="572"/>
      <c r="D171" s="572"/>
      <c r="E171" s="803"/>
      <c r="F171" s="803"/>
      <c r="G171" s="44"/>
      <c r="H171" s="44"/>
      <c r="I171" s="44"/>
      <c r="J171" s="44"/>
    </row>
    <row r="172" spans="1:10" s="231" customFormat="1">
      <c r="A172" s="570"/>
      <c r="B172" s="586" t="s">
        <v>848</v>
      </c>
      <c r="C172" s="572"/>
      <c r="D172" s="572"/>
      <c r="E172" s="803"/>
      <c r="F172" s="803"/>
      <c r="G172" s="44"/>
      <c r="H172" s="44"/>
      <c r="I172" s="44"/>
      <c r="J172" s="44"/>
    </row>
    <row r="173" spans="1:10" s="231" customFormat="1">
      <c r="A173" s="570"/>
      <c r="B173" s="578" t="s">
        <v>896</v>
      </c>
      <c r="C173" s="572"/>
      <c r="D173" s="572"/>
      <c r="E173" s="803"/>
      <c r="F173" s="803"/>
      <c r="G173" s="44"/>
      <c r="H173" s="44"/>
      <c r="I173" s="44"/>
      <c r="J173" s="44"/>
    </row>
    <row r="174" spans="1:10" s="231" customFormat="1">
      <c r="A174" s="570"/>
      <c r="B174" s="579"/>
      <c r="C174" s="572"/>
      <c r="D174" s="572"/>
      <c r="E174" s="803"/>
      <c r="F174" s="803"/>
      <c r="G174" s="44"/>
      <c r="H174" s="44"/>
      <c r="I174" s="44"/>
      <c r="J174" s="44"/>
    </row>
    <row r="175" spans="1:10" s="231" customFormat="1">
      <c r="A175" s="570"/>
      <c r="B175" s="579" t="s">
        <v>914</v>
      </c>
      <c r="C175" s="572"/>
      <c r="D175" s="572"/>
      <c r="E175" s="803"/>
      <c r="F175" s="803"/>
      <c r="G175" s="44"/>
      <c r="H175" s="44"/>
      <c r="I175" s="44"/>
      <c r="J175" s="44"/>
    </row>
    <row r="176" spans="1:10" s="231" customFormat="1" ht="66">
      <c r="A176" s="570"/>
      <c r="B176" s="586" t="s">
        <v>915</v>
      </c>
      <c r="C176" s="572"/>
      <c r="D176" s="572"/>
      <c r="E176" s="803"/>
      <c r="F176" s="803"/>
      <c r="G176" s="44"/>
      <c r="H176" s="44"/>
      <c r="I176" s="44"/>
      <c r="J176" s="44"/>
    </row>
    <row r="177" spans="1:10" s="231" customFormat="1">
      <c r="A177" s="570"/>
      <c r="B177" s="586" t="s">
        <v>848</v>
      </c>
      <c r="C177" s="572"/>
      <c r="D177" s="572"/>
      <c r="E177" s="803"/>
      <c r="F177" s="803"/>
      <c r="G177" s="44"/>
      <c r="H177" s="44"/>
      <c r="I177" s="44"/>
      <c r="J177" s="44"/>
    </row>
    <row r="178" spans="1:10" s="231" customFormat="1" ht="33">
      <c r="A178" s="570"/>
      <c r="B178" s="578" t="s">
        <v>916</v>
      </c>
      <c r="C178" s="572"/>
      <c r="D178" s="572"/>
      <c r="E178" s="803"/>
      <c r="F178" s="803"/>
      <c r="G178" s="44"/>
      <c r="H178" s="44"/>
      <c r="I178" s="44"/>
      <c r="J178" s="44"/>
    </row>
    <row r="179" spans="1:10" s="231" customFormat="1">
      <c r="A179" s="570"/>
      <c r="B179" s="579"/>
      <c r="C179" s="572"/>
      <c r="D179" s="572"/>
      <c r="E179" s="803"/>
      <c r="F179" s="803"/>
      <c r="G179" s="44"/>
      <c r="H179" s="44"/>
      <c r="I179" s="44"/>
      <c r="J179" s="44"/>
    </row>
    <row r="180" spans="1:10" s="231" customFormat="1">
      <c r="A180" s="570"/>
      <c r="B180" s="579" t="s">
        <v>846</v>
      </c>
      <c r="C180" s="572"/>
      <c r="D180" s="572"/>
      <c r="E180" s="803"/>
      <c r="F180" s="803"/>
      <c r="G180" s="44"/>
      <c r="H180" s="44"/>
      <c r="I180" s="44"/>
      <c r="J180" s="44"/>
    </row>
    <row r="181" spans="1:10" s="231" customFormat="1">
      <c r="A181" s="570"/>
      <c r="B181" s="579" t="s">
        <v>917</v>
      </c>
      <c r="C181" s="572"/>
      <c r="D181" s="572"/>
      <c r="E181" s="803"/>
      <c r="F181" s="803"/>
      <c r="G181" s="44"/>
      <c r="H181" s="44"/>
      <c r="I181" s="44"/>
      <c r="J181" s="44"/>
    </row>
    <row r="182" spans="1:10" s="231" customFormat="1">
      <c r="A182" s="570"/>
      <c r="B182" s="579" t="s">
        <v>918</v>
      </c>
      <c r="C182" s="572"/>
      <c r="D182" s="572"/>
      <c r="E182" s="803"/>
      <c r="F182" s="803"/>
      <c r="G182" s="44"/>
      <c r="H182" s="44"/>
      <c r="I182" s="44"/>
      <c r="J182" s="44"/>
    </row>
    <row r="183" spans="1:10" s="231" customFormat="1">
      <c r="A183" s="570"/>
      <c r="B183" s="579" t="s">
        <v>848</v>
      </c>
      <c r="C183" s="572"/>
      <c r="D183" s="572"/>
      <c r="E183" s="803"/>
      <c r="F183" s="803"/>
      <c r="G183" s="44"/>
      <c r="H183" s="44"/>
      <c r="I183" s="44"/>
      <c r="J183" s="44"/>
    </row>
    <row r="184" spans="1:10" s="231" customFormat="1">
      <c r="A184" s="570"/>
      <c r="B184" s="582" t="s">
        <v>850</v>
      </c>
      <c r="C184" s="572"/>
      <c r="D184" s="572"/>
      <c r="E184" s="803"/>
      <c r="F184" s="803"/>
      <c r="G184" s="44"/>
      <c r="H184" s="44"/>
      <c r="I184" s="44"/>
      <c r="J184" s="44"/>
    </row>
    <row r="185" spans="1:10" s="231" customFormat="1">
      <c r="A185" s="570"/>
      <c r="B185" s="582"/>
      <c r="C185" s="572"/>
      <c r="D185" s="572"/>
      <c r="E185" s="803"/>
      <c r="F185" s="803"/>
      <c r="G185" s="44"/>
      <c r="H185" s="44"/>
      <c r="I185" s="44"/>
      <c r="J185" s="44"/>
    </row>
    <row r="186" spans="1:10" s="231" customFormat="1">
      <c r="A186" s="570"/>
      <c r="B186" s="578" t="s">
        <v>919</v>
      </c>
      <c r="C186" s="572"/>
      <c r="D186" s="572"/>
      <c r="E186" s="803"/>
      <c r="F186" s="803"/>
      <c r="G186" s="44"/>
      <c r="H186" s="44"/>
      <c r="I186" s="44"/>
      <c r="J186" s="44"/>
    </row>
    <row r="187" spans="1:10" s="231" customFormat="1">
      <c r="A187" s="570"/>
      <c r="B187" s="579"/>
      <c r="C187" s="572"/>
      <c r="D187" s="572"/>
      <c r="E187" s="803"/>
      <c r="F187" s="803"/>
      <c r="G187" s="44"/>
      <c r="H187" s="44"/>
      <c r="I187" s="44"/>
      <c r="J187" s="44"/>
    </row>
    <row r="188" spans="1:10" s="231" customFormat="1">
      <c r="A188" s="570"/>
      <c r="B188" s="579" t="s">
        <v>846</v>
      </c>
      <c r="C188" s="572"/>
      <c r="D188" s="572"/>
      <c r="E188" s="803"/>
      <c r="F188" s="803"/>
      <c r="G188" s="44"/>
      <c r="H188" s="44"/>
      <c r="I188" s="44"/>
      <c r="J188" s="44"/>
    </row>
    <row r="189" spans="1:10" s="231" customFormat="1">
      <c r="A189" s="570"/>
      <c r="B189" s="579" t="s">
        <v>847</v>
      </c>
      <c r="C189" s="572"/>
      <c r="D189" s="572"/>
      <c r="E189" s="803"/>
      <c r="F189" s="803"/>
      <c r="G189" s="44"/>
      <c r="H189" s="44"/>
      <c r="I189" s="44"/>
      <c r="J189" s="44"/>
    </row>
    <row r="190" spans="1:10" s="231" customFormat="1">
      <c r="A190" s="570"/>
      <c r="B190" s="583" t="s">
        <v>918</v>
      </c>
      <c r="C190" s="572"/>
      <c r="D190" s="572"/>
      <c r="E190" s="803"/>
      <c r="F190" s="803"/>
      <c r="G190" s="44"/>
      <c r="H190" s="47"/>
      <c r="I190" s="48"/>
      <c r="J190" s="48"/>
    </row>
    <row r="191" spans="1:10" s="231" customFormat="1">
      <c r="A191" s="570"/>
      <c r="B191" s="583" t="s">
        <v>848</v>
      </c>
      <c r="C191" s="572"/>
      <c r="D191" s="572"/>
      <c r="E191" s="803"/>
      <c r="F191" s="803"/>
      <c r="G191" s="44"/>
      <c r="H191" s="44"/>
      <c r="I191" s="44"/>
      <c r="J191" s="44"/>
    </row>
    <row r="192" spans="1:10" s="231" customFormat="1">
      <c r="A192" s="570"/>
      <c r="B192" s="578" t="s">
        <v>850</v>
      </c>
      <c r="C192" s="572"/>
      <c r="D192" s="572"/>
      <c r="E192" s="803"/>
      <c r="F192" s="803"/>
      <c r="G192" s="47"/>
      <c r="H192" s="44"/>
      <c r="I192" s="44"/>
      <c r="J192" s="44"/>
    </row>
    <row r="193" spans="1:10" s="231" customFormat="1">
      <c r="A193" s="570"/>
      <c r="B193" s="584"/>
      <c r="C193" s="572"/>
      <c r="D193" s="572"/>
      <c r="E193" s="803"/>
      <c r="F193" s="803"/>
      <c r="G193" s="44"/>
      <c r="H193" s="44"/>
      <c r="I193" s="44"/>
      <c r="J193" s="44"/>
    </row>
    <row r="194" spans="1:10" s="231" customFormat="1">
      <c r="A194" s="570"/>
      <c r="B194" s="579" t="s">
        <v>920</v>
      </c>
      <c r="C194" s="572"/>
      <c r="D194" s="572"/>
      <c r="E194" s="803"/>
      <c r="F194" s="803"/>
      <c r="G194" s="44"/>
      <c r="H194" s="44"/>
      <c r="I194" s="44"/>
      <c r="J194" s="44"/>
    </row>
    <row r="195" spans="1:10" s="231" customFormat="1">
      <c r="A195" s="570"/>
      <c r="B195" s="579" t="s">
        <v>921</v>
      </c>
      <c r="C195" s="572"/>
      <c r="D195" s="572"/>
      <c r="E195" s="803"/>
      <c r="F195" s="803"/>
      <c r="G195" s="44"/>
      <c r="H195" s="44"/>
      <c r="I195" s="44"/>
      <c r="J195" s="44"/>
    </row>
    <row r="196" spans="1:10" s="231" customFormat="1">
      <c r="A196" s="570"/>
      <c r="B196" s="579" t="s">
        <v>922</v>
      </c>
      <c r="C196" s="572"/>
      <c r="D196" s="572"/>
      <c r="E196" s="803"/>
      <c r="F196" s="803"/>
      <c r="G196" s="44"/>
      <c r="H196" s="44"/>
      <c r="I196" s="44"/>
      <c r="J196" s="44"/>
    </row>
    <row r="197" spans="1:10" s="231" customFormat="1">
      <c r="A197" s="570"/>
      <c r="B197" s="579" t="s">
        <v>923</v>
      </c>
      <c r="C197" s="572"/>
      <c r="D197" s="572"/>
      <c r="E197" s="803"/>
      <c r="F197" s="803"/>
      <c r="G197" s="44"/>
      <c r="H197" s="44"/>
      <c r="I197" s="44"/>
      <c r="J197" s="44"/>
    </row>
    <row r="198" spans="1:10" s="231" customFormat="1">
      <c r="A198" s="570"/>
      <c r="B198" s="583" t="s">
        <v>924</v>
      </c>
      <c r="C198" s="572"/>
      <c r="D198" s="572"/>
      <c r="E198" s="803"/>
      <c r="F198" s="803"/>
      <c r="G198" s="44"/>
      <c r="H198" s="44"/>
      <c r="I198" s="44"/>
      <c r="J198" s="44"/>
    </row>
    <row r="199" spans="1:10" s="231" customFormat="1">
      <c r="A199" s="570"/>
      <c r="B199" s="583" t="s">
        <v>848</v>
      </c>
      <c r="C199" s="572"/>
      <c r="D199" s="572"/>
      <c r="E199" s="803"/>
      <c r="F199" s="803"/>
      <c r="G199" s="44"/>
      <c r="H199" s="44"/>
      <c r="I199" s="44"/>
      <c r="J199" s="44"/>
    </row>
    <row r="200" spans="1:10" s="231" customFormat="1">
      <c r="A200" s="570"/>
      <c r="B200" s="583" t="s">
        <v>856</v>
      </c>
      <c r="C200" s="572"/>
      <c r="D200" s="572"/>
      <c r="E200" s="803"/>
      <c r="F200" s="803"/>
      <c r="G200" s="44"/>
      <c r="H200" s="44"/>
      <c r="I200" s="44"/>
      <c r="J200" s="44"/>
    </row>
    <row r="201" spans="1:10" s="231" customFormat="1">
      <c r="A201" s="570"/>
      <c r="B201" s="583" t="s">
        <v>857</v>
      </c>
      <c r="C201" s="572"/>
      <c r="D201" s="572"/>
      <c r="E201" s="803"/>
      <c r="F201" s="803"/>
      <c r="G201" s="44"/>
      <c r="H201" s="44"/>
      <c r="I201" s="44"/>
      <c r="J201" s="44"/>
    </row>
    <row r="202" spans="1:10" s="231" customFormat="1">
      <c r="A202" s="570"/>
      <c r="B202" s="578" t="s">
        <v>858</v>
      </c>
      <c r="C202" s="572"/>
      <c r="D202" s="572"/>
      <c r="E202" s="803"/>
      <c r="F202" s="803"/>
      <c r="G202" s="44"/>
      <c r="H202" s="44"/>
      <c r="I202" s="44"/>
      <c r="J202" s="44"/>
    </row>
    <row r="203" spans="1:10" s="231" customFormat="1">
      <c r="A203" s="570"/>
      <c r="B203" s="573"/>
      <c r="C203" s="572"/>
      <c r="D203" s="572"/>
      <c r="E203" s="803"/>
      <c r="F203" s="803"/>
      <c r="G203" s="44"/>
      <c r="H203" s="44"/>
      <c r="I203" s="44"/>
      <c r="J203" s="44"/>
    </row>
    <row r="204" spans="1:10" s="231" customFormat="1">
      <c r="A204" s="570"/>
      <c r="B204" s="573" t="s">
        <v>894</v>
      </c>
      <c r="C204" s="572"/>
      <c r="D204" s="572"/>
      <c r="E204" s="803"/>
      <c r="F204" s="803"/>
      <c r="G204" s="44"/>
      <c r="H204" s="44"/>
      <c r="I204" s="44"/>
      <c r="J204" s="44"/>
    </row>
    <row r="205" spans="1:10" s="231" customFormat="1" ht="49.5">
      <c r="A205" s="570"/>
      <c r="B205" s="579" t="s">
        <v>895</v>
      </c>
      <c r="C205" s="572"/>
      <c r="D205" s="572"/>
      <c r="E205" s="803"/>
      <c r="F205" s="803"/>
      <c r="G205" s="44"/>
      <c r="H205" s="44"/>
      <c r="I205" s="44"/>
      <c r="J205" s="44"/>
    </row>
    <row r="206" spans="1:10" s="231" customFormat="1" ht="33">
      <c r="A206" s="570"/>
      <c r="B206" s="583" t="s">
        <v>1453</v>
      </c>
      <c r="C206" s="572"/>
      <c r="D206" s="572"/>
      <c r="E206" s="803"/>
      <c r="F206" s="803"/>
      <c r="G206" s="44"/>
      <c r="H206" s="44"/>
      <c r="I206" s="44"/>
      <c r="J206" s="44"/>
    </row>
    <row r="207" spans="1:10" s="231" customFormat="1">
      <c r="A207" s="570"/>
      <c r="B207" s="583" t="s">
        <v>848</v>
      </c>
      <c r="C207" s="572"/>
      <c r="D207" s="572"/>
      <c r="E207" s="803"/>
      <c r="F207" s="803"/>
      <c r="G207" s="44"/>
      <c r="H207" s="44"/>
      <c r="I207" s="44"/>
      <c r="J207" s="44"/>
    </row>
    <row r="208" spans="1:10" s="231" customFormat="1">
      <c r="A208" s="570"/>
      <c r="B208" s="578" t="s">
        <v>896</v>
      </c>
      <c r="C208" s="572"/>
      <c r="D208" s="572"/>
      <c r="E208" s="803"/>
      <c r="F208" s="803"/>
      <c r="G208" s="44"/>
      <c r="H208" s="44"/>
      <c r="I208" s="44"/>
      <c r="J208" s="44"/>
    </row>
    <row r="209" spans="1:10" s="231" customFormat="1">
      <c r="A209" s="570"/>
      <c r="B209" s="583"/>
      <c r="C209" s="572"/>
      <c r="D209" s="572"/>
      <c r="E209" s="803"/>
      <c r="F209" s="803"/>
      <c r="G209" s="44"/>
      <c r="H209" s="44"/>
      <c r="I209" s="44"/>
      <c r="J209" s="44"/>
    </row>
    <row r="210" spans="1:10" s="231" customFormat="1">
      <c r="A210" s="570"/>
      <c r="B210" s="579" t="s">
        <v>925</v>
      </c>
      <c r="C210" s="572"/>
      <c r="D210" s="572"/>
      <c r="E210" s="803"/>
      <c r="F210" s="803"/>
      <c r="G210" s="44"/>
      <c r="H210" s="44"/>
      <c r="I210" s="44"/>
      <c r="J210" s="44"/>
    </row>
    <row r="211" spans="1:10" s="231" customFormat="1" ht="49.5">
      <c r="A211" s="570"/>
      <c r="B211" s="583" t="s">
        <v>926</v>
      </c>
      <c r="C211" s="572"/>
      <c r="D211" s="572"/>
      <c r="E211" s="803"/>
      <c r="F211" s="803"/>
      <c r="G211" s="44"/>
      <c r="H211" s="44"/>
      <c r="I211" s="44"/>
      <c r="J211" s="44"/>
    </row>
    <row r="212" spans="1:10" s="231" customFormat="1">
      <c r="A212" s="570"/>
      <c r="B212" s="583" t="s">
        <v>848</v>
      </c>
      <c r="C212" s="572"/>
      <c r="D212" s="572"/>
      <c r="E212" s="803"/>
      <c r="F212" s="803"/>
      <c r="G212" s="44"/>
      <c r="H212" s="44"/>
      <c r="I212" s="44"/>
      <c r="J212" s="44"/>
    </row>
    <row r="213" spans="1:10" s="231" customFormat="1">
      <c r="A213" s="570"/>
      <c r="B213" s="585" t="s">
        <v>858</v>
      </c>
      <c r="C213" s="572"/>
      <c r="D213" s="572"/>
      <c r="E213" s="803"/>
      <c r="F213" s="803"/>
      <c r="G213" s="44"/>
      <c r="H213" s="44"/>
      <c r="I213" s="44"/>
      <c r="J213" s="44"/>
    </row>
    <row r="214" spans="1:10" s="231" customFormat="1">
      <c r="A214" s="570"/>
      <c r="B214" s="573"/>
      <c r="C214" s="572"/>
      <c r="D214" s="572"/>
      <c r="E214" s="803"/>
      <c r="F214" s="803"/>
      <c r="G214" s="44"/>
      <c r="H214" s="44"/>
      <c r="I214" s="44"/>
      <c r="J214" s="44"/>
    </row>
    <row r="215" spans="1:10" s="231" customFormat="1">
      <c r="A215" s="570"/>
      <c r="B215" s="587" t="s">
        <v>859</v>
      </c>
      <c r="C215" s="572"/>
      <c r="D215" s="572"/>
      <c r="E215" s="803"/>
      <c r="F215" s="803"/>
      <c r="G215" s="44"/>
      <c r="H215" s="44"/>
      <c r="I215" s="44"/>
      <c r="J215" s="44"/>
    </row>
    <row r="216" spans="1:10" s="231" customFormat="1" ht="49.5">
      <c r="A216" s="570"/>
      <c r="B216" s="583" t="s">
        <v>860</v>
      </c>
      <c r="C216" s="572"/>
      <c r="D216" s="572"/>
      <c r="E216" s="803"/>
      <c r="F216" s="803"/>
      <c r="G216" s="44"/>
      <c r="H216" s="44"/>
      <c r="I216" s="44"/>
      <c r="J216" s="44"/>
    </row>
    <row r="217" spans="1:10" s="231" customFormat="1" ht="33">
      <c r="A217" s="570"/>
      <c r="B217" s="578" t="s">
        <v>927</v>
      </c>
      <c r="C217" s="572"/>
      <c r="D217" s="572"/>
      <c r="E217" s="803"/>
      <c r="F217" s="803"/>
      <c r="G217" s="44"/>
      <c r="H217" s="44"/>
      <c r="I217" s="44"/>
      <c r="J217" s="44"/>
    </row>
    <row r="218" spans="1:10" s="231" customFormat="1">
      <c r="A218" s="570"/>
      <c r="B218" s="579"/>
      <c r="C218" s="572"/>
      <c r="D218" s="572"/>
      <c r="E218" s="803"/>
      <c r="F218" s="803"/>
      <c r="G218" s="44"/>
      <c r="H218" s="44"/>
      <c r="I218" s="44"/>
      <c r="J218" s="44"/>
    </row>
    <row r="219" spans="1:10" s="231" customFormat="1">
      <c r="A219" s="570"/>
      <c r="B219" s="573" t="s">
        <v>881</v>
      </c>
      <c r="C219" s="572"/>
      <c r="D219" s="572"/>
      <c r="E219" s="803"/>
      <c r="F219" s="803"/>
      <c r="G219" s="44"/>
      <c r="H219" s="44"/>
      <c r="I219" s="44"/>
      <c r="J219" s="44"/>
    </row>
    <row r="220" spans="1:10" s="231" customFormat="1" ht="33">
      <c r="A220" s="570"/>
      <c r="B220" s="579" t="s">
        <v>882</v>
      </c>
      <c r="C220" s="572"/>
      <c r="D220" s="572"/>
      <c r="E220" s="803"/>
      <c r="F220" s="803"/>
      <c r="G220" s="44"/>
      <c r="H220" s="44"/>
      <c r="I220" s="44"/>
      <c r="J220" s="44"/>
    </row>
    <row r="221" spans="1:10" s="231" customFormat="1">
      <c r="A221" s="570"/>
      <c r="B221" s="579" t="s">
        <v>863</v>
      </c>
      <c r="C221" s="572"/>
      <c r="D221" s="572"/>
      <c r="E221" s="803"/>
      <c r="F221" s="803"/>
      <c r="G221" s="44"/>
      <c r="H221" s="44"/>
      <c r="I221" s="44"/>
      <c r="J221" s="44"/>
    </row>
    <row r="222" spans="1:10" s="231" customFormat="1">
      <c r="A222" s="570"/>
      <c r="B222" s="579" t="s">
        <v>883</v>
      </c>
      <c r="C222" s="572"/>
      <c r="D222" s="572"/>
      <c r="E222" s="803"/>
      <c r="F222" s="803"/>
      <c r="G222" s="44"/>
      <c r="H222" s="44"/>
      <c r="I222" s="44"/>
      <c r="J222" s="44"/>
    </row>
    <row r="223" spans="1:10" s="231" customFormat="1">
      <c r="A223" s="570"/>
      <c r="B223" s="579" t="s">
        <v>884</v>
      </c>
      <c r="C223" s="572"/>
      <c r="D223" s="572"/>
      <c r="E223" s="803"/>
      <c r="F223" s="803"/>
      <c r="G223" s="44"/>
      <c r="H223" s="44"/>
      <c r="I223" s="44"/>
      <c r="J223" s="44"/>
    </row>
    <row r="224" spans="1:10" s="231" customFormat="1">
      <c r="A224" s="570"/>
      <c r="B224" s="579" t="s">
        <v>928</v>
      </c>
      <c r="C224" s="572"/>
      <c r="D224" s="572"/>
      <c r="E224" s="803"/>
      <c r="F224" s="803"/>
      <c r="G224" s="44"/>
      <c r="H224" s="44"/>
      <c r="I224" s="44"/>
      <c r="J224" s="44"/>
    </row>
    <row r="225" spans="1:10" s="231" customFormat="1">
      <c r="A225" s="570"/>
      <c r="B225" s="579" t="s">
        <v>929</v>
      </c>
      <c r="C225" s="572"/>
      <c r="D225" s="572"/>
      <c r="E225" s="803"/>
      <c r="F225" s="803"/>
      <c r="G225" s="44"/>
      <c r="H225" s="44"/>
      <c r="I225" s="44"/>
      <c r="J225" s="44"/>
    </row>
    <row r="226" spans="1:10" s="231" customFormat="1">
      <c r="A226" s="570"/>
      <c r="B226" s="579" t="s">
        <v>887</v>
      </c>
      <c r="C226" s="572"/>
      <c r="D226" s="572"/>
      <c r="E226" s="803"/>
      <c r="F226" s="803"/>
      <c r="G226" s="44"/>
      <c r="H226" s="44"/>
      <c r="I226" s="44"/>
      <c r="J226" s="44"/>
    </row>
    <row r="227" spans="1:10" s="231" customFormat="1">
      <c r="A227" s="570"/>
      <c r="B227" s="579" t="s">
        <v>930</v>
      </c>
      <c r="C227" s="572"/>
      <c r="D227" s="572"/>
      <c r="E227" s="803"/>
      <c r="F227" s="803"/>
      <c r="G227" s="44"/>
      <c r="H227" s="44"/>
      <c r="I227" s="44"/>
      <c r="J227" s="44"/>
    </row>
    <row r="228" spans="1:10" s="231" customFormat="1">
      <c r="A228" s="570"/>
      <c r="B228" s="579" t="s">
        <v>889</v>
      </c>
      <c r="C228" s="572"/>
      <c r="D228" s="572"/>
      <c r="E228" s="803"/>
      <c r="F228" s="803"/>
      <c r="G228" s="44"/>
      <c r="H228" s="44"/>
      <c r="I228" s="44"/>
      <c r="J228" s="44"/>
    </row>
    <row r="229" spans="1:10" s="231" customFormat="1">
      <c r="A229" s="570"/>
      <c r="B229" s="579" t="s">
        <v>890</v>
      </c>
      <c r="C229" s="572"/>
      <c r="D229" s="572"/>
      <c r="E229" s="803"/>
      <c r="F229" s="803"/>
      <c r="G229" s="44"/>
      <c r="H229" s="44"/>
      <c r="I229" s="44"/>
      <c r="J229" s="44"/>
    </row>
    <row r="230" spans="1:10" s="231" customFormat="1">
      <c r="A230" s="570"/>
      <c r="B230" s="583" t="s">
        <v>891</v>
      </c>
      <c r="C230" s="572"/>
      <c r="D230" s="572"/>
      <c r="E230" s="803"/>
      <c r="F230" s="803"/>
      <c r="G230" s="44"/>
      <c r="H230" s="44"/>
      <c r="I230" s="44"/>
      <c r="J230" s="44"/>
    </row>
    <row r="231" spans="1:10" s="231" customFormat="1">
      <c r="A231" s="570"/>
      <c r="B231" s="583" t="s">
        <v>848</v>
      </c>
      <c r="C231" s="572"/>
      <c r="D231" s="572"/>
      <c r="E231" s="803"/>
      <c r="F231" s="803"/>
      <c r="G231" s="44"/>
      <c r="H231" s="44"/>
      <c r="I231" s="44"/>
      <c r="J231" s="44"/>
    </row>
    <row r="232" spans="1:10" s="231" customFormat="1">
      <c r="A232" s="570"/>
      <c r="B232" s="583" t="s">
        <v>858</v>
      </c>
      <c r="C232" s="572"/>
      <c r="D232" s="572"/>
      <c r="E232" s="803"/>
      <c r="F232" s="803"/>
      <c r="G232" s="44"/>
      <c r="H232" s="44"/>
      <c r="I232" s="44"/>
      <c r="J232" s="44"/>
    </row>
    <row r="233" spans="1:10" s="231" customFormat="1">
      <c r="A233" s="570"/>
      <c r="B233" s="587" t="s">
        <v>892</v>
      </c>
      <c r="C233" s="572"/>
      <c r="D233" s="572"/>
      <c r="E233" s="803"/>
      <c r="F233" s="803"/>
      <c r="G233" s="44"/>
      <c r="H233" s="44"/>
      <c r="I233" s="44"/>
      <c r="J233" s="44"/>
    </row>
    <row r="234" spans="1:10" s="231" customFormat="1" ht="49.5">
      <c r="A234" s="570"/>
      <c r="B234" s="578" t="s">
        <v>893</v>
      </c>
      <c r="C234" s="572"/>
      <c r="D234" s="572"/>
      <c r="E234" s="803"/>
      <c r="F234" s="803"/>
      <c r="G234" s="44"/>
      <c r="H234" s="44"/>
      <c r="I234" s="44"/>
      <c r="J234" s="44"/>
    </row>
    <row r="235" spans="1:10" s="231" customFormat="1">
      <c r="A235" s="570"/>
      <c r="B235" s="579"/>
      <c r="C235" s="572"/>
      <c r="D235" s="572"/>
      <c r="E235" s="803"/>
      <c r="F235" s="803"/>
      <c r="G235" s="44"/>
      <c r="H235" s="44"/>
      <c r="I235" s="44"/>
      <c r="J235" s="44"/>
    </row>
    <row r="236" spans="1:10" s="231" customFormat="1">
      <c r="A236" s="570"/>
      <c r="B236" s="579" t="s">
        <v>846</v>
      </c>
      <c r="C236" s="572"/>
      <c r="D236" s="572"/>
      <c r="E236" s="803"/>
      <c r="F236" s="803"/>
      <c r="G236" s="44"/>
      <c r="H236" s="44"/>
      <c r="I236" s="44"/>
      <c r="J236" s="44"/>
    </row>
    <row r="237" spans="1:10" s="231" customFormat="1">
      <c r="A237" s="570"/>
      <c r="B237" s="579" t="s">
        <v>847</v>
      </c>
      <c r="C237" s="572"/>
      <c r="D237" s="572"/>
      <c r="E237" s="803"/>
      <c r="F237" s="803"/>
      <c r="G237" s="44"/>
      <c r="H237" s="44"/>
      <c r="I237" s="44"/>
      <c r="J237" s="44"/>
    </row>
    <row r="238" spans="1:10" s="231" customFormat="1" ht="33">
      <c r="A238" s="570"/>
      <c r="B238" s="583" t="s">
        <v>1450</v>
      </c>
      <c r="C238" s="572"/>
      <c r="D238" s="572"/>
      <c r="E238" s="803"/>
      <c r="F238" s="803"/>
      <c r="G238" s="44"/>
      <c r="H238" s="44"/>
      <c r="I238" s="44"/>
      <c r="J238" s="44"/>
    </row>
    <row r="239" spans="1:10" s="231" customFormat="1">
      <c r="A239" s="570"/>
      <c r="B239" s="583" t="s">
        <v>848</v>
      </c>
      <c r="C239" s="572"/>
      <c r="D239" s="572"/>
      <c r="E239" s="803"/>
      <c r="F239" s="803"/>
      <c r="G239" s="44"/>
      <c r="H239" s="44"/>
      <c r="I239" s="44"/>
      <c r="J239" s="44"/>
    </row>
    <row r="240" spans="1:10" s="231" customFormat="1" ht="33">
      <c r="A240" s="570"/>
      <c r="B240" s="579" t="s">
        <v>849</v>
      </c>
      <c r="C240" s="572"/>
      <c r="D240" s="572"/>
      <c r="E240" s="803"/>
      <c r="F240" s="803"/>
      <c r="G240" s="44"/>
      <c r="H240" s="44"/>
      <c r="I240" s="44"/>
      <c r="J240" s="44"/>
    </row>
    <row r="241" spans="1:10" s="231" customFormat="1" ht="33">
      <c r="A241" s="570"/>
      <c r="B241" s="578" t="s">
        <v>931</v>
      </c>
      <c r="C241" s="572"/>
      <c r="D241" s="572"/>
      <c r="E241" s="803"/>
      <c r="F241" s="803"/>
      <c r="G241" s="44"/>
      <c r="H241" s="44"/>
      <c r="I241" s="44"/>
      <c r="J241" s="44"/>
    </row>
    <row r="242" spans="1:10" s="231" customFormat="1">
      <c r="A242" s="570"/>
      <c r="B242" s="579"/>
      <c r="C242" s="572"/>
      <c r="D242" s="572"/>
      <c r="E242" s="803"/>
      <c r="F242" s="803"/>
      <c r="G242" s="44"/>
      <c r="H242" s="44"/>
      <c r="I242" s="44"/>
      <c r="J242" s="44"/>
    </row>
    <row r="243" spans="1:10" s="231" customFormat="1">
      <c r="A243" s="570"/>
      <c r="B243" s="575" t="s">
        <v>932</v>
      </c>
      <c r="C243" s="572"/>
      <c r="D243" s="572"/>
      <c r="E243" s="803"/>
      <c r="F243" s="803"/>
      <c r="G243" s="44"/>
      <c r="H243" s="44"/>
      <c r="I243" s="44"/>
      <c r="J243" s="44"/>
    </row>
    <row r="244" spans="1:10" s="231" customFormat="1" ht="82.5">
      <c r="A244" s="570"/>
      <c r="B244" s="579" t="s">
        <v>1454</v>
      </c>
      <c r="C244" s="572"/>
      <c r="D244" s="572"/>
      <c r="E244" s="803"/>
      <c r="F244" s="803"/>
      <c r="G244" s="44"/>
      <c r="H244" s="44"/>
      <c r="I244" s="44"/>
      <c r="J244" s="44"/>
    </row>
    <row r="245" spans="1:10" s="231" customFormat="1" ht="33">
      <c r="A245" s="570"/>
      <c r="B245" s="582" t="s">
        <v>933</v>
      </c>
      <c r="C245" s="572"/>
      <c r="D245" s="572"/>
      <c r="E245" s="803"/>
      <c r="F245" s="803"/>
      <c r="G245" s="44"/>
      <c r="H245" s="44"/>
      <c r="I245" s="44"/>
      <c r="J245" s="44"/>
    </row>
    <row r="246" spans="1:10" s="231" customFormat="1">
      <c r="A246" s="570"/>
      <c r="B246" s="579"/>
      <c r="C246" s="572"/>
      <c r="D246" s="572"/>
      <c r="E246" s="803"/>
      <c r="F246" s="803"/>
      <c r="G246" s="44"/>
      <c r="H246" s="44"/>
      <c r="I246" s="44"/>
      <c r="J246" s="44"/>
    </row>
    <row r="247" spans="1:10" s="231" customFormat="1">
      <c r="A247" s="570"/>
      <c r="B247" s="583" t="s">
        <v>934</v>
      </c>
      <c r="C247" s="572"/>
      <c r="D247" s="572"/>
      <c r="E247" s="803"/>
      <c r="F247" s="803"/>
      <c r="G247" s="44"/>
      <c r="H247" s="44"/>
      <c r="I247" s="44"/>
      <c r="J247" s="44"/>
    </row>
    <row r="248" spans="1:10" s="231" customFormat="1">
      <c r="A248" s="570"/>
      <c r="B248" s="583" t="s">
        <v>935</v>
      </c>
      <c r="C248" s="572"/>
      <c r="D248" s="572"/>
      <c r="E248" s="803"/>
      <c r="F248" s="803"/>
      <c r="G248" s="44"/>
      <c r="H248" s="44"/>
      <c r="I248" s="44"/>
      <c r="J248" s="44"/>
    </row>
    <row r="249" spans="1:10" s="231" customFormat="1" ht="33">
      <c r="A249" s="570"/>
      <c r="B249" s="583" t="s">
        <v>936</v>
      </c>
      <c r="C249" s="572"/>
      <c r="D249" s="572"/>
      <c r="E249" s="803"/>
      <c r="F249" s="803"/>
      <c r="G249" s="44"/>
      <c r="H249" s="44"/>
      <c r="I249" s="44"/>
      <c r="J249" s="44"/>
    </row>
    <row r="250" spans="1:10" s="231" customFormat="1" ht="33">
      <c r="A250" s="570"/>
      <c r="B250" s="578" t="s">
        <v>1455</v>
      </c>
      <c r="C250" s="572"/>
      <c r="D250" s="572"/>
      <c r="E250" s="803"/>
      <c r="F250" s="803"/>
      <c r="G250" s="44"/>
      <c r="H250" s="44"/>
      <c r="I250" s="44"/>
      <c r="J250" s="44"/>
    </row>
    <row r="251" spans="1:10" s="231" customFormat="1">
      <c r="A251" s="570"/>
      <c r="B251" s="583"/>
      <c r="C251" s="572"/>
      <c r="D251" s="572"/>
      <c r="E251" s="803"/>
      <c r="F251" s="803"/>
      <c r="G251" s="44"/>
      <c r="H251" s="44"/>
      <c r="I251" s="44"/>
      <c r="J251" s="44"/>
    </row>
    <row r="252" spans="1:10" s="231" customFormat="1">
      <c r="A252" s="570"/>
      <c r="B252" s="583" t="s">
        <v>937</v>
      </c>
      <c r="C252" s="572"/>
      <c r="D252" s="572"/>
      <c r="E252" s="803"/>
      <c r="F252" s="803"/>
      <c r="G252" s="44"/>
      <c r="H252" s="44"/>
      <c r="I252" s="44"/>
      <c r="J252" s="44"/>
    </row>
    <row r="253" spans="1:10" s="231" customFormat="1">
      <c r="A253" s="570"/>
      <c r="B253" s="583" t="s">
        <v>938</v>
      </c>
      <c r="C253" s="572"/>
      <c r="D253" s="572"/>
      <c r="E253" s="803"/>
      <c r="F253" s="803"/>
      <c r="G253" s="44"/>
      <c r="H253" s="44"/>
      <c r="I253" s="44"/>
      <c r="J253" s="44"/>
    </row>
    <row r="254" spans="1:10" s="231" customFormat="1">
      <c r="A254" s="570"/>
      <c r="B254" s="583" t="s">
        <v>939</v>
      </c>
      <c r="C254" s="572"/>
      <c r="D254" s="572"/>
      <c r="E254" s="803"/>
      <c r="F254" s="803"/>
      <c r="G254" s="44"/>
      <c r="H254" s="44"/>
      <c r="I254" s="44"/>
      <c r="J254" s="44"/>
    </row>
    <row r="255" spans="1:10" s="231" customFormat="1" ht="33">
      <c r="A255" s="570"/>
      <c r="B255" s="583" t="s">
        <v>940</v>
      </c>
      <c r="C255" s="572"/>
      <c r="D255" s="572"/>
      <c r="E255" s="803"/>
      <c r="F255" s="803"/>
      <c r="G255" s="44"/>
      <c r="H255" s="44"/>
      <c r="I255" s="44"/>
      <c r="J255" s="44"/>
    </row>
    <row r="256" spans="1:10" s="231" customFormat="1" ht="33">
      <c r="A256" s="570"/>
      <c r="B256" s="583" t="s">
        <v>941</v>
      </c>
      <c r="C256" s="572"/>
      <c r="D256" s="572"/>
      <c r="E256" s="803"/>
      <c r="F256" s="803"/>
      <c r="G256" s="44"/>
      <c r="H256" s="44"/>
      <c r="I256" s="44"/>
      <c r="J256" s="44"/>
    </row>
    <row r="257" spans="1:10" s="231" customFormat="1" ht="33">
      <c r="A257" s="570"/>
      <c r="B257" s="583" t="s">
        <v>942</v>
      </c>
      <c r="C257" s="572"/>
      <c r="D257" s="572"/>
      <c r="E257" s="803"/>
      <c r="F257" s="803"/>
      <c r="G257" s="44"/>
      <c r="H257" s="44"/>
      <c r="I257" s="44"/>
      <c r="J257" s="44"/>
    </row>
    <row r="258" spans="1:10" s="231" customFormat="1" ht="33">
      <c r="A258" s="570"/>
      <c r="B258" s="578" t="s">
        <v>943</v>
      </c>
      <c r="C258" s="572"/>
      <c r="D258" s="572"/>
      <c r="E258" s="803"/>
      <c r="F258" s="803"/>
      <c r="G258" s="44"/>
      <c r="H258" s="44"/>
      <c r="I258" s="44"/>
      <c r="J258" s="44"/>
    </row>
    <row r="259" spans="1:10" s="231" customFormat="1">
      <c r="A259" s="570"/>
      <c r="B259" s="583"/>
      <c r="C259" s="572"/>
      <c r="D259" s="572"/>
      <c r="E259" s="803"/>
      <c r="F259" s="803"/>
      <c r="G259" s="44"/>
      <c r="H259" s="44"/>
      <c r="I259" s="44"/>
      <c r="J259" s="44"/>
    </row>
    <row r="260" spans="1:10" s="231" customFormat="1">
      <c r="A260" s="570"/>
      <c r="B260" s="583" t="s">
        <v>944</v>
      </c>
      <c r="C260" s="572"/>
      <c r="D260" s="572"/>
      <c r="E260" s="803"/>
      <c r="F260" s="803"/>
      <c r="G260" s="44"/>
      <c r="H260" s="44"/>
      <c r="I260" s="44"/>
      <c r="J260" s="44"/>
    </row>
    <row r="261" spans="1:10" s="231" customFormat="1">
      <c r="A261" s="570"/>
      <c r="B261" s="583" t="s">
        <v>945</v>
      </c>
      <c r="C261" s="572"/>
      <c r="D261" s="572"/>
      <c r="E261" s="803"/>
      <c r="F261" s="803"/>
      <c r="G261" s="44"/>
      <c r="H261" s="44"/>
      <c r="I261" s="44"/>
      <c r="J261" s="44"/>
    </row>
    <row r="262" spans="1:10" s="231" customFormat="1">
      <c r="A262" s="570"/>
      <c r="B262" s="583" t="s">
        <v>946</v>
      </c>
      <c r="C262" s="572"/>
      <c r="D262" s="572"/>
      <c r="E262" s="803"/>
      <c r="F262" s="803"/>
      <c r="G262" s="44"/>
      <c r="H262" s="44"/>
      <c r="I262" s="44"/>
      <c r="J262" s="44"/>
    </row>
    <row r="263" spans="1:10" s="231" customFormat="1">
      <c r="A263" s="570"/>
      <c r="B263" s="583" t="s">
        <v>947</v>
      </c>
      <c r="C263" s="572"/>
      <c r="D263" s="572"/>
      <c r="E263" s="803"/>
      <c r="F263" s="803"/>
      <c r="G263" s="44"/>
      <c r="H263" s="44"/>
      <c r="I263" s="44"/>
      <c r="J263" s="44"/>
    </row>
    <row r="264" spans="1:10" s="231" customFormat="1">
      <c r="A264" s="570"/>
      <c r="B264" s="583" t="s">
        <v>948</v>
      </c>
      <c r="C264" s="572"/>
      <c r="D264" s="572"/>
      <c r="E264" s="803"/>
      <c r="F264" s="803"/>
      <c r="G264" s="44"/>
      <c r="H264" s="44"/>
      <c r="I264" s="44"/>
      <c r="J264" s="44"/>
    </row>
    <row r="265" spans="1:10" s="231" customFormat="1">
      <c r="A265" s="570"/>
      <c r="B265" s="583" t="s">
        <v>949</v>
      </c>
      <c r="C265" s="572"/>
      <c r="D265" s="572"/>
      <c r="E265" s="803"/>
      <c r="F265" s="803"/>
      <c r="G265" s="44"/>
      <c r="H265" s="44"/>
      <c r="I265" s="44"/>
      <c r="J265" s="44"/>
    </row>
    <row r="266" spans="1:10" s="231" customFormat="1">
      <c r="A266" s="570"/>
      <c r="B266" s="583" t="s">
        <v>950</v>
      </c>
      <c r="C266" s="572"/>
      <c r="D266" s="572"/>
      <c r="E266" s="803"/>
      <c r="F266" s="803"/>
      <c r="G266" s="44"/>
      <c r="H266" s="44"/>
      <c r="I266" s="44"/>
      <c r="J266" s="44"/>
    </row>
    <row r="267" spans="1:10" s="231" customFormat="1">
      <c r="A267" s="570"/>
      <c r="B267" s="583" t="s">
        <v>951</v>
      </c>
      <c r="C267" s="572"/>
      <c r="D267" s="572"/>
      <c r="E267" s="803"/>
      <c r="F267" s="803"/>
      <c r="G267" s="44"/>
      <c r="H267" s="44"/>
      <c r="I267" s="44"/>
      <c r="J267" s="44"/>
    </row>
    <row r="268" spans="1:10" s="231" customFormat="1" ht="33">
      <c r="A268" s="570"/>
      <c r="B268" s="583" t="s">
        <v>952</v>
      </c>
      <c r="C268" s="572"/>
      <c r="D268" s="572"/>
      <c r="E268" s="803"/>
      <c r="F268" s="803"/>
      <c r="G268" s="44"/>
      <c r="H268" s="44"/>
      <c r="I268" s="44"/>
      <c r="J268" s="44"/>
    </row>
    <row r="269" spans="1:10" s="231" customFormat="1">
      <c r="A269" s="570"/>
      <c r="B269" s="578" t="s">
        <v>953</v>
      </c>
      <c r="C269" s="572"/>
      <c r="D269" s="572"/>
      <c r="E269" s="803"/>
      <c r="F269" s="803"/>
      <c r="G269" s="44"/>
      <c r="H269" s="44"/>
      <c r="I269" s="44"/>
      <c r="J269" s="44"/>
    </row>
    <row r="270" spans="1:10" s="231" customFormat="1">
      <c r="A270" s="570"/>
      <c r="B270" s="579"/>
      <c r="C270" s="572"/>
      <c r="D270" s="572"/>
      <c r="E270" s="803"/>
      <c r="F270" s="803"/>
      <c r="G270" s="44"/>
      <c r="H270" s="44"/>
      <c r="I270" s="44"/>
      <c r="J270" s="44"/>
    </row>
    <row r="271" spans="1:10" s="231" customFormat="1">
      <c r="A271" s="570"/>
      <c r="B271" s="575" t="s">
        <v>954</v>
      </c>
      <c r="C271" s="572"/>
      <c r="D271" s="572"/>
      <c r="E271" s="803"/>
      <c r="F271" s="803"/>
      <c r="G271" s="44"/>
      <c r="H271" s="44"/>
      <c r="I271" s="44"/>
      <c r="J271" s="44"/>
    </row>
    <row r="272" spans="1:10" s="231" customFormat="1">
      <c r="A272" s="570"/>
      <c r="B272" s="575" t="s">
        <v>955</v>
      </c>
      <c r="C272" s="572"/>
      <c r="D272" s="572"/>
      <c r="E272" s="803"/>
      <c r="F272" s="803"/>
      <c r="G272" s="44"/>
      <c r="H272" s="44"/>
      <c r="I272" s="44"/>
      <c r="J272" s="44"/>
    </row>
    <row r="273" spans="1:10" s="231" customFormat="1">
      <c r="A273" s="570"/>
      <c r="B273" s="575" t="s">
        <v>956</v>
      </c>
      <c r="C273" s="572"/>
      <c r="D273" s="572"/>
      <c r="E273" s="803"/>
      <c r="F273" s="803"/>
      <c r="G273" s="44"/>
      <c r="H273" s="44"/>
      <c r="I273" s="44"/>
      <c r="J273" s="44"/>
    </row>
    <row r="274" spans="1:10" s="231" customFormat="1">
      <c r="A274" s="570"/>
      <c r="B274" s="588" t="s">
        <v>957</v>
      </c>
      <c r="C274" s="572"/>
      <c r="D274" s="572"/>
      <c r="E274" s="803"/>
      <c r="F274" s="803"/>
      <c r="G274" s="44"/>
      <c r="H274" s="44"/>
      <c r="I274" s="44"/>
      <c r="J274" s="44"/>
    </row>
    <row r="275" spans="1:10" s="231" customFormat="1">
      <c r="A275" s="570"/>
      <c r="B275" s="588" t="s">
        <v>958</v>
      </c>
      <c r="C275" s="572"/>
      <c r="D275" s="572"/>
      <c r="E275" s="803"/>
      <c r="F275" s="803"/>
      <c r="G275" s="44"/>
      <c r="H275" s="44"/>
      <c r="I275" s="44"/>
      <c r="J275" s="44"/>
    </row>
    <row r="276" spans="1:10" s="231" customFormat="1" ht="49.5">
      <c r="A276" s="570"/>
      <c r="B276" s="588" t="s">
        <v>959</v>
      </c>
      <c r="C276" s="572"/>
      <c r="D276" s="572"/>
      <c r="E276" s="803"/>
      <c r="F276" s="803"/>
      <c r="G276" s="44"/>
      <c r="H276" s="44"/>
      <c r="I276" s="44"/>
      <c r="J276" s="44"/>
    </row>
    <row r="277" spans="1:10" s="231" customFormat="1">
      <c r="A277" s="570"/>
      <c r="B277" s="588" t="s">
        <v>960</v>
      </c>
      <c r="C277" s="572"/>
      <c r="D277" s="572"/>
      <c r="E277" s="803"/>
      <c r="F277" s="803"/>
      <c r="G277" s="44"/>
      <c r="H277" s="44"/>
      <c r="I277" s="44"/>
      <c r="J277" s="44"/>
    </row>
    <row r="278" spans="1:10">
      <c r="A278" s="590"/>
      <c r="B278" s="591" t="s">
        <v>337</v>
      </c>
      <c r="C278" s="592" t="s">
        <v>337</v>
      </c>
      <c r="D278" s="592">
        <v>1</v>
      </c>
      <c r="E278" s="1224"/>
      <c r="F278" s="805">
        <f>E278*D278</f>
        <v>0</v>
      </c>
      <c r="H278" s="44"/>
      <c r="I278" s="44"/>
      <c r="J278" s="44"/>
    </row>
    <row r="279" spans="1:10">
      <c r="A279" s="232"/>
      <c r="B279" s="233"/>
      <c r="E279" s="758"/>
      <c r="F279" s="759"/>
      <c r="H279" s="44"/>
      <c r="I279" s="44"/>
      <c r="J279" s="44"/>
    </row>
    <row r="280" spans="1:10">
      <c r="A280" s="232"/>
      <c r="B280" s="233"/>
      <c r="E280" s="758"/>
      <c r="F280" s="759"/>
      <c r="H280" s="44"/>
      <c r="I280" s="44"/>
      <c r="J280" s="44"/>
    </row>
    <row r="281" spans="1:10" ht="33">
      <c r="A281" s="594">
        <f>A15+0.01</f>
        <v>2.0199999999999996</v>
      </c>
      <c r="B281" s="595" t="s">
        <v>961</v>
      </c>
      <c r="C281" s="596"/>
      <c r="D281" s="596"/>
      <c r="E281" s="804"/>
      <c r="F281" s="805"/>
      <c r="H281" s="44"/>
      <c r="I281" s="44"/>
      <c r="J281" s="44"/>
    </row>
    <row r="282" spans="1:10">
      <c r="A282" s="594"/>
      <c r="B282" s="595" t="s">
        <v>962</v>
      </c>
      <c r="C282" s="596" t="s">
        <v>337</v>
      </c>
      <c r="D282" s="596">
        <v>1</v>
      </c>
      <c r="E282" s="1224"/>
      <c r="F282" s="805">
        <f>D282*E282</f>
        <v>0</v>
      </c>
      <c r="H282" s="44"/>
      <c r="I282" s="44"/>
      <c r="J282" s="44"/>
    </row>
    <row r="283" spans="1:10">
      <c r="A283" s="234"/>
      <c r="B283" s="233"/>
      <c r="C283" s="235"/>
      <c r="D283" s="235"/>
      <c r="E283" s="758"/>
      <c r="F283" s="759"/>
      <c r="H283" s="44"/>
      <c r="I283" s="44"/>
      <c r="J283" s="44"/>
    </row>
    <row r="284" spans="1:10" s="236" customFormat="1">
      <c r="A284" s="234"/>
      <c r="B284" s="233"/>
      <c r="C284" s="235"/>
      <c r="D284" s="235"/>
      <c r="E284" s="806"/>
      <c r="F284" s="759"/>
      <c r="G284" s="44"/>
      <c r="H284" s="44"/>
      <c r="I284" s="44"/>
      <c r="J284" s="44"/>
    </row>
    <row r="285" spans="1:10" s="236" customFormat="1" ht="49.5">
      <c r="A285" s="597">
        <f>A281+0.01</f>
        <v>2.0299999999999994</v>
      </c>
      <c r="B285" s="598" t="s">
        <v>963</v>
      </c>
      <c r="C285" s="599"/>
      <c r="D285" s="600"/>
      <c r="E285" s="807"/>
      <c r="F285" s="808"/>
      <c r="G285" s="44"/>
      <c r="H285" s="44"/>
      <c r="I285" s="44"/>
      <c r="J285" s="44"/>
    </row>
    <row r="286" spans="1:10" s="240" customFormat="1">
      <c r="A286" s="601"/>
      <c r="B286" s="598"/>
      <c r="C286" s="602" t="s">
        <v>337</v>
      </c>
      <c r="D286" s="593">
        <v>1</v>
      </c>
      <c r="E286" s="1225"/>
      <c r="F286" s="805">
        <f>D286*E286</f>
        <v>0</v>
      </c>
      <c r="G286" s="44"/>
      <c r="H286" s="44"/>
      <c r="I286" s="44"/>
      <c r="J286" s="44"/>
    </row>
    <row r="287" spans="1:10" s="240" customFormat="1">
      <c r="A287" s="192"/>
      <c r="B287" s="237"/>
      <c r="C287" s="238"/>
      <c r="D287" s="239"/>
      <c r="E287" s="759"/>
      <c r="F287" s="734"/>
      <c r="G287" s="44"/>
      <c r="H287" s="44"/>
      <c r="I287" s="44"/>
      <c r="J287" s="44"/>
    </row>
    <row r="288" spans="1:10" s="236" customFormat="1">
      <c r="A288" s="192"/>
      <c r="B288" s="237"/>
      <c r="C288" s="238"/>
      <c r="D288" s="239"/>
      <c r="E288" s="759"/>
      <c r="F288" s="734"/>
      <c r="G288" s="44"/>
      <c r="H288" s="44"/>
      <c r="I288" s="44"/>
      <c r="J288" s="44"/>
    </row>
    <row r="289" spans="1:10" s="236" customFormat="1" ht="49.5">
      <c r="A289" s="597">
        <f>A285+0.01</f>
        <v>2.0399999999999991</v>
      </c>
      <c r="B289" s="598" t="s">
        <v>964</v>
      </c>
      <c r="C289" s="599"/>
      <c r="D289" s="600"/>
      <c r="E289" s="807"/>
      <c r="F289" s="808"/>
      <c r="G289" s="44"/>
      <c r="H289" s="44"/>
      <c r="I289" s="44"/>
      <c r="J289" s="44"/>
    </row>
    <row r="290" spans="1:10" s="240" customFormat="1">
      <c r="A290" s="601"/>
      <c r="B290" s="598"/>
      <c r="C290" s="602" t="s">
        <v>337</v>
      </c>
      <c r="D290" s="593">
        <v>2</v>
      </c>
      <c r="E290" s="1225"/>
      <c r="F290" s="805">
        <f>D290*E290</f>
        <v>0</v>
      </c>
      <c r="G290" s="44"/>
      <c r="H290" s="44"/>
      <c r="I290" s="44"/>
      <c r="J290" s="44"/>
    </row>
    <row r="291" spans="1:10" s="240" customFormat="1">
      <c r="A291" s="192"/>
      <c r="B291" s="237"/>
      <c r="C291" s="238"/>
      <c r="D291" s="239"/>
      <c r="E291" s="759"/>
      <c r="F291" s="734"/>
      <c r="G291" s="44"/>
      <c r="H291" s="44"/>
      <c r="I291" s="44"/>
      <c r="J291" s="44"/>
    </row>
    <row r="292" spans="1:10" s="236" customFormat="1">
      <c r="A292" s="192"/>
      <c r="B292" s="237"/>
      <c r="C292" s="238"/>
      <c r="D292" s="239"/>
      <c r="E292" s="759"/>
      <c r="F292" s="734"/>
      <c r="G292" s="44"/>
      <c r="H292" s="44"/>
      <c r="I292" s="44"/>
      <c r="J292" s="44"/>
    </row>
    <row r="293" spans="1:10" s="236" customFormat="1" ht="49.5">
      <c r="A293" s="597">
        <f>A289+0.01</f>
        <v>2.0499999999999989</v>
      </c>
      <c r="B293" s="598" t="s">
        <v>965</v>
      </c>
      <c r="C293" s="599"/>
      <c r="D293" s="600"/>
      <c r="E293" s="807"/>
      <c r="F293" s="808"/>
      <c r="G293" s="44"/>
      <c r="H293" s="44"/>
      <c r="I293" s="44"/>
      <c r="J293" s="44"/>
    </row>
    <row r="294" spans="1:10" s="240" customFormat="1">
      <c r="A294" s="601"/>
      <c r="B294" s="598"/>
      <c r="C294" s="602" t="s">
        <v>337</v>
      </c>
      <c r="D294" s="593">
        <v>2</v>
      </c>
      <c r="E294" s="1225"/>
      <c r="F294" s="805">
        <f>D294*E294</f>
        <v>0</v>
      </c>
      <c r="G294" s="44"/>
      <c r="H294" s="44"/>
      <c r="I294" s="44"/>
      <c r="J294" s="44"/>
    </row>
    <row r="295" spans="1:10" s="240" customFormat="1">
      <c r="A295" s="192"/>
      <c r="B295" s="237"/>
      <c r="C295" s="238"/>
      <c r="D295" s="239"/>
      <c r="E295" s="759"/>
      <c r="F295" s="734"/>
      <c r="G295" s="44"/>
      <c r="H295" s="44"/>
      <c r="I295" s="44"/>
      <c r="J295" s="44"/>
    </row>
    <row r="296" spans="1:10" s="236" customFormat="1">
      <c r="A296" s="192"/>
      <c r="B296" s="237"/>
      <c r="C296" s="238"/>
      <c r="D296" s="239"/>
      <c r="E296" s="759"/>
      <c r="F296" s="734"/>
      <c r="G296" s="44"/>
      <c r="H296" s="44"/>
      <c r="I296" s="44"/>
      <c r="J296" s="44"/>
    </row>
    <row r="297" spans="1:10" s="236" customFormat="1" ht="49.5">
      <c r="A297" s="597">
        <f>A293+0.01</f>
        <v>2.0599999999999987</v>
      </c>
      <c r="B297" s="598" t="s">
        <v>966</v>
      </c>
      <c r="C297" s="599"/>
      <c r="D297" s="600"/>
      <c r="E297" s="807"/>
      <c r="F297" s="808"/>
      <c r="G297" s="44"/>
      <c r="H297" s="44"/>
      <c r="I297" s="44"/>
      <c r="J297" s="44"/>
    </row>
    <row r="298" spans="1:10" s="240" customFormat="1">
      <c r="A298" s="601"/>
      <c r="B298" s="598"/>
      <c r="C298" s="602" t="s">
        <v>337</v>
      </c>
      <c r="D298" s="593">
        <v>2</v>
      </c>
      <c r="E298" s="1225"/>
      <c r="F298" s="805">
        <f>D298*E298</f>
        <v>0</v>
      </c>
      <c r="G298" s="44"/>
      <c r="H298" s="44"/>
      <c r="I298" s="44"/>
      <c r="J298" s="44"/>
    </row>
    <row r="299" spans="1:10" s="240" customFormat="1">
      <c r="A299" s="192"/>
      <c r="B299" s="237"/>
      <c r="C299" s="238"/>
      <c r="D299" s="239"/>
      <c r="E299" s="759"/>
      <c r="F299" s="734"/>
      <c r="G299" s="44"/>
      <c r="H299" s="44"/>
      <c r="I299" s="44"/>
      <c r="J299" s="44"/>
    </row>
    <row r="300" spans="1:10" s="236" customFormat="1">
      <c r="A300" s="192"/>
      <c r="B300" s="237"/>
      <c r="C300" s="238"/>
      <c r="D300" s="239"/>
      <c r="E300" s="759"/>
      <c r="F300" s="734"/>
      <c r="G300" s="44"/>
      <c r="H300" s="44"/>
      <c r="I300" s="44"/>
      <c r="J300" s="44"/>
    </row>
    <row r="301" spans="1:10" s="236" customFormat="1" ht="49.5">
      <c r="A301" s="597">
        <f>A297+0.01</f>
        <v>2.0699999999999985</v>
      </c>
      <c r="B301" s="598" t="s">
        <v>967</v>
      </c>
      <c r="C301" s="599"/>
      <c r="D301" s="600"/>
      <c r="E301" s="807"/>
      <c r="F301" s="808"/>
      <c r="G301" s="44"/>
      <c r="H301" s="44"/>
      <c r="I301" s="44"/>
      <c r="J301" s="44"/>
    </row>
    <row r="302" spans="1:10" s="240" customFormat="1">
      <c r="A302" s="601"/>
      <c r="B302" s="598"/>
      <c r="C302" s="602" t="s">
        <v>337</v>
      </c>
      <c r="D302" s="593">
        <v>3</v>
      </c>
      <c r="E302" s="1225"/>
      <c r="F302" s="805">
        <f>D302*E302</f>
        <v>0</v>
      </c>
      <c r="G302" s="44"/>
      <c r="H302" s="44"/>
      <c r="I302" s="44"/>
      <c r="J302" s="44"/>
    </row>
    <row r="303" spans="1:10" s="240" customFormat="1">
      <c r="A303" s="192"/>
      <c r="B303" s="237"/>
      <c r="C303" s="238"/>
      <c r="D303" s="239"/>
      <c r="E303" s="759"/>
      <c r="F303" s="734"/>
      <c r="G303" s="44"/>
      <c r="H303" s="44"/>
      <c r="I303" s="44"/>
      <c r="J303" s="44"/>
    </row>
    <row r="304" spans="1:10" s="236" customFormat="1">
      <c r="A304" s="192"/>
      <c r="B304" s="237"/>
      <c r="C304" s="238"/>
      <c r="D304" s="239"/>
      <c r="E304" s="759"/>
      <c r="F304" s="734"/>
      <c r="G304" s="44"/>
      <c r="H304" s="44"/>
      <c r="I304" s="44"/>
      <c r="J304" s="44"/>
    </row>
    <row r="305" spans="1:10" s="236" customFormat="1" ht="49.5">
      <c r="A305" s="603">
        <f>A301+0.01</f>
        <v>2.0799999999999983</v>
      </c>
      <c r="B305" s="598" t="s">
        <v>968</v>
      </c>
      <c r="C305" s="604"/>
      <c r="D305" s="605"/>
      <c r="E305" s="809"/>
      <c r="F305" s="810"/>
      <c r="G305" s="44"/>
      <c r="H305" s="44"/>
      <c r="I305" s="44"/>
      <c r="J305" s="44"/>
    </row>
    <row r="306" spans="1:10" s="236" customFormat="1">
      <c r="A306" s="601"/>
      <c r="B306" s="598"/>
      <c r="C306" s="602" t="s">
        <v>337</v>
      </c>
      <c r="D306" s="593">
        <v>1</v>
      </c>
      <c r="E306" s="1225"/>
      <c r="F306" s="805">
        <f>D306*E306</f>
        <v>0</v>
      </c>
      <c r="G306" s="44"/>
      <c r="H306" s="44"/>
      <c r="I306" s="44"/>
      <c r="J306" s="44"/>
    </row>
    <row r="307" spans="1:10" s="236" customFormat="1">
      <c r="A307" s="241"/>
      <c r="B307" s="242"/>
      <c r="C307" s="243"/>
      <c r="D307" s="165"/>
      <c r="E307" s="733"/>
      <c r="F307" s="733"/>
      <c r="G307" s="44"/>
      <c r="H307" s="44"/>
      <c r="I307" s="44"/>
      <c r="J307" s="44"/>
    </row>
    <row r="308" spans="1:10" s="240" customFormat="1">
      <c r="A308" s="192"/>
      <c r="B308" s="242"/>
      <c r="C308" s="243"/>
      <c r="D308" s="171"/>
      <c r="E308" s="732"/>
      <c r="F308" s="732"/>
      <c r="G308" s="44"/>
      <c r="H308" s="44"/>
      <c r="I308" s="44"/>
      <c r="J308" s="44"/>
    </row>
    <row r="309" spans="1:10" s="240" customFormat="1" ht="49.5">
      <c r="A309" s="597">
        <f>A305+0.01</f>
        <v>2.0899999999999981</v>
      </c>
      <c r="B309" s="606" t="s">
        <v>969</v>
      </c>
      <c r="C309" s="607"/>
      <c r="D309" s="593"/>
      <c r="E309" s="805"/>
      <c r="F309" s="807"/>
      <c r="G309" s="44"/>
      <c r="H309" s="44"/>
      <c r="I309" s="44"/>
      <c r="J309" s="44"/>
    </row>
    <row r="310" spans="1:10" s="240" customFormat="1">
      <c r="A310" s="597"/>
      <c r="B310" s="608" t="s">
        <v>970</v>
      </c>
      <c r="C310" s="602" t="s">
        <v>337</v>
      </c>
      <c r="D310" s="593">
        <v>5</v>
      </c>
      <c r="E310" s="1225"/>
      <c r="F310" s="805">
        <f>D310*E310</f>
        <v>0</v>
      </c>
      <c r="G310" s="44"/>
      <c r="H310" s="44"/>
      <c r="I310" s="44"/>
      <c r="J310" s="44"/>
    </row>
    <row r="311" spans="1:10" s="240" customFormat="1">
      <c r="A311" s="192"/>
      <c r="B311" s="237"/>
      <c r="C311" s="244"/>
      <c r="D311" s="196"/>
      <c r="E311" s="759"/>
      <c r="F311" s="732"/>
      <c r="G311" s="44"/>
      <c r="H311" s="44"/>
      <c r="I311" s="44"/>
      <c r="J311" s="44"/>
    </row>
    <row r="312" spans="1:10" s="240" customFormat="1">
      <c r="A312" s="192"/>
      <c r="B312" s="237"/>
      <c r="C312" s="244"/>
      <c r="D312" s="196"/>
      <c r="E312" s="759"/>
      <c r="F312" s="732"/>
      <c r="G312" s="44"/>
      <c r="H312" s="44"/>
      <c r="I312" s="44"/>
      <c r="J312" s="44"/>
    </row>
    <row r="313" spans="1:10" s="240" customFormat="1">
      <c r="A313" s="597">
        <f>A309+0.01</f>
        <v>2.0999999999999979</v>
      </c>
      <c r="B313" s="608" t="s">
        <v>971</v>
      </c>
      <c r="C313" s="607"/>
      <c r="D313" s="593"/>
      <c r="E313" s="805"/>
      <c r="F313" s="807"/>
      <c r="G313" s="44"/>
      <c r="H313" s="44"/>
      <c r="I313" s="44"/>
      <c r="J313" s="44"/>
    </row>
    <row r="314" spans="1:10" s="240" customFormat="1">
      <c r="A314" s="597"/>
      <c r="B314" s="608" t="s">
        <v>972</v>
      </c>
      <c r="C314" s="607" t="s">
        <v>7</v>
      </c>
      <c r="D314" s="607">
        <v>21</v>
      </c>
      <c r="E314" s="1224"/>
      <c r="F314" s="805">
        <f t="shared" ref="F314:F317" si="0">E314*D314</f>
        <v>0</v>
      </c>
      <c r="G314" s="44"/>
      <c r="H314" s="44"/>
      <c r="I314" s="44"/>
      <c r="J314" s="44"/>
    </row>
    <row r="315" spans="1:10" s="240" customFormat="1">
      <c r="A315" s="597"/>
      <c r="B315" s="608" t="s">
        <v>973</v>
      </c>
      <c r="C315" s="607" t="s">
        <v>7</v>
      </c>
      <c r="D315" s="607">
        <v>4</v>
      </c>
      <c r="E315" s="1224"/>
      <c r="F315" s="805">
        <f t="shared" si="0"/>
        <v>0</v>
      </c>
      <c r="G315" s="44"/>
      <c r="H315" s="44"/>
      <c r="I315" s="44"/>
      <c r="J315" s="44"/>
    </row>
    <row r="316" spans="1:10" s="240" customFormat="1">
      <c r="A316" s="597"/>
      <c r="B316" s="608" t="s">
        <v>974</v>
      </c>
      <c r="C316" s="607" t="s">
        <v>7</v>
      </c>
      <c r="D316" s="607">
        <v>16</v>
      </c>
      <c r="E316" s="1224"/>
      <c r="F316" s="805">
        <f t="shared" si="0"/>
        <v>0</v>
      </c>
      <c r="G316" s="44"/>
      <c r="H316" s="44"/>
      <c r="I316" s="44"/>
      <c r="J316" s="44"/>
    </row>
    <row r="317" spans="1:10" s="240" customFormat="1">
      <c r="A317" s="597"/>
      <c r="B317" s="608" t="s">
        <v>975</v>
      </c>
      <c r="C317" s="607" t="s">
        <v>7</v>
      </c>
      <c r="D317" s="607">
        <v>3</v>
      </c>
      <c r="E317" s="1224"/>
      <c r="F317" s="805">
        <f t="shared" si="0"/>
        <v>0</v>
      </c>
      <c r="G317" s="44"/>
      <c r="H317" s="44"/>
      <c r="I317" s="44"/>
      <c r="J317" s="44"/>
    </row>
    <row r="318" spans="1:10" s="240" customFormat="1">
      <c r="A318" s="245"/>
      <c r="B318" s="246"/>
      <c r="C318" s="247"/>
      <c r="D318" s="248"/>
      <c r="E318" s="811"/>
      <c r="F318" s="812"/>
      <c r="G318" s="44"/>
      <c r="H318" s="44"/>
      <c r="I318" s="44"/>
      <c r="J318" s="44"/>
    </row>
    <row r="319" spans="1:10" s="240" customFormat="1">
      <c r="A319" s="245"/>
      <c r="B319" s="246"/>
      <c r="C319" s="247"/>
      <c r="D319" s="248"/>
      <c r="E319" s="811"/>
      <c r="F319" s="812"/>
      <c r="G319" s="44"/>
      <c r="H319" s="44"/>
      <c r="I319" s="44"/>
      <c r="J319" s="44"/>
    </row>
    <row r="320" spans="1:10" s="240" customFormat="1" ht="33">
      <c r="A320" s="597">
        <f>A313+0.01</f>
        <v>2.1099999999999977</v>
      </c>
      <c r="B320" s="608" t="s">
        <v>976</v>
      </c>
      <c r="C320" s="607"/>
      <c r="D320" s="593"/>
      <c r="E320" s="805"/>
      <c r="F320" s="807"/>
      <c r="G320" s="44"/>
      <c r="H320" s="44"/>
      <c r="I320" s="44"/>
      <c r="J320" s="44"/>
    </row>
    <row r="321" spans="1:10" s="240" customFormat="1">
      <c r="A321" s="609"/>
      <c r="B321" s="608" t="s">
        <v>977</v>
      </c>
      <c r="C321" s="610" t="s">
        <v>727</v>
      </c>
      <c r="D321" s="610">
        <v>42</v>
      </c>
      <c r="E321" s="1224"/>
      <c r="F321" s="805">
        <f t="shared" ref="F321:F324" si="1">D321*E321</f>
        <v>0</v>
      </c>
      <c r="G321" s="44"/>
      <c r="H321" s="44"/>
      <c r="I321" s="44"/>
      <c r="J321" s="44"/>
    </row>
    <row r="322" spans="1:10" s="240" customFormat="1">
      <c r="A322" s="609"/>
      <c r="B322" s="608" t="s">
        <v>978</v>
      </c>
      <c r="C322" s="610" t="s">
        <v>727</v>
      </c>
      <c r="D322" s="610">
        <v>72</v>
      </c>
      <c r="E322" s="1224"/>
      <c r="F322" s="805">
        <f t="shared" si="1"/>
        <v>0</v>
      </c>
      <c r="G322" s="44"/>
      <c r="H322" s="44"/>
      <c r="I322" s="44"/>
      <c r="J322" s="44"/>
    </row>
    <row r="323" spans="1:10" s="240" customFormat="1">
      <c r="A323" s="609"/>
      <c r="B323" s="608" t="s">
        <v>979</v>
      </c>
      <c r="C323" s="610" t="s">
        <v>727</v>
      </c>
      <c r="D323" s="610">
        <v>78</v>
      </c>
      <c r="E323" s="1224"/>
      <c r="F323" s="805">
        <f t="shared" si="1"/>
        <v>0</v>
      </c>
      <c r="G323" s="44"/>
      <c r="H323" s="44"/>
      <c r="I323" s="44"/>
      <c r="J323" s="44"/>
    </row>
    <row r="324" spans="1:10" s="240" customFormat="1">
      <c r="A324" s="609"/>
      <c r="B324" s="608" t="s">
        <v>980</v>
      </c>
      <c r="C324" s="610" t="s">
        <v>727</v>
      </c>
      <c r="D324" s="610">
        <v>4</v>
      </c>
      <c r="E324" s="1224"/>
      <c r="F324" s="805">
        <f t="shared" si="1"/>
        <v>0</v>
      </c>
      <c r="G324" s="44"/>
      <c r="H324" s="44"/>
      <c r="I324" s="44"/>
      <c r="J324" s="44"/>
    </row>
    <row r="325" spans="1:10" s="240" customFormat="1">
      <c r="A325" s="249"/>
      <c r="B325" s="250"/>
      <c r="C325" s="247"/>
      <c r="D325" s="248"/>
      <c r="E325" s="811"/>
      <c r="F325" s="812"/>
      <c r="G325" s="44"/>
      <c r="H325" s="44"/>
      <c r="I325" s="44"/>
      <c r="J325" s="44"/>
    </row>
    <row r="326" spans="1:10" s="252" customFormat="1">
      <c r="A326" s="245"/>
      <c r="B326" s="246"/>
      <c r="C326" s="251"/>
      <c r="D326" s="248"/>
      <c r="E326" s="811"/>
      <c r="F326" s="812"/>
      <c r="G326" s="44"/>
      <c r="H326" s="44"/>
      <c r="I326" s="44"/>
      <c r="J326" s="44"/>
    </row>
    <row r="327" spans="1:10" s="252" customFormat="1">
      <c r="A327" s="611">
        <f>A313+0.01</f>
        <v>2.1099999999999977</v>
      </c>
      <c r="B327" s="612" t="s">
        <v>981</v>
      </c>
      <c r="C327" s="613"/>
      <c r="D327" s="613"/>
      <c r="E327" s="813"/>
      <c r="F327" s="814"/>
      <c r="G327" s="44"/>
      <c r="H327" s="44"/>
      <c r="I327" s="44"/>
      <c r="J327" s="44"/>
    </row>
    <row r="328" spans="1:10" s="252" customFormat="1">
      <c r="A328" s="614"/>
      <c r="B328" s="615" t="s">
        <v>982</v>
      </c>
      <c r="C328" s="616"/>
      <c r="D328" s="616"/>
      <c r="E328" s="815"/>
      <c r="F328" s="816"/>
      <c r="G328" s="44"/>
      <c r="H328" s="44"/>
      <c r="I328" s="44"/>
      <c r="J328" s="44"/>
    </row>
    <row r="329" spans="1:10" s="252" customFormat="1">
      <c r="A329" s="614"/>
      <c r="B329" s="615" t="s">
        <v>983</v>
      </c>
      <c r="C329" s="616"/>
      <c r="D329" s="616"/>
      <c r="E329" s="815"/>
      <c r="F329" s="816"/>
      <c r="G329" s="44"/>
      <c r="H329" s="44"/>
      <c r="I329" s="44"/>
      <c r="J329" s="44"/>
    </row>
    <row r="330" spans="1:10" s="252" customFormat="1">
      <c r="A330" s="614"/>
      <c r="B330" s="615" t="s">
        <v>984</v>
      </c>
      <c r="C330" s="616"/>
      <c r="D330" s="616"/>
      <c r="E330" s="815"/>
      <c r="F330" s="816"/>
      <c r="G330" s="44"/>
      <c r="H330" s="44"/>
      <c r="I330" s="44"/>
      <c r="J330" s="44"/>
    </row>
    <row r="331" spans="1:10" s="252" customFormat="1">
      <c r="A331" s="614"/>
      <c r="B331" s="615" t="s">
        <v>985</v>
      </c>
      <c r="C331" s="616"/>
      <c r="D331" s="616"/>
      <c r="E331" s="815"/>
      <c r="F331" s="816"/>
      <c r="G331" s="44"/>
      <c r="H331" s="44"/>
      <c r="I331" s="44"/>
      <c r="J331" s="44"/>
    </row>
    <row r="332" spans="1:10" s="252" customFormat="1">
      <c r="A332" s="614"/>
      <c r="B332" s="615" t="s">
        <v>986</v>
      </c>
      <c r="C332" s="616"/>
      <c r="D332" s="616"/>
      <c r="E332" s="815"/>
      <c r="F332" s="816"/>
      <c r="G332" s="44"/>
      <c r="H332" s="44"/>
      <c r="I332" s="44"/>
      <c r="J332" s="44"/>
    </row>
    <row r="333" spans="1:10" s="252" customFormat="1">
      <c r="A333" s="614"/>
      <c r="B333" s="615" t="s">
        <v>987</v>
      </c>
      <c r="C333" s="616"/>
      <c r="D333" s="616"/>
      <c r="E333" s="815"/>
      <c r="F333" s="816"/>
      <c r="G333" s="44"/>
      <c r="H333" s="44"/>
      <c r="I333" s="44"/>
      <c r="J333" s="44"/>
    </row>
    <row r="334" spans="1:10" s="252" customFormat="1">
      <c r="A334" s="614"/>
      <c r="B334" s="615" t="s">
        <v>988</v>
      </c>
      <c r="C334" s="616"/>
      <c r="D334" s="616"/>
      <c r="E334" s="815"/>
      <c r="F334" s="816"/>
      <c r="G334" s="44"/>
      <c r="H334" s="44"/>
      <c r="I334" s="44"/>
      <c r="J334" s="44"/>
    </row>
    <row r="335" spans="1:10" s="252" customFormat="1">
      <c r="A335" s="614"/>
      <c r="B335" s="615" t="s">
        <v>989</v>
      </c>
      <c r="C335" s="616"/>
      <c r="D335" s="616"/>
      <c r="E335" s="815"/>
      <c r="F335" s="816"/>
      <c r="G335" s="44"/>
      <c r="H335" s="44"/>
      <c r="I335" s="44"/>
      <c r="J335" s="44"/>
    </row>
    <row r="336" spans="1:10" s="252" customFormat="1">
      <c r="A336" s="614"/>
      <c r="B336" s="615" t="s">
        <v>990</v>
      </c>
      <c r="C336" s="616"/>
      <c r="D336" s="616"/>
      <c r="E336" s="815"/>
      <c r="F336" s="816"/>
      <c r="G336" s="44"/>
      <c r="H336" s="44"/>
      <c r="I336" s="44"/>
      <c r="J336" s="44"/>
    </row>
    <row r="337" spans="1:10">
      <c r="A337" s="617"/>
      <c r="B337" s="618" t="s">
        <v>991</v>
      </c>
      <c r="C337" s="619"/>
      <c r="D337" s="619"/>
      <c r="E337" s="817"/>
      <c r="F337" s="818"/>
      <c r="H337" s="44"/>
      <c r="I337" s="44"/>
      <c r="J337" s="44"/>
    </row>
    <row r="338" spans="1:10">
      <c r="A338" s="620"/>
      <c r="B338" s="591"/>
      <c r="C338" s="621" t="s">
        <v>735</v>
      </c>
      <c r="D338" s="621">
        <v>4050</v>
      </c>
      <c r="E338" s="1224"/>
      <c r="F338" s="805">
        <f t="shared" ref="F338" si="2">E338*D338</f>
        <v>0</v>
      </c>
      <c r="H338" s="44"/>
      <c r="I338" s="44"/>
      <c r="J338" s="44"/>
    </row>
    <row r="339" spans="1:10">
      <c r="A339" s="225"/>
      <c r="B339" s="226"/>
      <c r="C339" s="227"/>
      <c r="D339" s="227"/>
      <c r="E339" s="734"/>
      <c r="F339" s="732"/>
      <c r="H339" s="44"/>
      <c r="I339" s="44"/>
      <c r="J339" s="44"/>
    </row>
    <row r="340" spans="1:10" s="253" customFormat="1">
      <c r="A340" s="225"/>
      <c r="B340" s="226"/>
      <c r="C340" s="227"/>
      <c r="D340" s="227"/>
      <c r="E340" s="734"/>
      <c r="F340" s="732"/>
      <c r="G340" s="44"/>
      <c r="H340" s="44"/>
      <c r="I340" s="44"/>
      <c r="J340" s="44"/>
    </row>
    <row r="341" spans="1:10" s="253" customFormat="1">
      <c r="A341" s="611">
        <f>A327+0.01</f>
        <v>2.1199999999999974</v>
      </c>
      <c r="B341" s="622" t="s">
        <v>992</v>
      </c>
      <c r="C341" s="623"/>
      <c r="D341" s="623"/>
      <c r="E341" s="819"/>
      <c r="F341" s="819"/>
      <c r="G341" s="44"/>
      <c r="H341" s="44"/>
      <c r="I341" s="44"/>
      <c r="J341" s="44"/>
    </row>
    <row r="342" spans="1:10" s="253" customFormat="1">
      <c r="A342" s="624"/>
      <c r="B342" s="625" t="s">
        <v>993</v>
      </c>
      <c r="C342" s="626"/>
      <c r="D342" s="626"/>
      <c r="E342" s="820"/>
      <c r="F342" s="820"/>
      <c r="G342" s="44"/>
      <c r="H342" s="44"/>
      <c r="I342" s="44"/>
      <c r="J342" s="44"/>
    </row>
    <row r="343" spans="1:10" s="253" customFormat="1">
      <c r="A343" s="624"/>
      <c r="B343" s="625" t="s">
        <v>994</v>
      </c>
      <c r="C343" s="626"/>
      <c r="D343" s="626"/>
      <c r="E343" s="820"/>
      <c r="F343" s="820"/>
      <c r="G343" s="44"/>
      <c r="H343" s="44"/>
      <c r="I343" s="44"/>
      <c r="J343" s="44"/>
    </row>
    <row r="344" spans="1:10" s="253" customFormat="1">
      <c r="A344" s="624"/>
      <c r="B344" s="625" t="s">
        <v>995</v>
      </c>
      <c r="C344" s="626"/>
      <c r="D344" s="626"/>
      <c r="E344" s="820"/>
      <c r="F344" s="820"/>
      <c r="G344" s="44"/>
      <c r="H344" s="44"/>
      <c r="I344" s="44"/>
      <c r="J344" s="44"/>
    </row>
    <row r="345" spans="1:10" s="253" customFormat="1">
      <c r="A345" s="624"/>
      <c r="B345" s="625" t="s">
        <v>996</v>
      </c>
      <c r="C345" s="626"/>
      <c r="D345" s="626"/>
      <c r="E345" s="820"/>
      <c r="F345" s="820"/>
      <c r="G345" s="44"/>
      <c r="H345" s="44"/>
      <c r="I345" s="44"/>
      <c r="J345" s="44"/>
    </row>
    <row r="346" spans="1:10" s="253" customFormat="1">
      <c r="A346" s="624"/>
      <c r="B346" s="625" t="s">
        <v>997</v>
      </c>
      <c r="C346" s="626"/>
      <c r="D346" s="626"/>
      <c r="E346" s="820"/>
      <c r="F346" s="820"/>
      <c r="G346" s="44"/>
      <c r="H346" s="44"/>
      <c r="I346" s="44"/>
      <c r="J346" s="44"/>
    </row>
    <row r="347" spans="1:10" s="253" customFormat="1">
      <c r="A347" s="624"/>
      <c r="B347" s="625" t="s">
        <v>998</v>
      </c>
      <c r="C347" s="626"/>
      <c r="D347" s="626"/>
      <c r="E347" s="820"/>
      <c r="F347" s="820"/>
      <c r="G347" s="44"/>
      <c r="H347" s="44"/>
      <c r="I347" s="44"/>
      <c r="J347" s="44"/>
    </row>
    <row r="348" spans="1:10" s="253" customFormat="1">
      <c r="A348" s="624"/>
      <c r="B348" s="627" t="s">
        <v>999</v>
      </c>
      <c r="C348" s="626"/>
      <c r="D348" s="626"/>
      <c r="E348" s="820"/>
      <c r="F348" s="820"/>
      <c r="G348" s="44"/>
      <c r="H348" s="44"/>
      <c r="I348" s="44"/>
      <c r="J348" s="44"/>
    </row>
    <row r="349" spans="1:10" s="253" customFormat="1">
      <c r="A349" s="624"/>
      <c r="B349" s="625" t="s">
        <v>1000</v>
      </c>
      <c r="C349" s="626"/>
      <c r="D349" s="626"/>
      <c r="E349" s="820"/>
      <c r="F349" s="820"/>
      <c r="G349" s="44"/>
      <c r="H349" s="44"/>
      <c r="I349" s="44"/>
      <c r="J349" s="44"/>
    </row>
    <row r="350" spans="1:10" s="253" customFormat="1">
      <c r="A350" s="624"/>
      <c r="B350" s="625" t="s">
        <v>1001</v>
      </c>
      <c r="C350" s="626"/>
      <c r="D350" s="626"/>
      <c r="E350" s="820"/>
      <c r="F350" s="820"/>
      <c r="G350" s="44"/>
      <c r="H350" s="44"/>
      <c r="I350" s="44"/>
      <c r="J350" s="44"/>
    </row>
    <row r="351" spans="1:10" s="253" customFormat="1">
      <c r="A351" s="624"/>
      <c r="B351" s="625" t="s">
        <v>1002</v>
      </c>
      <c r="C351" s="626"/>
      <c r="D351" s="626"/>
      <c r="E351" s="820"/>
      <c r="F351" s="820"/>
      <c r="G351" s="44"/>
      <c r="H351" s="44"/>
      <c r="I351" s="44"/>
      <c r="J351" s="44"/>
    </row>
    <row r="352" spans="1:10">
      <c r="A352" s="628"/>
      <c r="B352" s="629" t="s">
        <v>960</v>
      </c>
      <c r="C352" s="630"/>
      <c r="D352" s="630"/>
      <c r="E352" s="821"/>
      <c r="F352" s="821"/>
      <c r="H352" s="44"/>
      <c r="I352" s="44"/>
      <c r="J352" s="44"/>
    </row>
    <row r="353" spans="1:10">
      <c r="A353" s="620"/>
      <c r="B353" s="591"/>
      <c r="C353" s="621" t="s">
        <v>3</v>
      </c>
      <c r="D353" s="621">
        <v>480</v>
      </c>
      <c r="E353" s="1224"/>
      <c r="F353" s="805">
        <f t="shared" ref="F353" si="3">E353*D353</f>
        <v>0</v>
      </c>
      <c r="H353" s="44"/>
      <c r="I353" s="44"/>
      <c r="J353" s="44"/>
    </row>
    <row r="354" spans="1:10">
      <c r="A354" s="225"/>
      <c r="B354" s="226"/>
      <c r="C354" s="227"/>
      <c r="D354" s="227"/>
      <c r="H354" s="44"/>
      <c r="I354" s="44"/>
      <c r="J354" s="44"/>
    </row>
    <row r="355" spans="1:10">
      <c r="A355" s="225"/>
      <c r="B355" s="226"/>
      <c r="C355" s="227"/>
      <c r="D355" s="227"/>
      <c r="E355" s="734"/>
      <c r="F355" s="732"/>
      <c r="H355" s="44"/>
      <c r="I355" s="44"/>
      <c r="J355" s="44"/>
    </row>
    <row r="356" spans="1:10" ht="33">
      <c r="A356" s="631">
        <f>A341+0.01</f>
        <v>2.1299999999999972</v>
      </c>
      <c r="B356" s="632" t="s">
        <v>1003</v>
      </c>
      <c r="C356" s="607"/>
      <c r="D356" s="607"/>
      <c r="E356" s="808"/>
      <c r="F356" s="807"/>
      <c r="H356" s="44"/>
      <c r="I356" s="44"/>
      <c r="J356" s="44"/>
    </row>
    <row r="357" spans="1:10">
      <c r="A357" s="633"/>
      <c r="B357" s="592"/>
      <c r="C357" s="610" t="s">
        <v>735</v>
      </c>
      <c r="D357" s="610">
        <v>20</v>
      </c>
      <c r="E357" s="1226"/>
      <c r="F357" s="805">
        <f t="shared" ref="F357" si="4">E357*D357</f>
        <v>0</v>
      </c>
      <c r="H357" s="44"/>
      <c r="I357" s="44"/>
      <c r="J357" s="44"/>
    </row>
    <row r="358" spans="1:10">
      <c r="A358" s="254"/>
      <c r="B358" s="255"/>
      <c r="C358" s="256"/>
      <c r="D358" s="256"/>
      <c r="E358" s="823"/>
      <c r="F358" s="824"/>
      <c r="H358" s="44"/>
      <c r="I358" s="44"/>
      <c r="J358" s="44"/>
    </row>
    <row r="359" spans="1:10">
      <c r="B359" s="255"/>
      <c r="C359" s="257"/>
      <c r="D359" s="257"/>
      <c r="E359" s="825"/>
      <c r="F359" s="826"/>
      <c r="H359" s="44"/>
      <c r="I359" s="44"/>
      <c r="J359" s="44"/>
    </row>
    <row r="360" spans="1:10" ht="33">
      <c r="A360" s="631">
        <f>A356+0.01</f>
        <v>2.139999999999997</v>
      </c>
      <c r="B360" s="591" t="s">
        <v>1004</v>
      </c>
      <c r="C360" s="634"/>
      <c r="D360" s="634"/>
      <c r="E360" s="827"/>
      <c r="F360" s="809"/>
      <c r="H360" s="44"/>
      <c r="I360" s="44"/>
      <c r="J360" s="44"/>
    </row>
    <row r="361" spans="1:10">
      <c r="A361" s="620"/>
      <c r="B361" s="591"/>
      <c r="C361" s="621" t="s">
        <v>3</v>
      </c>
      <c r="D361" s="621">
        <v>165</v>
      </c>
      <c r="E361" s="1224"/>
      <c r="F361" s="805">
        <f t="shared" ref="F361" si="5">E361*D361</f>
        <v>0</v>
      </c>
      <c r="H361" s="44"/>
      <c r="I361" s="44"/>
      <c r="J361" s="44"/>
    </row>
    <row r="362" spans="1:10">
      <c r="A362" s="225"/>
      <c r="B362" s="226"/>
      <c r="C362" s="227"/>
      <c r="D362" s="227"/>
      <c r="E362" s="734"/>
      <c r="F362" s="732"/>
      <c r="H362" s="44"/>
      <c r="I362" s="44"/>
      <c r="J362" s="44"/>
    </row>
    <row r="363" spans="1:10">
      <c r="A363" s="232"/>
      <c r="B363" s="233"/>
      <c r="C363" s="258"/>
      <c r="D363" s="258"/>
      <c r="E363" s="763"/>
      <c r="F363" s="759"/>
      <c r="H363" s="44"/>
      <c r="I363" s="44"/>
      <c r="J363" s="44"/>
    </row>
    <row r="364" spans="1:10" ht="49.5">
      <c r="A364" s="590">
        <f>A360+0.01</f>
        <v>2.1499999999999968</v>
      </c>
      <c r="B364" s="635" t="s">
        <v>1456</v>
      </c>
      <c r="C364" s="636"/>
      <c r="D364" s="636"/>
      <c r="E364" s="804"/>
      <c r="F364" s="805"/>
      <c r="H364" s="44"/>
      <c r="I364" s="44"/>
      <c r="J364" s="44"/>
    </row>
    <row r="365" spans="1:10">
      <c r="A365" s="590"/>
      <c r="B365" s="635"/>
      <c r="C365" s="636" t="s">
        <v>337</v>
      </c>
      <c r="D365" s="636">
        <v>1</v>
      </c>
      <c r="E365" s="1224"/>
      <c r="F365" s="805">
        <f t="shared" ref="F365" si="6">E365*D365</f>
        <v>0</v>
      </c>
      <c r="H365" s="44"/>
      <c r="I365" s="44"/>
      <c r="J365" s="44"/>
    </row>
    <row r="366" spans="1:10">
      <c r="A366" s="232"/>
      <c r="B366" s="259"/>
      <c r="E366" s="763"/>
      <c r="F366" s="759"/>
      <c r="H366" s="44"/>
      <c r="I366" s="44"/>
      <c r="J366" s="44"/>
    </row>
    <row r="367" spans="1:10">
      <c r="A367" s="232"/>
      <c r="B367" s="259"/>
      <c r="C367" s="255"/>
      <c r="D367" s="255"/>
      <c r="E367" s="759"/>
      <c r="F367" s="759"/>
      <c r="H367" s="44"/>
      <c r="I367" s="44"/>
      <c r="J367" s="44"/>
    </row>
    <row r="368" spans="1:10" ht="49.5">
      <c r="A368" s="590">
        <f>A364+0.01</f>
        <v>2.1599999999999966</v>
      </c>
      <c r="B368" s="637" t="s">
        <v>1005</v>
      </c>
      <c r="C368" s="607"/>
      <c r="D368" s="607"/>
      <c r="E368" s="808"/>
      <c r="F368" s="807"/>
      <c r="H368" s="44"/>
      <c r="I368" s="44"/>
      <c r="J368" s="44"/>
    </row>
    <row r="369" spans="1:10">
      <c r="A369" s="590"/>
      <c r="B369" s="595"/>
      <c r="C369" s="636" t="s">
        <v>337</v>
      </c>
      <c r="D369" s="636">
        <v>1</v>
      </c>
      <c r="E369" s="1224"/>
      <c r="F369" s="805">
        <f t="shared" ref="F369" si="7">E369*D369</f>
        <v>0</v>
      </c>
      <c r="H369" s="44"/>
      <c r="I369" s="44"/>
      <c r="J369" s="44"/>
    </row>
    <row r="370" spans="1:10">
      <c r="A370" s="232"/>
      <c r="B370" s="233"/>
      <c r="C370" s="244"/>
      <c r="D370" s="244"/>
      <c r="E370" s="758"/>
      <c r="F370" s="759"/>
      <c r="H370" s="44"/>
      <c r="I370" s="44"/>
      <c r="J370" s="44"/>
    </row>
    <row r="371" spans="1:10">
      <c r="A371" s="232"/>
      <c r="B371" s="233"/>
      <c r="C371" s="244"/>
      <c r="D371" s="244"/>
      <c r="E371" s="758"/>
      <c r="F371" s="759"/>
      <c r="H371" s="44"/>
      <c r="I371" s="44"/>
      <c r="J371" s="44"/>
    </row>
    <row r="372" spans="1:10">
      <c r="A372" s="590">
        <f>A368+0.01</f>
        <v>2.1699999999999964</v>
      </c>
      <c r="B372" s="592" t="s">
        <v>1006</v>
      </c>
      <c r="C372" s="596"/>
      <c r="D372" s="596"/>
      <c r="E372" s="822"/>
      <c r="F372" s="822"/>
      <c r="H372" s="44"/>
      <c r="I372" s="44"/>
      <c r="J372" s="44"/>
    </row>
    <row r="373" spans="1:10">
      <c r="A373" s="590"/>
      <c r="B373" s="638" t="s">
        <v>1007</v>
      </c>
      <c r="C373" s="610" t="s">
        <v>337</v>
      </c>
      <c r="D373" s="610">
        <v>2</v>
      </c>
      <c r="E373" s="1224"/>
      <c r="F373" s="805">
        <f t="shared" ref="F373:F376" si="8">E373*D373</f>
        <v>0</v>
      </c>
      <c r="H373" s="44"/>
      <c r="I373" s="44"/>
      <c r="J373" s="44"/>
    </row>
    <row r="374" spans="1:10">
      <c r="A374" s="590"/>
      <c r="B374" s="638" t="s">
        <v>1008</v>
      </c>
      <c r="C374" s="610" t="s">
        <v>337</v>
      </c>
      <c r="D374" s="610">
        <v>2</v>
      </c>
      <c r="E374" s="1224"/>
      <c r="F374" s="805">
        <f t="shared" si="8"/>
        <v>0</v>
      </c>
      <c r="H374" s="44"/>
      <c r="I374" s="44"/>
      <c r="J374" s="44"/>
    </row>
    <row r="375" spans="1:10">
      <c r="A375" s="590"/>
      <c r="B375" s="638" t="s">
        <v>1009</v>
      </c>
      <c r="C375" s="610" t="s">
        <v>337</v>
      </c>
      <c r="D375" s="610">
        <v>2</v>
      </c>
      <c r="E375" s="1224"/>
      <c r="F375" s="805">
        <f t="shared" si="8"/>
        <v>0</v>
      </c>
      <c r="H375" s="44"/>
      <c r="I375" s="44"/>
      <c r="J375" s="44"/>
    </row>
    <row r="376" spans="1:10">
      <c r="A376" s="590"/>
      <c r="B376" s="638" t="s">
        <v>1010</v>
      </c>
      <c r="C376" s="610" t="s">
        <v>337</v>
      </c>
      <c r="D376" s="610">
        <v>1</v>
      </c>
      <c r="E376" s="1224"/>
      <c r="F376" s="805">
        <f t="shared" si="8"/>
        <v>0</v>
      </c>
      <c r="H376" s="44"/>
      <c r="I376" s="44"/>
      <c r="J376" s="44"/>
    </row>
    <row r="377" spans="1:10">
      <c r="A377" s="232"/>
      <c r="B377" s="260"/>
      <c r="C377" s="258"/>
      <c r="D377" s="258"/>
      <c r="E377" s="763"/>
      <c r="F377" s="759"/>
      <c r="H377" s="44"/>
      <c r="I377" s="44"/>
      <c r="J377" s="44"/>
    </row>
    <row r="378" spans="1:10" s="231" customFormat="1">
      <c r="A378" s="221"/>
      <c r="B378" s="221"/>
      <c r="C378" s="261"/>
      <c r="D378" s="261"/>
      <c r="E378" s="724"/>
      <c r="F378" s="733"/>
      <c r="G378" s="44"/>
      <c r="H378" s="44"/>
      <c r="I378" s="44"/>
      <c r="J378" s="44"/>
    </row>
    <row r="379" spans="1:10" s="231" customFormat="1">
      <c r="A379" s="639">
        <f>A372+0.01</f>
        <v>2.1799999999999962</v>
      </c>
      <c r="B379" s="640" t="s">
        <v>1011</v>
      </c>
      <c r="C379" s="569"/>
      <c r="D379" s="569"/>
      <c r="E379" s="802"/>
      <c r="F379" s="802"/>
      <c r="G379" s="44"/>
      <c r="H379" s="44"/>
      <c r="I379" s="44"/>
      <c r="J379" s="44"/>
    </row>
    <row r="380" spans="1:10" s="231" customFormat="1">
      <c r="A380" s="570"/>
      <c r="B380" s="578" t="s">
        <v>1012</v>
      </c>
      <c r="C380" s="572"/>
      <c r="D380" s="572"/>
      <c r="E380" s="803"/>
      <c r="F380" s="803"/>
      <c r="G380" s="44"/>
      <c r="H380" s="44"/>
      <c r="I380" s="44"/>
      <c r="J380" s="44"/>
    </row>
    <row r="381" spans="1:10" s="231" customFormat="1" ht="33">
      <c r="A381" s="570"/>
      <c r="B381" s="573" t="s">
        <v>1013</v>
      </c>
      <c r="C381" s="641"/>
      <c r="D381" s="641"/>
      <c r="E381" s="828"/>
      <c r="F381" s="828"/>
      <c r="G381" s="44"/>
      <c r="H381" s="44"/>
      <c r="I381" s="44"/>
      <c r="J381" s="44"/>
    </row>
    <row r="382" spans="1:10" s="231" customFormat="1">
      <c r="A382" s="570"/>
      <c r="B382" s="573" t="s">
        <v>1014</v>
      </c>
      <c r="C382" s="641"/>
      <c r="D382" s="641"/>
      <c r="E382" s="828"/>
      <c r="F382" s="828"/>
      <c r="G382" s="44"/>
      <c r="H382" s="44"/>
      <c r="I382" s="44"/>
      <c r="J382" s="44"/>
    </row>
    <row r="383" spans="1:10" s="231" customFormat="1" ht="82.5">
      <c r="A383" s="570"/>
      <c r="B383" s="573" t="s">
        <v>1015</v>
      </c>
      <c r="C383" s="641"/>
      <c r="D383" s="641"/>
      <c r="E383" s="828"/>
      <c r="F383" s="828"/>
      <c r="G383" s="44"/>
      <c r="H383" s="44"/>
      <c r="I383" s="44"/>
      <c r="J383" s="44"/>
    </row>
    <row r="384" spans="1:10" s="231" customFormat="1" ht="66">
      <c r="A384" s="570"/>
      <c r="B384" s="573" t="s">
        <v>1016</v>
      </c>
      <c r="C384" s="641"/>
      <c r="D384" s="641"/>
      <c r="E384" s="828"/>
      <c r="F384" s="828"/>
      <c r="G384" s="44"/>
      <c r="H384" s="44"/>
      <c r="I384" s="44"/>
      <c r="J384" s="44"/>
    </row>
    <row r="385" spans="1:10" s="231" customFormat="1" ht="66">
      <c r="A385" s="570"/>
      <c r="B385" s="573" t="s">
        <v>1017</v>
      </c>
      <c r="C385" s="641"/>
      <c r="D385" s="641"/>
      <c r="E385" s="828"/>
      <c r="F385" s="828"/>
      <c r="G385" s="44"/>
      <c r="H385" s="44"/>
      <c r="I385" s="44"/>
      <c r="J385" s="44"/>
    </row>
    <row r="386" spans="1:10" s="231" customFormat="1" ht="49.5">
      <c r="A386" s="570"/>
      <c r="B386" s="573" t="s">
        <v>1457</v>
      </c>
      <c r="C386" s="641"/>
      <c r="D386" s="641"/>
      <c r="E386" s="828"/>
      <c r="F386" s="828"/>
      <c r="G386" s="44"/>
      <c r="H386" s="44"/>
      <c r="I386" s="44"/>
      <c r="J386" s="44"/>
    </row>
    <row r="387" spans="1:10" s="231" customFormat="1" ht="82.5">
      <c r="A387" s="570"/>
      <c r="B387" s="573" t="s">
        <v>1018</v>
      </c>
      <c r="C387" s="641"/>
      <c r="D387" s="641"/>
      <c r="E387" s="828"/>
      <c r="F387" s="828"/>
      <c r="G387" s="44"/>
      <c r="H387" s="44"/>
      <c r="I387" s="44"/>
      <c r="J387" s="44"/>
    </row>
    <row r="388" spans="1:10" s="231" customFormat="1" ht="115.5">
      <c r="A388" s="570"/>
      <c r="B388" s="573" t="s">
        <v>1019</v>
      </c>
      <c r="C388" s="641"/>
      <c r="D388" s="641"/>
      <c r="E388" s="828"/>
      <c r="F388" s="828"/>
      <c r="G388" s="44"/>
      <c r="H388" s="44"/>
      <c r="I388" s="44"/>
      <c r="J388" s="44"/>
    </row>
    <row r="389" spans="1:10" s="231" customFormat="1" ht="66">
      <c r="A389" s="570"/>
      <c r="B389" s="573" t="s">
        <v>1020</v>
      </c>
      <c r="C389" s="641"/>
      <c r="D389" s="641"/>
      <c r="E389" s="828"/>
      <c r="F389" s="828"/>
      <c r="G389" s="44"/>
      <c r="H389" s="44"/>
      <c r="I389" s="44"/>
      <c r="J389" s="44"/>
    </row>
    <row r="390" spans="1:10" s="231" customFormat="1" ht="49.5">
      <c r="A390" s="570"/>
      <c r="B390" s="573" t="s">
        <v>1021</v>
      </c>
      <c r="C390" s="641"/>
      <c r="D390" s="641"/>
      <c r="E390" s="828"/>
      <c r="F390" s="828"/>
      <c r="G390" s="44"/>
      <c r="H390" s="44"/>
      <c r="I390" s="44"/>
      <c r="J390" s="44"/>
    </row>
    <row r="391" spans="1:10" s="231" customFormat="1" ht="33">
      <c r="A391" s="570"/>
      <c r="B391" s="573" t="s">
        <v>1022</v>
      </c>
      <c r="C391" s="641"/>
      <c r="D391" s="641"/>
      <c r="E391" s="828"/>
      <c r="F391" s="828"/>
      <c r="G391" s="44"/>
      <c r="H391" s="44"/>
      <c r="I391" s="44"/>
      <c r="J391" s="44"/>
    </row>
    <row r="392" spans="1:10" s="231" customFormat="1" ht="132">
      <c r="A392" s="570"/>
      <c r="B392" s="573" t="s">
        <v>1023</v>
      </c>
      <c r="C392" s="641"/>
      <c r="D392" s="641"/>
      <c r="E392" s="828"/>
      <c r="F392" s="828"/>
      <c r="G392" s="44"/>
      <c r="H392" s="44"/>
      <c r="I392" s="44"/>
      <c r="J392" s="44"/>
    </row>
    <row r="393" spans="1:10" s="231" customFormat="1" ht="33">
      <c r="A393" s="570"/>
      <c r="B393" s="573" t="s">
        <v>1024</v>
      </c>
      <c r="C393" s="641"/>
      <c r="D393" s="641"/>
      <c r="E393" s="828"/>
      <c r="F393" s="828"/>
      <c r="G393" s="44"/>
      <c r="H393" s="44"/>
      <c r="I393" s="44"/>
      <c r="J393" s="44"/>
    </row>
    <row r="394" spans="1:10" s="231" customFormat="1" ht="82.5">
      <c r="A394" s="570"/>
      <c r="B394" s="573" t="s">
        <v>1025</v>
      </c>
      <c r="C394" s="641"/>
      <c r="D394" s="641"/>
      <c r="E394" s="828"/>
      <c r="F394" s="820"/>
      <c r="G394" s="44"/>
      <c r="H394" s="44"/>
      <c r="I394" s="44"/>
      <c r="J394" s="44"/>
    </row>
    <row r="395" spans="1:10" s="231" customFormat="1" ht="82.5">
      <c r="A395" s="570"/>
      <c r="B395" s="573" t="s">
        <v>1026</v>
      </c>
      <c r="C395" s="641"/>
      <c r="D395" s="641"/>
      <c r="E395" s="828"/>
      <c r="F395" s="820"/>
      <c r="G395" s="44"/>
      <c r="H395" s="44"/>
      <c r="I395" s="44"/>
      <c r="J395" s="44"/>
    </row>
    <row r="396" spans="1:10" s="231" customFormat="1" ht="33">
      <c r="A396" s="570"/>
      <c r="B396" s="573" t="s">
        <v>1027</v>
      </c>
      <c r="C396" s="641"/>
      <c r="D396" s="641"/>
      <c r="E396" s="828"/>
      <c r="F396" s="828"/>
      <c r="G396" s="44"/>
      <c r="H396" s="44"/>
      <c r="I396" s="44"/>
      <c r="J396" s="44"/>
    </row>
    <row r="397" spans="1:10" s="231" customFormat="1" ht="99">
      <c r="A397" s="570"/>
      <c r="B397" s="573" t="s">
        <v>1458</v>
      </c>
      <c r="C397" s="641"/>
      <c r="D397" s="641"/>
      <c r="E397" s="828"/>
      <c r="F397" s="828"/>
      <c r="G397" s="44"/>
      <c r="H397" s="44"/>
      <c r="I397" s="44"/>
      <c r="J397" s="44"/>
    </row>
    <row r="398" spans="1:10" s="231" customFormat="1" ht="33">
      <c r="A398" s="570"/>
      <c r="B398" s="573" t="s">
        <v>1028</v>
      </c>
      <c r="C398" s="641"/>
      <c r="D398" s="641"/>
      <c r="E398" s="828"/>
      <c r="F398" s="828"/>
      <c r="G398" s="44"/>
      <c r="H398" s="44"/>
      <c r="I398" s="44"/>
      <c r="J398" s="44"/>
    </row>
    <row r="399" spans="1:10" s="231" customFormat="1" ht="82.5">
      <c r="A399" s="570"/>
      <c r="B399" s="573" t="s">
        <v>1029</v>
      </c>
      <c r="C399" s="641"/>
      <c r="D399" s="641"/>
      <c r="E399" s="828"/>
      <c r="F399" s="828"/>
      <c r="G399" s="44"/>
      <c r="H399" s="44"/>
      <c r="I399" s="44"/>
      <c r="J399" s="44"/>
    </row>
    <row r="400" spans="1:10" s="231" customFormat="1" ht="49.5">
      <c r="A400" s="570"/>
      <c r="B400" s="573" t="s">
        <v>1030</v>
      </c>
      <c r="C400" s="641"/>
      <c r="D400" s="641"/>
      <c r="E400" s="828"/>
      <c r="F400" s="828"/>
      <c r="G400" s="44"/>
      <c r="H400" s="44"/>
      <c r="I400" s="44"/>
      <c r="J400" s="44"/>
    </row>
    <row r="401" spans="1:10" s="231" customFormat="1">
      <c r="A401" s="570"/>
      <c r="B401" s="578"/>
      <c r="C401" s="572"/>
      <c r="D401" s="572"/>
      <c r="E401" s="803"/>
      <c r="F401" s="803"/>
      <c r="G401" s="44"/>
      <c r="H401" s="44"/>
      <c r="I401" s="44"/>
      <c r="J401" s="44"/>
    </row>
    <row r="402" spans="1:10" s="231" customFormat="1">
      <c r="A402" s="570"/>
      <c r="B402" s="578" t="s">
        <v>1031</v>
      </c>
      <c r="C402" s="572"/>
      <c r="D402" s="572"/>
      <c r="E402" s="803"/>
      <c r="F402" s="803"/>
      <c r="G402" s="44"/>
      <c r="H402" s="44"/>
      <c r="I402" s="44"/>
      <c r="J402" s="44"/>
    </row>
    <row r="403" spans="1:10" s="231" customFormat="1">
      <c r="A403" s="570"/>
      <c r="B403" s="574" t="s">
        <v>1032</v>
      </c>
      <c r="C403" s="641"/>
      <c r="D403" s="641"/>
      <c r="E403" s="828"/>
      <c r="F403" s="828"/>
      <c r="G403" s="44"/>
      <c r="H403" s="44"/>
      <c r="I403" s="44"/>
      <c r="J403" s="44"/>
    </row>
    <row r="404" spans="1:10" s="231" customFormat="1">
      <c r="A404" s="570"/>
      <c r="B404" s="586" t="s">
        <v>1033</v>
      </c>
      <c r="C404" s="641"/>
      <c r="D404" s="641"/>
      <c r="E404" s="828"/>
      <c r="F404" s="828"/>
      <c r="G404" s="44"/>
      <c r="H404" s="44"/>
      <c r="I404" s="44"/>
      <c r="J404" s="44"/>
    </row>
    <row r="405" spans="1:10" s="231" customFormat="1">
      <c r="A405" s="570"/>
      <c r="B405" s="586" t="s">
        <v>1034</v>
      </c>
      <c r="C405" s="641"/>
      <c r="D405" s="641"/>
      <c r="E405" s="828"/>
      <c r="F405" s="828"/>
      <c r="G405" s="44"/>
      <c r="H405" s="44"/>
      <c r="I405" s="44"/>
      <c r="J405" s="44"/>
    </row>
    <row r="406" spans="1:10" s="231" customFormat="1">
      <c r="A406" s="570"/>
      <c r="B406" s="586" t="s">
        <v>1035</v>
      </c>
      <c r="C406" s="641"/>
      <c r="D406" s="641"/>
      <c r="E406" s="828"/>
      <c r="F406" s="828"/>
      <c r="G406" s="44"/>
      <c r="H406" s="44"/>
      <c r="I406" s="44"/>
      <c r="J406" s="44"/>
    </row>
    <row r="407" spans="1:10" s="231" customFormat="1">
      <c r="A407" s="570"/>
      <c r="B407" s="586" t="s">
        <v>1036</v>
      </c>
      <c r="C407" s="641"/>
      <c r="D407" s="641"/>
      <c r="E407" s="828"/>
      <c r="F407" s="828"/>
      <c r="G407" s="44"/>
      <c r="H407" s="44"/>
      <c r="I407" s="44"/>
      <c r="J407" s="44"/>
    </row>
    <row r="408" spans="1:10" s="231" customFormat="1">
      <c r="A408" s="570"/>
      <c r="B408" s="586" t="s">
        <v>1037</v>
      </c>
      <c r="C408" s="641"/>
      <c r="D408" s="641"/>
      <c r="E408" s="828"/>
      <c r="F408" s="828"/>
      <c r="G408" s="44"/>
      <c r="H408" s="44"/>
      <c r="I408" s="44"/>
      <c r="J408" s="44"/>
    </row>
    <row r="409" spans="1:10" s="231" customFormat="1">
      <c r="A409" s="570"/>
      <c r="B409" s="586" t="s">
        <v>1038</v>
      </c>
      <c r="C409" s="641"/>
      <c r="D409" s="641"/>
      <c r="E409" s="828"/>
      <c r="F409" s="828"/>
      <c r="G409" s="44"/>
      <c r="H409" s="44"/>
      <c r="I409" s="44"/>
      <c r="J409" s="44"/>
    </row>
    <row r="410" spans="1:10" s="231" customFormat="1">
      <c r="A410" s="570"/>
      <c r="B410" s="586" t="s">
        <v>1039</v>
      </c>
      <c r="C410" s="641"/>
      <c r="D410" s="641"/>
      <c r="E410" s="828"/>
      <c r="F410" s="828"/>
      <c r="G410" s="44"/>
      <c r="H410" s="44"/>
      <c r="I410" s="44"/>
      <c r="J410" s="44"/>
    </row>
    <row r="411" spans="1:10" s="231" customFormat="1">
      <c r="A411" s="570"/>
      <c r="B411" s="586" t="s">
        <v>1040</v>
      </c>
      <c r="C411" s="641"/>
      <c r="D411" s="641"/>
      <c r="E411" s="828"/>
      <c r="F411" s="828"/>
      <c r="G411" s="44"/>
      <c r="H411" s="44"/>
      <c r="I411" s="44"/>
      <c r="J411" s="44"/>
    </row>
    <row r="412" spans="1:10" s="231" customFormat="1">
      <c r="A412" s="570"/>
      <c r="B412" s="586" t="s">
        <v>1041</v>
      </c>
      <c r="C412" s="641"/>
      <c r="D412" s="641"/>
      <c r="E412" s="828"/>
      <c r="F412" s="828"/>
      <c r="G412" s="44"/>
      <c r="H412" s="44"/>
      <c r="I412" s="44"/>
      <c r="J412" s="44"/>
    </row>
    <row r="413" spans="1:10" s="231" customFormat="1">
      <c r="A413" s="570"/>
      <c r="B413" s="586" t="s">
        <v>1042</v>
      </c>
      <c r="C413" s="641"/>
      <c r="D413" s="641"/>
      <c r="E413" s="828"/>
      <c r="F413" s="828"/>
      <c r="G413" s="44"/>
      <c r="H413" s="44"/>
      <c r="I413" s="44"/>
      <c r="J413" s="44"/>
    </row>
    <row r="414" spans="1:10" s="231" customFormat="1">
      <c r="A414" s="570"/>
      <c r="B414" s="574" t="s">
        <v>1043</v>
      </c>
      <c r="C414" s="641"/>
      <c r="D414" s="641"/>
      <c r="E414" s="828"/>
      <c r="F414" s="828"/>
      <c r="G414" s="44"/>
      <c r="H414" s="44"/>
      <c r="I414" s="44"/>
      <c r="J414" s="44"/>
    </row>
    <row r="415" spans="1:10" s="231" customFormat="1">
      <c r="A415" s="589"/>
      <c r="B415" s="642" t="s">
        <v>955</v>
      </c>
      <c r="C415" s="643"/>
      <c r="D415" s="643"/>
      <c r="E415" s="829"/>
      <c r="F415" s="829"/>
      <c r="G415" s="44"/>
      <c r="H415" s="44"/>
      <c r="I415" s="44"/>
      <c r="J415" s="44"/>
    </row>
    <row r="416" spans="1:10" s="231" customFormat="1">
      <c r="A416" s="644"/>
      <c r="B416" s="645" t="s">
        <v>1044</v>
      </c>
      <c r="C416" s="646" t="s">
        <v>5</v>
      </c>
      <c r="D416" s="646">
        <v>1</v>
      </c>
      <c r="E416" s="1227"/>
      <c r="F416" s="830">
        <f>D416*E416</f>
        <v>0</v>
      </c>
      <c r="G416" s="44"/>
      <c r="H416" s="44"/>
      <c r="I416" s="44"/>
      <c r="J416" s="44"/>
    </row>
    <row r="417" spans="1:10" s="231" customFormat="1">
      <c r="A417" s="262"/>
      <c r="B417" s="263"/>
      <c r="C417" s="264"/>
      <c r="D417" s="264"/>
      <c r="E417" s="831"/>
      <c r="F417" s="831"/>
      <c r="G417" s="44"/>
      <c r="H417" s="44"/>
      <c r="I417" s="44"/>
      <c r="J417" s="44"/>
    </row>
    <row r="418" spans="1:10" s="231" customFormat="1" ht="115.5">
      <c r="A418" s="639">
        <f>A379+0.01</f>
        <v>2.1899999999999959</v>
      </c>
      <c r="B418" s="647" t="s">
        <v>1045</v>
      </c>
      <c r="C418" s="648"/>
      <c r="D418" s="648"/>
      <c r="E418" s="832"/>
      <c r="F418" s="832"/>
      <c r="G418" s="44"/>
      <c r="H418" s="44"/>
      <c r="I418" s="44"/>
      <c r="J418" s="44"/>
    </row>
    <row r="419" spans="1:10" s="231" customFormat="1" ht="82.5">
      <c r="A419" s="589"/>
      <c r="B419" s="649" t="s">
        <v>1046</v>
      </c>
      <c r="C419" s="643"/>
      <c r="D419" s="643"/>
      <c r="E419" s="829"/>
      <c r="F419" s="829"/>
      <c r="G419" s="44"/>
      <c r="H419" s="44"/>
      <c r="I419" s="44"/>
      <c r="J419" s="44"/>
    </row>
    <row r="420" spans="1:10" s="231" customFormat="1">
      <c r="A420" s="644"/>
      <c r="B420" s="645" t="s">
        <v>1047</v>
      </c>
      <c r="C420" s="646" t="s">
        <v>14</v>
      </c>
      <c r="D420" s="646">
        <v>20</v>
      </c>
      <c r="E420" s="1227"/>
      <c r="F420" s="830">
        <f>D420*E420</f>
        <v>0</v>
      </c>
      <c r="G420" s="44"/>
      <c r="H420" s="44"/>
      <c r="I420" s="44"/>
      <c r="J420" s="44"/>
    </row>
    <row r="421" spans="1:10" s="231" customFormat="1">
      <c r="A421" s="644"/>
      <c r="B421" s="645" t="s">
        <v>1048</v>
      </c>
      <c r="C421" s="646" t="s">
        <v>14</v>
      </c>
      <c r="D421" s="646">
        <v>20</v>
      </c>
      <c r="E421" s="1227"/>
      <c r="F421" s="830">
        <f>D421*E421</f>
        <v>0</v>
      </c>
      <c r="G421" s="44"/>
      <c r="H421" s="44"/>
      <c r="I421" s="44"/>
      <c r="J421" s="44"/>
    </row>
    <row r="422" spans="1:10" s="265" customFormat="1">
      <c r="A422" s="262"/>
      <c r="B422" s="263"/>
      <c r="C422" s="264"/>
      <c r="D422" s="264"/>
      <c r="E422" s="831"/>
      <c r="F422" s="831"/>
      <c r="G422" s="44"/>
      <c r="H422" s="44"/>
      <c r="I422" s="44"/>
      <c r="J422" s="44"/>
    </row>
    <row r="423" spans="1:10" s="265" customFormat="1" ht="66">
      <c r="A423" s="650">
        <f>A418+0.01</f>
        <v>2.1999999999999957</v>
      </c>
      <c r="B423" s="645" t="s">
        <v>1049</v>
      </c>
      <c r="C423" s="646"/>
      <c r="D423" s="646"/>
      <c r="E423" s="830"/>
      <c r="F423" s="830"/>
      <c r="G423" s="44"/>
      <c r="H423" s="44"/>
      <c r="I423" s="44"/>
      <c r="J423" s="44"/>
    </row>
    <row r="424" spans="1:10" s="265" customFormat="1">
      <c r="A424" s="644"/>
      <c r="B424" s="645" t="s">
        <v>1050</v>
      </c>
      <c r="C424" s="646" t="s">
        <v>14</v>
      </c>
      <c r="D424" s="646">
        <v>20</v>
      </c>
      <c r="E424" s="1227"/>
      <c r="F424" s="830">
        <f>D424*E424</f>
        <v>0</v>
      </c>
      <c r="G424" s="44"/>
      <c r="H424" s="44"/>
      <c r="I424" s="44"/>
      <c r="J424" s="44"/>
    </row>
    <row r="425" spans="1:10" s="265" customFormat="1">
      <c r="A425" s="266"/>
      <c r="B425" s="267"/>
      <c r="C425" s="268"/>
      <c r="D425" s="268"/>
      <c r="E425" s="833"/>
      <c r="F425" s="833"/>
      <c r="G425" s="44"/>
      <c r="H425" s="44"/>
      <c r="I425" s="44"/>
      <c r="J425" s="44"/>
    </row>
    <row r="426" spans="1:10" s="265" customFormat="1" ht="82.5">
      <c r="A426" s="650">
        <f>A423+0.01</f>
        <v>2.2099999999999955</v>
      </c>
      <c r="B426" s="645" t="s">
        <v>1051</v>
      </c>
      <c r="C426" s="646"/>
      <c r="D426" s="646"/>
      <c r="E426" s="830"/>
      <c r="F426" s="830"/>
      <c r="G426" s="44"/>
      <c r="H426" s="44"/>
      <c r="I426" s="44"/>
      <c r="J426" s="44"/>
    </row>
    <row r="427" spans="1:10" s="265" customFormat="1">
      <c r="A427" s="644"/>
      <c r="B427" s="651" t="s">
        <v>1052</v>
      </c>
      <c r="C427" s="646" t="s">
        <v>14</v>
      </c>
      <c r="D427" s="646">
        <v>20</v>
      </c>
      <c r="E427" s="1227"/>
      <c r="F427" s="830">
        <f>D427*E427</f>
        <v>0</v>
      </c>
      <c r="G427" s="44"/>
      <c r="H427" s="44"/>
      <c r="I427" s="44"/>
      <c r="J427" s="44"/>
    </row>
    <row r="428" spans="1:10" s="265" customFormat="1" ht="33">
      <c r="A428" s="644"/>
      <c r="B428" s="651" t="s">
        <v>1053</v>
      </c>
      <c r="C428" s="646" t="s">
        <v>14</v>
      </c>
      <c r="D428" s="646">
        <v>20</v>
      </c>
      <c r="E428" s="1227"/>
      <c r="F428" s="830">
        <f>D428*E428</f>
        <v>0</v>
      </c>
      <c r="G428" s="44"/>
      <c r="H428" s="44"/>
      <c r="I428" s="44"/>
      <c r="J428" s="44"/>
    </row>
    <row r="429" spans="1:10" s="265" customFormat="1">
      <c r="A429" s="266"/>
      <c r="B429" s="269"/>
      <c r="C429" s="268"/>
      <c r="D429" s="268"/>
      <c r="E429" s="833"/>
      <c r="F429" s="833"/>
      <c r="G429" s="44"/>
      <c r="H429" s="44"/>
      <c r="I429" s="44"/>
      <c r="J429" s="44"/>
    </row>
    <row r="430" spans="1:10" s="231" customFormat="1" ht="82.5">
      <c r="A430" s="650">
        <f>A426+0.01</f>
        <v>2.2199999999999953</v>
      </c>
      <c r="B430" s="651" t="s">
        <v>1054</v>
      </c>
      <c r="C430" s="646"/>
      <c r="D430" s="646"/>
      <c r="E430" s="830"/>
      <c r="F430" s="830"/>
      <c r="G430" s="44"/>
      <c r="H430" s="44"/>
      <c r="I430" s="44"/>
      <c r="J430" s="44"/>
    </row>
    <row r="431" spans="1:10" s="231" customFormat="1">
      <c r="A431" s="644"/>
      <c r="B431" s="651" t="s">
        <v>1050</v>
      </c>
      <c r="C431" s="646" t="s">
        <v>5</v>
      </c>
      <c r="D431" s="646">
        <v>1</v>
      </c>
      <c r="E431" s="1227"/>
      <c r="F431" s="830">
        <f>D431*E431</f>
        <v>0</v>
      </c>
      <c r="G431" s="44"/>
      <c r="H431" s="44"/>
      <c r="I431" s="44"/>
      <c r="J431" s="44"/>
    </row>
    <row r="432" spans="1:10" s="231" customFormat="1">
      <c r="A432" s="262"/>
      <c r="B432" s="270"/>
      <c r="C432" s="264"/>
      <c r="D432" s="264"/>
      <c r="E432" s="831"/>
      <c r="F432" s="831"/>
      <c r="G432" s="44"/>
      <c r="H432" s="44"/>
      <c r="I432" s="44"/>
      <c r="J432" s="44"/>
    </row>
    <row r="433" spans="1:10" s="231" customFormat="1" ht="66">
      <c r="A433" s="650">
        <f>A430+0.091</f>
        <v>2.3109999999999955</v>
      </c>
      <c r="B433" s="645" t="s">
        <v>1055</v>
      </c>
      <c r="C433" s="646"/>
      <c r="D433" s="646"/>
      <c r="E433" s="830"/>
      <c r="F433" s="830"/>
      <c r="G433" s="44"/>
      <c r="H433" s="44"/>
      <c r="I433" s="44"/>
      <c r="J433" s="44"/>
    </row>
    <row r="434" spans="1:10" s="231" customFormat="1">
      <c r="A434" s="644"/>
      <c r="B434" s="645" t="s">
        <v>1056</v>
      </c>
      <c r="C434" s="646" t="s">
        <v>5</v>
      </c>
      <c r="D434" s="646">
        <v>1</v>
      </c>
      <c r="E434" s="1227"/>
      <c r="F434" s="830">
        <f>D434*E434</f>
        <v>0</v>
      </c>
      <c r="G434" s="44"/>
      <c r="H434" s="44"/>
      <c r="I434" s="44"/>
      <c r="J434" s="44"/>
    </row>
    <row r="435" spans="1:10" s="231" customFormat="1">
      <c r="A435" s="262"/>
      <c r="C435" s="271"/>
      <c r="D435" s="271"/>
      <c r="E435" s="834"/>
      <c r="F435" s="834"/>
      <c r="G435" s="44"/>
      <c r="H435" s="44"/>
      <c r="I435" s="44"/>
      <c r="J435" s="44"/>
    </row>
    <row r="436" spans="1:10" s="231" customFormat="1" ht="49.5">
      <c r="A436" s="650">
        <f>A433+0.01</f>
        <v>2.3209999999999953</v>
      </c>
      <c r="B436" s="645" t="s">
        <v>1057</v>
      </c>
      <c r="C436" s="652"/>
      <c r="D436" s="652"/>
      <c r="E436" s="835"/>
      <c r="F436" s="835"/>
      <c r="G436" s="44"/>
      <c r="H436" s="44"/>
      <c r="I436" s="44"/>
      <c r="J436" s="44"/>
    </row>
    <row r="437" spans="1:10" s="231" customFormat="1">
      <c r="A437" s="644"/>
      <c r="B437" s="645" t="s">
        <v>1056</v>
      </c>
      <c r="C437" s="646" t="s">
        <v>5</v>
      </c>
      <c r="D437" s="646">
        <v>1</v>
      </c>
      <c r="E437" s="1227"/>
      <c r="F437" s="830">
        <f>D437*E437</f>
        <v>0</v>
      </c>
      <c r="G437" s="44"/>
      <c r="H437" s="44"/>
      <c r="I437" s="44"/>
      <c r="J437" s="44"/>
    </row>
    <row r="438" spans="1:10" ht="17.25" thickBot="1">
      <c r="A438" s="262"/>
      <c r="B438" s="231"/>
      <c r="C438" s="271"/>
      <c r="D438" s="271"/>
      <c r="E438" s="834"/>
      <c r="F438" s="834"/>
      <c r="H438" s="44"/>
      <c r="I438" s="44"/>
      <c r="J438" s="44"/>
    </row>
    <row r="439" spans="1:10" ht="17.25" thickBot="1">
      <c r="A439" s="52"/>
      <c r="B439" s="53" t="s">
        <v>1058</v>
      </c>
      <c r="C439" s="54"/>
      <c r="D439" s="54"/>
      <c r="E439" s="836"/>
      <c r="F439" s="836">
        <f>SUM(F2:F438)</f>
        <v>0</v>
      </c>
      <c r="H439" s="44"/>
      <c r="I439" s="44"/>
      <c r="J439" s="44"/>
    </row>
    <row r="440" spans="1:10" ht="17.25" thickTop="1">
      <c r="A440" s="232"/>
      <c r="B440" s="272"/>
      <c r="C440" s="273"/>
      <c r="D440" s="273"/>
      <c r="E440" s="837"/>
      <c r="F440" s="838"/>
      <c r="H440" s="44"/>
      <c r="I440" s="44"/>
      <c r="J440" s="44"/>
    </row>
    <row r="441" spans="1:10">
      <c r="A441" s="232"/>
      <c r="E441" s="763"/>
      <c r="F441" s="759"/>
      <c r="H441" s="44"/>
      <c r="I441" s="44"/>
      <c r="J441" s="44"/>
    </row>
    <row r="442" spans="1:10">
      <c r="E442" s="763"/>
      <c r="F442" s="759"/>
      <c r="H442" s="44"/>
      <c r="I442" s="44"/>
      <c r="J442" s="44"/>
    </row>
    <row r="443" spans="1:10">
      <c r="E443" s="763"/>
      <c r="F443" s="759"/>
      <c r="H443" s="44"/>
      <c r="I443" s="44"/>
      <c r="J443" s="44"/>
    </row>
    <row r="444" spans="1:10">
      <c r="E444" s="763"/>
      <c r="F444" s="759"/>
      <c r="H444" s="44"/>
      <c r="I444" s="44"/>
      <c r="J444" s="44"/>
    </row>
    <row r="445" spans="1:10">
      <c r="E445" s="763"/>
      <c r="F445" s="759"/>
      <c r="H445" s="44"/>
      <c r="I445" s="44"/>
      <c r="J445" s="44"/>
    </row>
    <row r="446" spans="1:10">
      <c r="E446" s="763"/>
      <c r="F446" s="759"/>
      <c r="H446" s="44"/>
      <c r="I446" s="44"/>
      <c r="J446" s="44"/>
    </row>
    <row r="447" spans="1:10">
      <c r="E447" s="763"/>
      <c r="F447" s="759"/>
      <c r="H447" s="44"/>
      <c r="I447" s="44"/>
      <c r="J447" s="44"/>
    </row>
    <row r="448" spans="1:10">
      <c r="E448" s="763"/>
      <c r="F448" s="759"/>
      <c r="H448" s="44"/>
      <c r="I448" s="44"/>
      <c r="J448" s="44"/>
    </row>
    <row r="449" spans="5:10">
      <c r="E449" s="763"/>
      <c r="F449" s="759"/>
      <c r="H449" s="44"/>
      <c r="I449" s="44"/>
      <c r="J449" s="44"/>
    </row>
    <row r="450" spans="5:10">
      <c r="E450" s="763"/>
      <c r="F450" s="759"/>
      <c r="H450" s="44"/>
      <c r="I450" s="44"/>
      <c r="J450" s="44"/>
    </row>
    <row r="451" spans="5:10">
      <c r="E451" s="763"/>
      <c r="F451" s="759"/>
      <c r="H451" s="44"/>
      <c r="I451" s="44"/>
      <c r="J451" s="44"/>
    </row>
    <row r="452" spans="5:10">
      <c r="E452" s="763"/>
      <c r="F452" s="759"/>
      <c r="H452" s="44"/>
      <c r="I452" s="44"/>
      <c r="J452" s="44"/>
    </row>
    <row r="453" spans="5:10">
      <c r="E453" s="763"/>
      <c r="F453" s="759"/>
      <c r="H453" s="44"/>
      <c r="I453" s="44"/>
      <c r="J453" s="44"/>
    </row>
    <row r="454" spans="5:10">
      <c r="E454" s="763"/>
      <c r="F454" s="759"/>
      <c r="H454" s="44"/>
      <c r="I454" s="44"/>
      <c r="J454" s="44"/>
    </row>
    <row r="455" spans="5:10">
      <c r="E455" s="763"/>
      <c r="F455" s="759"/>
      <c r="H455" s="44"/>
      <c r="I455" s="44"/>
      <c r="J455" s="44"/>
    </row>
    <row r="456" spans="5:10">
      <c r="E456" s="763"/>
      <c r="F456" s="759"/>
      <c r="H456" s="44"/>
      <c r="I456" s="44"/>
      <c r="J456" s="44"/>
    </row>
    <row r="457" spans="5:10">
      <c r="E457" s="763"/>
      <c r="F457" s="759"/>
      <c r="H457" s="44"/>
      <c r="I457" s="44"/>
      <c r="J457" s="44"/>
    </row>
    <row r="458" spans="5:10">
      <c r="E458" s="763"/>
      <c r="F458" s="759"/>
      <c r="H458" s="44"/>
      <c r="I458" s="44"/>
      <c r="J458" s="44"/>
    </row>
    <row r="459" spans="5:10">
      <c r="E459" s="763"/>
      <c r="F459" s="759"/>
      <c r="H459" s="44"/>
      <c r="I459" s="44"/>
      <c r="J459" s="44"/>
    </row>
    <row r="460" spans="5:10">
      <c r="E460" s="763"/>
      <c r="F460" s="759"/>
      <c r="H460" s="44"/>
      <c r="I460" s="44"/>
      <c r="J460" s="44"/>
    </row>
    <row r="461" spans="5:10">
      <c r="E461" s="763"/>
      <c r="F461" s="759"/>
      <c r="H461" s="44"/>
      <c r="I461" s="44"/>
      <c r="J461" s="44"/>
    </row>
    <row r="462" spans="5:10">
      <c r="E462" s="763"/>
      <c r="F462" s="759"/>
      <c r="H462" s="44"/>
      <c r="I462" s="44"/>
      <c r="J462" s="44"/>
    </row>
    <row r="463" spans="5:10">
      <c r="E463" s="763"/>
      <c r="F463" s="759"/>
      <c r="H463" s="44"/>
      <c r="I463" s="44"/>
      <c r="J463" s="44"/>
    </row>
    <row r="464" spans="5:10">
      <c r="E464" s="763"/>
      <c r="F464" s="759"/>
      <c r="H464" s="44"/>
      <c r="I464" s="44"/>
      <c r="J464" s="44"/>
    </row>
    <row r="465" spans="5:10">
      <c r="E465" s="763"/>
      <c r="F465" s="759"/>
      <c r="H465" s="44"/>
      <c r="I465" s="44"/>
      <c r="J465" s="44"/>
    </row>
    <row r="466" spans="5:10">
      <c r="E466" s="763"/>
      <c r="F466" s="759"/>
      <c r="H466" s="44"/>
      <c r="I466" s="44"/>
      <c r="J466" s="44"/>
    </row>
    <row r="467" spans="5:10">
      <c r="E467" s="763"/>
      <c r="F467" s="759"/>
      <c r="H467" s="44"/>
      <c r="I467" s="44"/>
      <c r="J467" s="44"/>
    </row>
    <row r="468" spans="5:10">
      <c r="E468" s="763"/>
      <c r="F468" s="759"/>
      <c r="H468" s="44"/>
      <c r="I468" s="44"/>
      <c r="J468" s="44"/>
    </row>
    <row r="469" spans="5:10">
      <c r="E469" s="763"/>
      <c r="F469" s="759"/>
      <c r="H469" s="44"/>
      <c r="I469" s="44"/>
      <c r="J469" s="44"/>
    </row>
    <row r="470" spans="5:10">
      <c r="E470" s="763"/>
      <c r="F470" s="759"/>
      <c r="H470" s="44"/>
      <c r="I470" s="44"/>
      <c r="J470" s="44"/>
    </row>
    <row r="471" spans="5:10">
      <c r="E471" s="763"/>
      <c r="F471" s="759"/>
      <c r="H471" s="44"/>
      <c r="I471" s="44"/>
      <c r="J471" s="44"/>
    </row>
    <row r="472" spans="5:10">
      <c r="E472" s="763"/>
      <c r="F472" s="759"/>
      <c r="H472" s="44"/>
      <c r="I472" s="44"/>
      <c r="J472" s="44"/>
    </row>
    <row r="473" spans="5:10">
      <c r="E473" s="763"/>
      <c r="F473" s="759"/>
      <c r="H473" s="44"/>
      <c r="I473" s="44"/>
      <c r="J473" s="44"/>
    </row>
    <row r="474" spans="5:10">
      <c r="E474" s="763"/>
      <c r="F474" s="759"/>
      <c r="H474" s="44"/>
      <c r="I474" s="44"/>
      <c r="J474" s="44"/>
    </row>
    <row r="475" spans="5:10">
      <c r="E475" s="763"/>
      <c r="F475" s="759"/>
      <c r="H475" s="44"/>
      <c r="I475" s="44"/>
      <c r="J475" s="44"/>
    </row>
    <row r="476" spans="5:10">
      <c r="E476" s="763"/>
      <c r="F476" s="759"/>
      <c r="H476" s="44"/>
      <c r="I476" s="44"/>
      <c r="J476" s="44"/>
    </row>
    <row r="477" spans="5:10">
      <c r="E477" s="763"/>
      <c r="F477" s="759"/>
      <c r="H477" s="44"/>
      <c r="I477" s="44"/>
      <c r="J477" s="44"/>
    </row>
    <row r="478" spans="5:10">
      <c r="E478" s="763"/>
      <c r="F478" s="759"/>
      <c r="H478" s="44"/>
      <c r="I478" s="44"/>
      <c r="J478" s="44"/>
    </row>
    <row r="479" spans="5:10">
      <c r="E479" s="763"/>
      <c r="F479" s="759"/>
      <c r="H479" s="44"/>
      <c r="I479" s="44"/>
      <c r="J479" s="44"/>
    </row>
    <row r="480" spans="5:10">
      <c r="E480" s="763"/>
      <c r="F480" s="759"/>
      <c r="H480" s="44"/>
      <c r="I480" s="44"/>
      <c r="J480" s="44"/>
    </row>
    <row r="481" spans="5:10">
      <c r="E481" s="763"/>
      <c r="F481" s="759"/>
      <c r="H481" s="44"/>
      <c r="I481" s="44"/>
      <c r="J481" s="44"/>
    </row>
    <row r="482" spans="5:10">
      <c r="E482" s="763"/>
      <c r="F482" s="759"/>
      <c r="H482" s="44"/>
      <c r="I482" s="44"/>
      <c r="J482" s="44"/>
    </row>
    <row r="483" spans="5:10">
      <c r="E483" s="763"/>
      <c r="F483" s="759"/>
      <c r="H483" s="44"/>
      <c r="I483" s="44"/>
      <c r="J483" s="44"/>
    </row>
    <row r="484" spans="5:10">
      <c r="E484" s="763"/>
      <c r="F484" s="759"/>
      <c r="H484" s="44"/>
      <c r="I484" s="44"/>
      <c r="J484" s="44"/>
    </row>
    <row r="485" spans="5:10">
      <c r="E485" s="763"/>
      <c r="F485" s="759"/>
      <c r="H485" s="44"/>
      <c r="I485" s="44"/>
      <c r="J485" s="44"/>
    </row>
    <row r="486" spans="5:10">
      <c r="E486" s="763"/>
      <c r="F486" s="759"/>
      <c r="H486" s="44"/>
      <c r="I486" s="44"/>
      <c r="J486" s="44"/>
    </row>
    <row r="487" spans="5:10">
      <c r="E487" s="763"/>
      <c r="F487" s="759"/>
      <c r="H487" s="44"/>
      <c r="I487" s="44"/>
      <c r="J487" s="44"/>
    </row>
    <row r="488" spans="5:10">
      <c r="E488" s="763"/>
      <c r="F488" s="759"/>
      <c r="H488" s="44"/>
      <c r="I488" s="44"/>
      <c r="J488" s="44"/>
    </row>
    <row r="489" spans="5:10">
      <c r="E489" s="763"/>
      <c r="F489" s="759"/>
      <c r="H489" s="44"/>
      <c r="I489" s="44"/>
      <c r="J489" s="44"/>
    </row>
    <row r="490" spans="5:10">
      <c r="E490" s="763"/>
      <c r="F490" s="759"/>
    </row>
    <row r="491" spans="5:10">
      <c r="E491" s="763"/>
      <c r="F491" s="759"/>
    </row>
    <row r="492" spans="5:10">
      <c r="E492" s="763"/>
      <c r="F492" s="759"/>
    </row>
    <row r="493" spans="5:10">
      <c r="E493" s="763"/>
      <c r="F493" s="759"/>
    </row>
    <row r="494" spans="5:10">
      <c r="E494" s="763"/>
      <c r="F494" s="759"/>
    </row>
    <row r="495" spans="5:10">
      <c r="E495" s="763"/>
      <c r="F495" s="759"/>
    </row>
    <row r="496" spans="5:10">
      <c r="E496" s="763"/>
      <c r="F496" s="759"/>
    </row>
    <row r="497" spans="5:6">
      <c r="E497" s="763"/>
      <c r="F497" s="759"/>
    </row>
    <row r="498" spans="5:6">
      <c r="E498" s="763"/>
      <c r="F498" s="759"/>
    </row>
    <row r="499" spans="5:6">
      <c r="E499" s="763"/>
      <c r="F499" s="759"/>
    </row>
    <row r="500" spans="5:6">
      <c r="E500" s="763"/>
      <c r="F500" s="759"/>
    </row>
    <row r="501" spans="5:6">
      <c r="E501" s="763"/>
      <c r="F501" s="759"/>
    </row>
  </sheetData>
  <sheetProtection algorithmName="SHA-512" hashValue="pI1XLqy4n5kRAXJdkbD9li3jzMgHsOfMp2nZvWQmzhBzsypdGCUBCzGQUNPa0morbEcv9+/aE3fdvqTD6zCWbw==" saltValue="htTLzfcxH7JYL+q4NkPkHg==" spinCount="100000" sheet="1" objects="1" scenarios="1" selectLockedCells="1"/>
  <conditionalFormatting sqref="E1:E1048576">
    <cfRule type="expression" dxfId="2" priority="1">
      <formula>$D1</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Footer>&amp;R&amp;P/&amp;N</oddFooter>
  </headerFooter>
  <rowBreaks count="1" manualBreakCount="1">
    <brk id="366"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D781-6CB5-4AD4-935E-11A61F67E683}">
  <sheetPr codeName="List21"/>
  <dimension ref="A1:M27"/>
  <sheetViews>
    <sheetView view="pageBreakPreview" zoomScaleNormal="100" zoomScaleSheetLayoutView="100" workbookViewId="0">
      <selection activeCell="D13" sqref="D13"/>
    </sheetView>
  </sheetViews>
  <sheetFormatPr defaultColWidth="8.85546875" defaultRowHeight="16.5"/>
  <cols>
    <col min="1" max="1" width="11.7109375" style="654" customWidth="1"/>
    <col min="2" max="2" width="55.7109375" style="341" customWidth="1"/>
    <col min="3" max="3" width="11" style="340" customWidth="1"/>
    <col min="4" max="4" width="17.140625" style="341" customWidth="1"/>
    <col min="5" max="5" width="17.140625" style="342" customWidth="1"/>
    <col min="6" max="6" width="9.140625" style="127" hidden="1" customWidth="1"/>
    <col min="7" max="7" width="64.85546875" style="127" hidden="1" customWidth="1"/>
    <col min="8" max="9" width="13" style="127" hidden="1" customWidth="1"/>
    <col min="10" max="10" width="9.42578125" style="221" hidden="1" customWidth="1"/>
    <col min="11" max="11" width="9.140625" style="221" hidden="1" customWidth="1"/>
    <col min="12" max="12" width="10.42578125" style="221" hidden="1" customWidth="1"/>
    <col min="13" max="13" width="9.140625" style="221" hidden="1" customWidth="1"/>
    <col min="14" max="250" width="9.140625" style="221" customWidth="1"/>
    <col min="251" max="16384" width="8.85546875" style="221"/>
  </cols>
  <sheetData>
    <row r="1" spans="1:12">
      <c r="A1" s="357" t="s">
        <v>1100</v>
      </c>
      <c r="B1" s="358" t="s">
        <v>135</v>
      </c>
      <c r="C1" s="359"/>
      <c r="D1" s="360"/>
      <c r="E1" s="361"/>
      <c r="F1" s="222"/>
      <c r="H1" s="462" t="s">
        <v>127</v>
      </c>
      <c r="I1" s="462" t="s">
        <v>128</v>
      </c>
      <c r="J1" s="277"/>
      <c r="K1" s="449" t="s">
        <v>1132</v>
      </c>
      <c r="L1" s="277"/>
    </row>
    <row r="2" spans="1:12">
      <c r="A2" s="357"/>
      <c r="B2" s="358"/>
      <c r="C2" s="359"/>
      <c r="D2" s="360"/>
      <c r="E2" s="361"/>
      <c r="F2" s="222"/>
      <c r="G2" s="450" t="s">
        <v>1110</v>
      </c>
      <c r="H2" s="451"/>
      <c r="I2" s="451"/>
      <c r="J2" s="277"/>
      <c r="K2" s="449" t="s">
        <v>1133</v>
      </c>
      <c r="L2" s="277">
        <f>SUM(H2:H13)</f>
        <v>0</v>
      </c>
    </row>
    <row r="3" spans="1:12">
      <c r="A3" s="357"/>
      <c r="B3" s="358"/>
      <c r="C3" s="359"/>
      <c r="D3" s="360"/>
      <c r="E3" s="361"/>
      <c r="G3" s="35" t="s">
        <v>1111</v>
      </c>
      <c r="H3" s="451"/>
      <c r="I3" s="451"/>
      <c r="J3" s="277"/>
      <c r="K3" s="449" t="s">
        <v>1134</v>
      </c>
      <c r="L3" s="277">
        <f>E26</f>
        <v>0</v>
      </c>
    </row>
    <row r="4" spans="1:12">
      <c r="A4" s="357"/>
      <c r="B4" s="358"/>
      <c r="C4" s="359"/>
      <c r="D4" s="360"/>
      <c r="E4" s="361"/>
      <c r="G4" s="452" t="s">
        <v>153</v>
      </c>
      <c r="H4" s="451"/>
      <c r="I4" s="451"/>
      <c r="J4" s="277"/>
      <c r="K4" s="277"/>
      <c r="L4" s="277"/>
    </row>
    <row r="5" spans="1:12">
      <c r="A5" s="357"/>
      <c r="B5" s="358"/>
      <c r="C5" s="359"/>
      <c r="D5" s="360"/>
      <c r="E5" s="361"/>
      <c r="G5" s="453" t="s">
        <v>1130</v>
      </c>
      <c r="H5" s="451"/>
      <c r="I5" s="451"/>
      <c r="J5" s="277"/>
      <c r="K5" s="277"/>
      <c r="L5" s="277"/>
    </row>
    <row r="6" spans="1:12">
      <c r="A6" s="357"/>
      <c r="B6" s="358"/>
      <c r="C6" s="359"/>
      <c r="D6" s="360"/>
      <c r="E6" s="361"/>
      <c r="G6" s="36" t="s">
        <v>10</v>
      </c>
      <c r="H6" s="451"/>
      <c r="I6" s="451"/>
      <c r="J6" s="277"/>
      <c r="K6" s="277"/>
      <c r="L6" s="277"/>
    </row>
    <row r="7" spans="1:12">
      <c r="A7" s="357"/>
      <c r="B7" s="358"/>
      <c r="C7" s="359"/>
      <c r="D7" s="360"/>
      <c r="E7" s="361"/>
      <c r="G7" s="37" t="s">
        <v>135</v>
      </c>
      <c r="H7" s="451">
        <f>E16+E19</f>
        <v>0</v>
      </c>
      <c r="I7" s="451">
        <f>+E24</f>
        <v>0</v>
      </c>
      <c r="J7" s="277"/>
      <c r="K7" s="277"/>
      <c r="L7" s="277"/>
    </row>
    <row r="8" spans="1:12">
      <c r="A8" s="357"/>
      <c r="B8" s="358"/>
      <c r="C8" s="359"/>
      <c r="D8" s="360"/>
      <c r="E8" s="361"/>
      <c r="G8" s="38" t="s">
        <v>134</v>
      </c>
      <c r="H8" s="451"/>
      <c r="I8" s="451"/>
      <c r="J8" s="277"/>
      <c r="K8" s="277"/>
      <c r="L8" s="277"/>
    </row>
    <row r="9" spans="1:12">
      <c r="A9" s="357"/>
      <c r="B9" s="358"/>
      <c r="C9" s="359"/>
      <c r="D9" s="360"/>
      <c r="E9" s="361"/>
      <c r="G9" s="39" t="s">
        <v>11</v>
      </c>
      <c r="H9" s="451"/>
      <c r="I9" s="451"/>
      <c r="J9" s="277"/>
      <c r="K9" s="277"/>
      <c r="L9" s="277"/>
    </row>
    <row r="10" spans="1:12">
      <c r="A10" s="357"/>
      <c r="B10" s="358"/>
      <c r="C10" s="359"/>
      <c r="D10" s="360"/>
      <c r="E10" s="361"/>
      <c r="G10" s="377" t="s">
        <v>1131</v>
      </c>
      <c r="H10" s="463"/>
      <c r="I10" s="451"/>
      <c r="J10" s="277"/>
      <c r="K10" s="277"/>
      <c r="L10" s="277"/>
    </row>
    <row r="11" spans="1:12">
      <c r="A11" s="357"/>
      <c r="B11" s="358"/>
      <c r="C11" s="359"/>
      <c r="D11" s="360"/>
      <c r="E11" s="361"/>
      <c r="G11" s="62" t="s">
        <v>154</v>
      </c>
      <c r="H11" s="454"/>
      <c r="I11" s="454"/>
      <c r="J11" s="277"/>
      <c r="K11" s="277"/>
      <c r="L11" s="277"/>
    </row>
    <row r="12" spans="1:12">
      <c r="A12" s="357"/>
      <c r="B12" s="358"/>
      <c r="C12" s="359"/>
      <c r="D12" s="360"/>
      <c r="E12" s="361"/>
      <c r="F12" s="80"/>
      <c r="G12" s="63" t="s">
        <v>8</v>
      </c>
      <c r="H12" s="451"/>
      <c r="I12" s="451"/>
      <c r="J12" s="277"/>
      <c r="K12" s="277"/>
      <c r="L12" s="277"/>
    </row>
    <row r="13" spans="1:12" ht="33.75" thickBot="1">
      <c r="A13" s="362" t="s">
        <v>235</v>
      </c>
      <c r="B13" s="376" t="s">
        <v>236</v>
      </c>
      <c r="C13" s="362" t="s">
        <v>1101</v>
      </c>
      <c r="D13" s="1228" t="s">
        <v>237</v>
      </c>
      <c r="E13" s="364" t="s">
        <v>238</v>
      </c>
      <c r="F13" s="80"/>
      <c r="G13" s="456" t="s">
        <v>9</v>
      </c>
      <c r="H13" s="451">
        <f>SUM(I2:I12)</f>
        <v>0</v>
      </c>
      <c r="I13" s="457"/>
      <c r="J13" s="277"/>
      <c r="K13" s="277"/>
      <c r="L13" s="277"/>
    </row>
    <row r="14" spans="1:12" s="223" customFormat="1" ht="17.25" thickTop="1">
      <c r="A14" s="654"/>
      <c r="B14" s="343"/>
      <c r="C14" s="148"/>
      <c r="D14" s="149"/>
      <c r="E14" s="344"/>
      <c r="F14" s="80"/>
      <c r="G14" s="80"/>
      <c r="H14" s="80"/>
      <c r="I14" s="80"/>
    </row>
    <row r="15" spans="1:12" s="660" customFormat="1" ht="66">
      <c r="A15" s="655">
        <v>3.01</v>
      </c>
      <c r="B15" s="656" t="s">
        <v>1102</v>
      </c>
      <c r="C15" s="657"/>
      <c r="D15" s="658"/>
      <c r="E15" s="659"/>
      <c r="F15" s="80"/>
      <c r="G15" s="80"/>
      <c r="H15" s="80"/>
      <c r="I15" s="80"/>
    </row>
    <row r="16" spans="1:12" s="660" customFormat="1">
      <c r="A16" s="655"/>
      <c r="B16" s="661" t="s">
        <v>1475</v>
      </c>
      <c r="C16" s="662">
        <f>7+37</f>
        <v>44</v>
      </c>
      <c r="D16" s="1229"/>
      <c r="E16" s="663">
        <f>C16*D16</f>
        <v>0</v>
      </c>
      <c r="F16" s="80"/>
      <c r="G16" s="80"/>
      <c r="H16" s="80"/>
      <c r="I16" s="80"/>
    </row>
    <row r="17" spans="1:9" s="660" customFormat="1">
      <c r="A17" s="347"/>
      <c r="B17" s="345"/>
      <c r="C17" s="348"/>
      <c r="D17" s="346"/>
      <c r="E17" s="351"/>
      <c r="F17" s="80"/>
      <c r="G17" s="80"/>
      <c r="H17" s="80"/>
      <c r="I17" s="80"/>
    </row>
    <row r="18" spans="1:9" s="660" customFormat="1" ht="33">
      <c r="A18" s="655">
        <f>A15+0.01</f>
        <v>3.0199999999999996</v>
      </c>
      <c r="B18" s="656" t="s">
        <v>1443</v>
      </c>
      <c r="C18" s="657"/>
      <c r="D18" s="658"/>
      <c r="E18" s="659"/>
      <c r="F18" s="80"/>
      <c r="G18" s="80"/>
      <c r="H18" s="80"/>
      <c r="I18" s="80"/>
    </row>
    <row r="19" spans="1:9" s="660" customFormat="1">
      <c r="A19" s="655"/>
      <c r="B19" s="661" t="s">
        <v>5</v>
      </c>
      <c r="C19" s="662">
        <v>1</v>
      </c>
      <c r="D19" s="1229"/>
      <c r="E19" s="663">
        <f>C19*D19</f>
        <v>0</v>
      </c>
      <c r="F19" s="80"/>
      <c r="G19" s="80"/>
      <c r="H19" s="80"/>
      <c r="I19" s="80"/>
    </row>
    <row r="20" spans="1:9" s="660" customFormat="1">
      <c r="A20" s="347"/>
      <c r="B20" s="345"/>
      <c r="C20" s="348"/>
      <c r="D20" s="346"/>
      <c r="E20" s="351"/>
      <c r="F20" s="80"/>
      <c r="G20" s="80"/>
      <c r="H20" s="80"/>
      <c r="I20" s="80"/>
    </row>
    <row r="21" spans="1:9" s="660" customFormat="1">
      <c r="A21" s="355"/>
      <c r="B21" s="356" t="s">
        <v>781</v>
      </c>
      <c r="C21" s="348"/>
      <c r="D21" s="354"/>
      <c r="E21" s="351"/>
      <c r="F21" s="80"/>
      <c r="G21" s="80"/>
      <c r="H21" s="80"/>
      <c r="I21" s="80"/>
    </row>
    <row r="22" spans="1:9" s="660" customFormat="1">
      <c r="A22" s="347"/>
      <c r="B22" s="352"/>
      <c r="C22" s="348"/>
      <c r="D22" s="196"/>
      <c r="E22" s="353"/>
      <c r="F22" s="80"/>
      <c r="G22" s="80"/>
      <c r="H22" s="80"/>
      <c r="I22" s="80"/>
    </row>
    <row r="23" spans="1:9" s="660" customFormat="1" ht="49.5">
      <c r="A23" s="664">
        <f>A18+0.01</f>
        <v>3.0299999999999994</v>
      </c>
      <c r="B23" s="665" t="s">
        <v>1137</v>
      </c>
      <c r="C23" s="666"/>
      <c r="D23" s="667"/>
      <c r="E23" s="668"/>
      <c r="F23" s="80"/>
      <c r="G23" s="80"/>
      <c r="H23" s="80"/>
      <c r="I23" s="80"/>
    </row>
    <row r="24" spans="1:9" s="660" customFormat="1">
      <c r="A24" s="664"/>
      <c r="B24" s="669" t="s">
        <v>337</v>
      </c>
      <c r="C24" s="666">
        <v>1</v>
      </c>
      <c r="D24" s="1230"/>
      <c r="E24" s="670">
        <f>D24*C24</f>
        <v>0</v>
      </c>
      <c r="F24" s="80"/>
      <c r="G24" s="127"/>
      <c r="H24" s="127"/>
      <c r="I24" s="127"/>
    </row>
    <row r="25" spans="1:9" s="660" customFormat="1" ht="17.25" thickBot="1">
      <c r="A25" s="347"/>
      <c r="B25" s="345"/>
      <c r="C25" s="348"/>
      <c r="D25" s="349"/>
      <c r="E25" s="350"/>
      <c r="F25" s="80"/>
      <c r="G25" s="127"/>
      <c r="H25" s="127"/>
      <c r="I25" s="127"/>
    </row>
    <row r="26" spans="1:9" ht="17.25" thickBot="1">
      <c r="A26" s="671"/>
      <c r="B26" s="672" t="s">
        <v>785</v>
      </c>
      <c r="C26" s="673"/>
      <c r="D26" s="673"/>
      <c r="E26" s="674">
        <f>SUM(E14:E25)</f>
        <v>0</v>
      </c>
    </row>
    <row r="27" spans="1:9" ht="17.25" thickTop="1"/>
  </sheetData>
  <sheetProtection algorithmName="SHA-512" hashValue="XFVVoVAWVpG6bmONAjelHQHcI3jFWdzLgZ+AVseK3OrKijcnr6fG3I4a3kurJBpSoyKdAyqyfsylSSUV4bDKcQ==" saltValue="FDpGtzUg/vt0Ko9xheEynQ==" spinCount="100000" sheet="1" objects="1" scenarios="1" selectLockedCells="1"/>
  <conditionalFormatting sqref="D1:D1048576">
    <cfRule type="expression" dxfId="1" priority="1">
      <formula>$C1</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EB6A-A1EF-4842-97B6-F94AA80B007E}">
  <sheetPr codeName="List22"/>
  <dimension ref="A1:M1000"/>
  <sheetViews>
    <sheetView view="pageBreakPreview" topLeftCell="A4" zoomScaleNormal="100" zoomScaleSheetLayoutView="100" workbookViewId="0">
      <selection activeCell="D13" sqref="D13"/>
    </sheetView>
  </sheetViews>
  <sheetFormatPr defaultColWidth="8.85546875" defaultRowHeight="16.5"/>
  <cols>
    <col min="1" max="1" width="11.7109375" style="654" customWidth="1"/>
    <col min="2" max="2" width="55.7109375" style="341" customWidth="1"/>
    <col min="3" max="3" width="11" style="1069" customWidth="1"/>
    <col min="4" max="4" width="17.140625" style="341" customWidth="1"/>
    <col min="5" max="5" width="17.140625" style="342" customWidth="1"/>
    <col min="6" max="6" width="9.140625" style="127" hidden="1" customWidth="1"/>
    <col min="7" max="7" width="64.85546875" style="127" hidden="1" customWidth="1"/>
    <col min="8" max="9" width="13" style="127" hidden="1" customWidth="1"/>
    <col min="10" max="10" width="9.42578125" style="221" hidden="1" customWidth="1"/>
    <col min="11" max="11" width="9.140625" style="221" hidden="1" customWidth="1"/>
    <col min="12" max="12" width="10.42578125" style="221" hidden="1" customWidth="1"/>
    <col min="13" max="13" width="9.140625" style="221" hidden="1" customWidth="1"/>
    <col min="14" max="250" width="9.140625" style="221" customWidth="1"/>
    <col min="251" max="16384" width="8.85546875" style="221"/>
  </cols>
  <sheetData>
    <row r="1" spans="1:12">
      <c r="A1" s="357" t="s">
        <v>1103</v>
      </c>
      <c r="B1" s="365" t="s">
        <v>154</v>
      </c>
      <c r="C1" s="359"/>
      <c r="D1" s="1233"/>
      <c r="E1" s="361"/>
      <c r="F1" s="222"/>
      <c r="H1" s="462" t="s">
        <v>127</v>
      </c>
      <c r="I1" s="462" t="s">
        <v>128</v>
      </c>
      <c r="J1" s="277"/>
      <c r="K1" s="449" t="s">
        <v>1132</v>
      </c>
      <c r="L1" s="277"/>
    </row>
    <row r="2" spans="1:12">
      <c r="A2" s="357"/>
      <c r="B2" s="358"/>
      <c r="C2" s="359"/>
      <c r="D2" s="1233"/>
      <c r="E2" s="361"/>
      <c r="F2" s="222"/>
      <c r="G2" s="450" t="s">
        <v>1110</v>
      </c>
      <c r="H2" s="451"/>
      <c r="I2" s="451"/>
      <c r="J2" s="277"/>
      <c r="K2" s="449" t="s">
        <v>1133</v>
      </c>
      <c r="L2" s="277">
        <f>SUM(H2:H13)</f>
        <v>0</v>
      </c>
    </row>
    <row r="3" spans="1:12">
      <c r="A3" s="357"/>
      <c r="B3" s="358"/>
      <c r="C3" s="359"/>
      <c r="D3" s="1233"/>
      <c r="E3" s="361"/>
      <c r="G3" s="35" t="s">
        <v>1111</v>
      </c>
      <c r="H3" s="451"/>
      <c r="I3" s="451"/>
      <c r="J3" s="277"/>
      <c r="K3" s="449" t="s">
        <v>1134</v>
      </c>
      <c r="L3" s="277">
        <f>E38</f>
        <v>0</v>
      </c>
    </row>
    <row r="4" spans="1:12">
      <c r="A4" s="357"/>
      <c r="B4" s="358"/>
      <c r="C4" s="359"/>
      <c r="D4" s="1233"/>
      <c r="E4" s="361"/>
      <c r="G4" s="452" t="s">
        <v>153</v>
      </c>
      <c r="H4" s="451"/>
      <c r="I4" s="451"/>
      <c r="J4" s="277"/>
      <c r="K4" s="277"/>
      <c r="L4" s="277"/>
    </row>
    <row r="5" spans="1:12">
      <c r="A5" s="357"/>
      <c r="B5" s="358"/>
      <c r="C5" s="359"/>
      <c r="D5" s="1233"/>
      <c r="E5" s="361"/>
      <c r="G5" s="453" t="s">
        <v>1130</v>
      </c>
      <c r="H5" s="451"/>
      <c r="I5" s="451"/>
      <c r="J5" s="277"/>
      <c r="K5" s="277"/>
      <c r="L5" s="277"/>
    </row>
    <row r="6" spans="1:12">
      <c r="A6" s="357"/>
      <c r="B6" s="358"/>
      <c r="C6" s="359"/>
      <c r="D6" s="1233"/>
      <c r="E6" s="361"/>
      <c r="G6" s="36" t="s">
        <v>10</v>
      </c>
      <c r="H6" s="451"/>
      <c r="I6" s="451"/>
      <c r="J6" s="277"/>
      <c r="K6" s="277"/>
      <c r="L6" s="277"/>
    </row>
    <row r="7" spans="1:12">
      <c r="A7" s="357"/>
      <c r="B7" s="358"/>
      <c r="C7" s="359"/>
      <c r="D7" s="1233"/>
      <c r="E7" s="361"/>
      <c r="G7" s="37" t="s">
        <v>135</v>
      </c>
      <c r="H7" s="451"/>
      <c r="I7" s="451"/>
      <c r="J7" s="277"/>
      <c r="K7" s="277"/>
      <c r="L7" s="277"/>
    </row>
    <row r="8" spans="1:12">
      <c r="A8" s="357"/>
      <c r="B8" s="358"/>
      <c r="C8" s="359"/>
      <c r="D8" s="1233"/>
      <c r="E8" s="361"/>
      <c r="G8" s="38" t="s">
        <v>134</v>
      </c>
      <c r="H8" s="451"/>
      <c r="I8" s="451"/>
      <c r="J8" s="277"/>
      <c r="K8" s="277"/>
      <c r="L8" s="277"/>
    </row>
    <row r="9" spans="1:12">
      <c r="A9" s="357"/>
      <c r="B9" s="358"/>
      <c r="C9" s="359"/>
      <c r="D9" s="1233"/>
      <c r="E9" s="361"/>
      <c r="G9" s="39" t="s">
        <v>11</v>
      </c>
      <c r="H9" s="451"/>
      <c r="I9" s="451"/>
      <c r="J9" s="277"/>
      <c r="K9" s="277"/>
      <c r="L9" s="277"/>
    </row>
    <row r="10" spans="1:12">
      <c r="A10" s="357"/>
      <c r="B10" s="358"/>
      <c r="C10" s="359"/>
      <c r="D10" s="1233"/>
      <c r="E10" s="361"/>
      <c r="G10" s="377" t="s">
        <v>1131</v>
      </c>
      <c r="H10" s="463"/>
      <c r="I10" s="451"/>
      <c r="J10" s="277"/>
      <c r="K10" s="277"/>
      <c r="L10" s="277"/>
    </row>
    <row r="11" spans="1:12">
      <c r="A11" s="357"/>
      <c r="B11" s="358"/>
      <c r="C11" s="359"/>
      <c r="D11" s="1233"/>
      <c r="E11" s="361"/>
      <c r="G11" s="62" t="s">
        <v>154</v>
      </c>
      <c r="H11" s="454"/>
      <c r="I11" s="454">
        <f>E16+E19+E27+E36</f>
        <v>0</v>
      </c>
      <c r="J11" s="277"/>
      <c r="K11" s="277"/>
      <c r="L11" s="277"/>
    </row>
    <row r="12" spans="1:12">
      <c r="A12" s="357"/>
      <c r="B12" s="358"/>
      <c r="C12" s="359"/>
      <c r="D12" s="1233"/>
      <c r="E12" s="361"/>
      <c r="F12" s="80"/>
      <c r="G12" s="63" t="s">
        <v>8</v>
      </c>
      <c r="H12" s="451"/>
      <c r="I12" s="451"/>
      <c r="J12" s="277"/>
      <c r="K12" s="277"/>
      <c r="L12" s="277"/>
    </row>
    <row r="13" spans="1:12" ht="33.75" thickBot="1">
      <c r="A13" s="362" t="s">
        <v>235</v>
      </c>
      <c r="B13" s="363" t="s">
        <v>236</v>
      </c>
      <c r="C13" s="362" t="s">
        <v>1101</v>
      </c>
      <c r="D13" s="1228" t="s">
        <v>237</v>
      </c>
      <c r="E13" s="364" t="s">
        <v>238</v>
      </c>
      <c r="F13" s="80"/>
      <c r="G13" s="456" t="s">
        <v>9</v>
      </c>
      <c r="H13" s="451">
        <f>SUM(I2:I12)</f>
        <v>0</v>
      </c>
      <c r="I13" s="457"/>
      <c r="J13" s="277"/>
      <c r="K13" s="277"/>
      <c r="L13" s="277"/>
    </row>
    <row r="14" spans="1:12" s="223" customFormat="1" ht="17.25" thickTop="1">
      <c r="A14" s="654"/>
      <c r="B14" s="343"/>
      <c r="C14" s="1065"/>
      <c r="D14" s="1234"/>
      <c r="E14" s="344"/>
      <c r="F14" s="80"/>
      <c r="G14" s="80"/>
      <c r="H14" s="80"/>
      <c r="I14" s="80"/>
    </row>
    <row r="15" spans="1:12" s="660" customFormat="1" ht="33">
      <c r="A15" s="664" t="s">
        <v>1104</v>
      </c>
      <c r="B15" s="1047" t="s">
        <v>1105</v>
      </c>
      <c r="C15" s="1066"/>
      <c r="D15" s="1235"/>
      <c r="E15" s="670"/>
      <c r="F15" s="80"/>
      <c r="G15" s="80"/>
      <c r="H15" s="80"/>
      <c r="I15" s="80"/>
    </row>
    <row r="16" spans="1:12" s="660" customFormat="1">
      <c r="A16" s="664"/>
      <c r="B16" s="669" t="s">
        <v>7</v>
      </c>
      <c r="C16" s="1067">
        <v>7</v>
      </c>
      <c r="D16" s="1231"/>
      <c r="E16" s="668">
        <f>C16*D16</f>
        <v>0</v>
      </c>
      <c r="F16" s="80"/>
      <c r="G16" s="80"/>
      <c r="H16" s="80"/>
      <c r="I16" s="80"/>
    </row>
    <row r="17" spans="1:9" s="660" customFormat="1">
      <c r="A17" s="664"/>
      <c r="B17" s="669"/>
      <c r="C17" s="1067"/>
      <c r="D17" s="1236"/>
      <c r="E17" s="670"/>
      <c r="F17" s="80"/>
      <c r="G17" s="80"/>
      <c r="H17" s="80"/>
      <c r="I17" s="80"/>
    </row>
    <row r="18" spans="1:9" s="660" customFormat="1">
      <c r="A18" s="664" t="s">
        <v>1106</v>
      </c>
      <c r="B18" s="1048" t="s">
        <v>1107</v>
      </c>
      <c r="C18" s="1066"/>
      <c r="D18" s="1235"/>
      <c r="E18" s="670"/>
      <c r="F18" s="80"/>
      <c r="G18" s="80"/>
      <c r="H18" s="80"/>
      <c r="I18" s="80"/>
    </row>
    <row r="19" spans="1:9" s="660" customFormat="1">
      <c r="A19" s="664"/>
      <c r="B19" s="669" t="s">
        <v>7</v>
      </c>
      <c r="C19" s="1067">
        <v>7</v>
      </c>
      <c r="D19" s="1231"/>
      <c r="E19" s="668">
        <f>C19*D19</f>
        <v>0</v>
      </c>
      <c r="F19" s="80"/>
      <c r="G19" s="80"/>
      <c r="H19" s="80"/>
      <c r="I19" s="80"/>
    </row>
    <row r="20" spans="1:9" s="660" customFormat="1">
      <c r="A20" s="664"/>
      <c r="B20" s="669"/>
      <c r="C20" s="1067"/>
      <c r="D20" s="1236"/>
      <c r="E20" s="670"/>
      <c r="F20" s="80"/>
      <c r="G20" s="80"/>
      <c r="H20" s="80"/>
      <c r="I20" s="80"/>
    </row>
    <row r="21" spans="1:9" s="660" customFormat="1" ht="49.5">
      <c r="A21" s="664" t="s">
        <v>1108</v>
      </c>
      <c r="B21" s="1047" t="s">
        <v>1432</v>
      </c>
      <c r="C21" s="1066"/>
      <c r="D21" s="1235"/>
      <c r="E21" s="670"/>
      <c r="F21" s="80"/>
      <c r="G21" s="80"/>
      <c r="H21" s="80"/>
      <c r="I21" s="80"/>
    </row>
    <row r="22" spans="1:9" s="660" customFormat="1" ht="66">
      <c r="A22" s="664"/>
      <c r="B22" s="1047" t="s">
        <v>1433</v>
      </c>
      <c r="C22" s="1066"/>
      <c r="D22" s="1235"/>
      <c r="E22" s="670"/>
      <c r="F22" s="80"/>
      <c r="G22" s="80"/>
      <c r="H22" s="80"/>
      <c r="I22" s="80"/>
    </row>
    <row r="23" spans="1:9" s="660" customFormat="1">
      <c r="A23" s="664"/>
      <c r="B23" s="1047" t="s">
        <v>1434</v>
      </c>
      <c r="C23" s="1066"/>
      <c r="D23" s="1235"/>
      <c r="E23" s="670"/>
      <c r="F23" s="80"/>
      <c r="G23" s="80"/>
      <c r="H23" s="80"/>
      <c r="I23" s="80"/>
    </row>
    <row r="24" spans="1:9" s="660" customFormat="1">
      <c r="A24" s="664"/>
      <c r="B24" s="1047" t="s">
        <v>1435</v>
      </c>
      <c r="C24" s="1066"/>
      <c r="D24" s="1235"/>
      <c r="E24" s="670"/>
      <c r="F24" s="80"/>
      <c r="G24" s="80"/>
      <c r="H24" s="80"/>
      <c r="I24" s="80"/>
    </row>
    <row r="25" spans="1:9" s="660" customFormat="1">
      <c r="A25" s="664"/>
      <c r="B25" s="1047" t="s">
        <v>1436</v>
      </c>
      <c r="C25" s="1066"/>
      <c r="D25" s="1235"/>
      <c r="E25" s="670"/>
      <c r="F25" s="80"/>
      <c r="G25" s="80"/>
      <c r="H25" s="80"/>
      <c r="I25" s="80"/>
    </row>
    <row r="26" spans="1:9" s="660" customFormat="1">
      <c r="A26" s="664"/>
      <c r="B26" s="1047" t="s">
        <v>1437</v>
      </c>
      <c r="C26" s="1066"/>
      <c r="D26" s="1235"/>
      <c r="E26" s="670"/>
      <c r="F26" s="80"/>
      <c r="G26" s="80"/>
      <c r="H26" s="80"/>
      <c r="I26" s="80"/>
    </row>
    <row r="27" spans="1:9" s="660" customFormat="1">
      <c r="A27" s="664"/>
      <c r="B27" s="1047" t="s">
        <v>337</v>
      </c>
      <c r="C27" s="1067">
        <v>1</v>
      </c>
      <c r="D27" s="1232"/>
      <c r="E27" s="668">
        <f>C27*D27</f>
        <v>0</v>
      </c>
      <c r="F27" s="80"/>
      <c r="G27" s="80"/>
      <c r="H27" s="80"/>
      <c r="I27" s="80"/>
    </row>
    <row r="28" spans="1:9" s="660" customFormat="1">
      <c r="A28" s="664"/>
      <c r="B28" s="1047"/>
      <c r="C28" s="1067"/>
      <c r="D28" s="1236"/>
      <c r="E28" s="668"/>
      <c r="F28" s="80"/>
      <c r="G28" s="80"/>
      <c r="H28" s="80"/>
      <c r="I28" s="80"/>
    </row>
    <row r="29" spans="1:9" s="660" customFormat="1">
      <c r="A29" s="1049"/>
      <c r="B29" s="1050" t="s">
        <v>781</v>
      </c>
      <c r="C29" s="1067"/>
      <c r="D29" s="1237"/>
      <c r="E29" s="670"/>
      <c r="F29" s="80"/>
      <c r="G29" s="80"/>
      <c r="H29" s="80"/>
      <c r="I29" s="80"/>
    </row>
    <row r="30" spans="1:9" s="660" customFormat="1">
      <c r="A30" s="664"/>
      <c r="B30" s="1047"/>
      <c r="C30" s="1067"/>
      <c r="D30" s="1238"/>
      <c r="E30" s="1051"/>
      <c r="F30" s="80"/>
      <c r="G30" s="80"/>
      <c r="H30" s="80"/>
      <c r="I30" s="80"/>
    </row>
    <row r="31" spans="1:9" s="660" customFormat="1">
      <c r="A31" s="664" t="s">
        <v>1109</v>
      </c>
      <c r="B31" s="665" t="s">
        <v>1438</v>
      </c>
      <c r="C31" s="1067"/>
      <c r="D31" s="1239"/>
      <c r="E31" s="668"/>
      <c r="F31" s="80"/>
      <c r="G31" s="80"/>
      <c r="H31" s="80"/>
      <c r="I31" s="80"/>
    </row>
    <row r="32" spans="1:9" s="660" customFormat="1">
      <c r="A32" s="664"/>
      <c r="B32" s="665" t="s">
        <v>1439</v>
      </c>
      <c r="C32" s="1067"/>
      <c r="D32" s="1239"/>
      <c r="E32" s="668"/>
      <c r="F32" s="80"/>
      <c r="G32" s="80"/>
      <c r="H32" s="80"/>
      <c r="I32" s="80"/>
    </row>
    <row r="33" spans="1:9" s="660" customFormat="1" ht="49.5">
      <c r="A33" s="664"/>
      <c r="B33" s="665" t="s">
        <v>1440</v>
      </c>
      <c r="C33" s="1067"/>
      <c r="D33" s="1239"/>
      <c r="E33" s="668"/>
      <c r="F33" s="80"/>
      <c r="G33" s="80"/>
      <c r="H33" s="80"/>
      <c r="I33" s="80"/>
    </row>
    <row r="34" spans="1:9" s="660" customFormat="1">
      <c r="A34" s="664"/>
      <c r="B34" s="665" t="s">
        <v>1441</v>
      </c>
      <c r="C34" s="1067"/>
      <c r="D34" s="1239"/>
      <c r="E34" s="668"/>
      <c r="F34" s="80"/>
      <c r="G34" s="80"/>
      <c r="H34" s="80"/>
      <c r="I34" s="80"/>
    </row>
    <row r="35" spans="1:9" s="660" customFormat="1" ht="33">
      <c r="A35" s="664"/>
      <c r="B35" s="665" t="s">
        <v>1442</v>
      </c>
      <c r="C35" s="1067"/>
      <c r="D35" s="1239"/>
      <c r="E35" s="668"/>
      <c r="F35" s="80"/>
      <c r="G35" s="80"/>
      <c r="H35" s="80"/>
      <c r="I35" s="80"/>
    </row>
    <row r="36" spans="1:9" s="660" customFormat="1">
      <c r="A36" s="664"/>
      <c r="B36" s="669" t="s">
        <v>337</v>
      </c>
      <c r="C36" s="1067">
        <v>1</v>
      </c>
      <c r="D36" s="1230"/>
      <c r="E36" s="670">
        <f>D36*C36</f>
        <v>0</v>
      </c>
      <c r="F36" s="80"/>
      <c r="G36" s="80"/>
      <c r="H36" s="80"/>
      <c r="I36" s="80"/>
    </row>
    <row r="37" spans="1:9" ht="17.25" thickBot="1">
      <c r="A37" s="347"/>
      <c r="B37" s="345"/>
      <c r="C37" s="1068"/>
      <c r="D37" s="1240"/>
      <c r="E37" s="350"/>
    </row>
    <row r="38" spans="1:9" ht="17.25" thickBot="1">
      <c r="A38" s="671"/>
      <c r="B38" s="672" t="s">
        <v>785</v>
      </c>
      <c r="C38" s="673"/>
      <c r="D38" s="1241"/>
      <c r="E38" s="674">
        <f>SUM(E14:E37)</f>
        <v>0</v>
      </c>
    </row>
    <row r="39" spans="1:9" ht="17.25" thickTop="1">
      <c r="D39" s="1242"/>
    </row>
    <row r="40" spans="1:9">
      <c r="D40" s="1242"/>
    </row>
    <row r="41" spans="1:9">
      <c r="D41" s="1242"/>
    </row>
    <row r="42" spans="1:9">
      <c r="D42" s="1242"/>
    </row>
    <row r="43" spans="1:9">
      <c r="D43" s="1242"/>
    </row>
    <row r="44" spans="1:9">
      <c r="D44" s="1242"/>
    </row>
    <row r="45" spans="1:9">
      <c r="D45" s="1242"/>
    </row>
    <row r="46" spans="1:9">
      <c r="D46" s="1242"/>
    </row>
    <row r="47" spans="1:9">
      <c r="D47" s="1242"/>
    </row>
    <row r="48" spans="1:9">
      <c r="D48" s="1242"/>
    </row>
    <row r="49" spans="4:4">
      <c r="D49" s="1242"/>
    </row>
    <row r="50" spans="4:4">
      <c r="D50" s="1242"/>
    </row>
    <row r="51" spans="4:4">
      <c r="D51" s="1242"/>
    </row>
    <row r="52" spans="4:4">
      <c r="D52" s="1242"/>
    </row>
    <row r="53" spans="4:4">
      <c r="D53" s="1242"/>
    </row>
    <row r="54" spans="4:4">
      <c r="D54" s="1242"/>
    </row>
    <row r="55" spans="4:4">
      <c r="D55" s="1242"/>
    </row>
    <row r="56" spans="4:4">
      <c r="D56" s="1242"/>
    </row>
    <row r="57" spans="4:4">
      <c r="D57" s="1242"/>
    </row>
    <row r="58" spans="4:4">
      <c r="D58" s="1242"/>
    </row>
    <row r="59" spans="4:4">
      <c r="D59" s="1242"/>
    </row>
    <row r="60" spans="4:4">
      <c r="D60" s="1242"/>
    </row>
    <row r="61" spans="4:4">
      <c r="D61" s="1242"/>
    </row>
    <row r="62" spans="4:4">
      <c r="D62" s="1242"/>
    </row>
    <row r="63" spans="4:4">
      <c r="D63" s="1242"/>
    </row>
    <row r="64" spans="4:4">
      <c r="D64" s="1242"/>
    </row>
    <row r="65" spans="4:4">
      <c r="D65" s="1242"/>
    </row>
    <row r="66" spans="4:4">
      <c r="D66" s="1242"/>
    </row>
    <row r="67" spans="4:4">
      <c r="D67" s="1242"/>
    </row>
    <row r="68" spans="4:4">
      <c r="D68" s="1242"/>
    </row>
    <row r="69" spans="4:4">
      <c r="D69" s="1242"/>
    </row>
    <row r="70" spans="4:4">
      <c r="D70" s="1242"/>
    </row>
    <row r="71" spans="4:4">
      <c r="D71" s="1242"/>
    </row>
    <row r="72" spans="4:4">
      <c r="D72" s="1242"/>
    </row>
    <row r="73" spans="4:4">
      <c r="D73" s="1242"/>
    </row>
    <row r="74" spans="4:4">
      <c r="D74" s="1242"/>
    </row>
    <row r="75" spans="4:4">
      <c r="D75" s="1242"/>
    </row>
    <row r="76" spans="4:4">
      <c r="D76" s="1242"/>
    </row>
    <row r="77" spans="4:4">
      <c r="D77" s="1242"/>
    </row>
    <row r="78" spans="4:4">
      <c r="D78" s="1242"/>
    </row>
    <row r="79" spans="4:4">
      <c r="D79" s="1242"/>
    </row>
    <row r="80" spans="4:4">
      <c r="D80" s="1242"/>
    </row>
    <row r="81" spans="4:4">
      <c r="D81" s="1242"/>
    </row>
    <row r="82" spans="4:4">
      <c r="D82" s="1242"/>
    </row>
    <row r="83" spans="4:4">
      <c r="D83" s="1242"/>
    </row>
    <row r="84" spans="4:4">
      <c r="D84" s="1242"/>
    </row>
    <row r="85" spans="4:4">
      <c r="D85" s="1242"/>
    </row>
    <row r="86" spans="4:4">
      <c r="D86" s="1242"/>
    </row>
    <row r="87" spans="4:4">
      <c r="D87" s="1242"/>
    </row>
    <row r="88" spans="4:4">
      <c r="D88" s="1242"/>
    </row>
    <row r="89" spans="4:4">
      <c r="D89" s="1242"/>
    </row>
    <row r="90" spans="4:4">
      <c r="D90" s="1242"/>
    </row>
    <row r="91" spans="4:4">
      <c r="D91" s="1242"/>
    </row>
    <row r="92" spans="4:4">
      <c r="D92" s="1242"/>
    </row>
    <row r="93" spans="4:4">
      <c r="D93" s="1242"/>
    </row>
    <row r="94" spans="4:4">
      <c r="D94" s="1242"/>
    </row>
    <row r="95" spans="4:4">
      <c r="D95" s="1242"/>
    </row>
    <row r="96" spans="4:4">
      <c r="D96" s="1242"/>
    </row>
    <row r="97" spans="4:4">
      <c r="D97" s="1242"/>
    </row>
    <row r="98" spans="4:4">
      <c r="D98" s="1242"/>
    </row>
    <row r="99" spans="4:4">
      <c r="D99" s="1242"/>
    </row>
    <row r="100" spans="4:4">
      <c r="D100" s="1242"/>
    </row>
    <row r="101" spans="4:4">
      <c r="D101" s="1242"/>
    </row>
    <row r="102" spans="4:4">
      <c r="D102" s="1242"/>
    </row>
    <row r="103" spans="4:4">
      <c r="D103" s="1242"/>
    </row>
    <row r="104" spans="4:4">
      <c r="D104" s="1242"/>
    </row>
    <row r="105" spans="4:4">
      <c r="D105" s="1242"/>
    </row>
    <row r="106" spans="4:4">
      <c r="D106" s="1242"/>
    </row>
    <row r="107" spans="4:4">
      <c r="D107" s="1242"/>
    </row>
    <row r="108" spans="4:4">
      <c r="D108" s="1242"/>
    </row>
    <row r="109" spans="4:4">
      <c r="D109" s="1242"/>
    </row>
    <row r="110" spans="4:4">
      <c r="D110" s="1242"/>
    </row>
    <row r="111" spans="4:4">
      <c r="D111" s="1242"/>
    </row>
    <row r="112" spans="4:4">
      <c r="D112" s="1242"/>
    </row>
    <row r="113" spans="4:4">
      <c r="D113" s="1242"/>
    </row>
    <row r="114" spans="4:4">
      <c r="D114" s="1242"/>
    </row>
    <row r="115" spans="4:4">
      <c r="D115" s="1242"/>
    </row>
    <row r="116" spans="4:4">
      <c r="D116" s="1242"/>
    </row>
    <row r="117" spans="4:4">
      <c r="D117" s="1242"/>
    </row>
    <row r="118" spans="4:4">
      <c r="D118" s="1242"/>
    </row>
    <row r="119" spans="4:4">
      <c r="D119" s="1242"/>
    </row>
    <row r="120" spans="4:4">
      <c r="D120" s="1242"/>
    </row>
    <row r="121" spans="4:4">
      <c r="D121" s="1242"/>
    </row>
    <row r="122" spans="4:4">
      <c r="D122" s="1242"/>
    </row>
    <row r="123" spans="4:4">
      <c r="D123" s="1242"/>
    </row>
    <row r="124" spans="4:4">
      <c r="D124" s="1242"/>
    </row>
    <row r="125" spans="4:4">
      <c r="D125" s="1242"/>
    </row>
    <row r="126" spans="4:4">
      <c r="D126" s="1242"/>
    </row>
    <row r="127" spans="4:4">
      <c r="D127" s="1242"/>
    </row>
    <row r="128" spans="4:4">
      <c r="D128" s="1242"/>
    </row>
    <row r="129" spans="4:4">
      <c r="D129" s="1242"/>
    </row>
    <row r="130" spans="4:4">
      <c r="D130" s="1242"/>
    </row>
    <row r="131" spans="4:4">
      <c r="D131" s="1242"/>
    </row>
    <row r="132" spans="4:4">
      <c r="D132" s="1242"/>
    </row>
    <row r="133" spans="4:4">
      <c r="D133" s="1242"/>
    </row>
    <row r="134" spans="4:4">
      <c r="D134" s="1242"/>
    </row>
    <row r="135" spans="4:4">
      <c r="D135" s="1242"/>
    </row>
    <row r="136" spans="4:4">
      <c r="D136" s="1242"/>
    </row>
    <row r="137" spans="4:4">
      <c r="D137" s="1242"/>
    </row>
    <row r="138" spans="4:4">
      <c r="D138" s="1242"/>
    </row>
    <row r="139" spans="4:4">
      <c r="D139" s="1242"/>
    </row>
    <row r="140" spans="4:4">
      <c r="D140" s="1242"/>
    </row>
    <row r="141" spans="4:4">
      <c r="D141" s="1242"/>
    </row>
    <row r="142" spans="4:4">
      <c r="D142" s="1242"/>
    </row>
    <row r="143" spans="4:4">
      <c r="D143" s="1242"/>
    </row>
    <row r="144" spans="4:4">
      <c r="D144" s="1242"/>
    </row>
    <row r="145" spans="4:4">
      <c r="D145" s="1242"/>
    </row>
    <row r="146" spans="4:4">
      <c r="D146" s="1242"/>
    </row>
    <row r="147" spans="4:4">
      <c r="D147" s="1242"/>
    </row>
    <row r="148" spans="4:4">
      <c r="D148" s="1242"/>
    </row>
    <row r="149" spans="4:4">
      <c r="D149" s="1242"/>
    </row>
    <row r="150" spans="4:4">
      <c r="D150" s="1242"/>
    </row>
    <row r="151" spans="4:4">
      <c r="D151" s="1242"/>
    </row>
    <row r="152" spans="4:4">
      <c r="D152" s="1242"/>
    </row>
    <row r="153" spans="4:4">
      <c r="D153" s="1242"/>
    </row>
    <row r="154" spans="4:4">
      <c r="D154" s="1242"/>
    </row>
    <row r="155" spans="4:4">
      <c r="D155" s="1242"/>
    </row>
    <row r="156" spans="4:4">
      <c r="D156" s="1242"/>
    </row>
    <row r="157" spans="4:4">
      <c r="D157" s="1242"/>
    </row>
    <row r="158" spans="4:4">
      <c r="D158" s="1242"/>
    </row>
    <row r="159" spans="4:4">
      <c r="D159" s="1242"/>
    </row>
    <row r="160" spans="4:4">
      <c r="D160" s="1242"/>
    </row>
    <row r="161" spans="4:4">
      <c r="D161" s="1242"/>
    </row>
    <row r="162" spans="4:4">
      <c r="D162" s="1242"/>
    </row>
    <row r="163" spans="4:4">
      <c r="D163" s="1242"/>
    </row>
    <row r="164" spans="4:4">
      <c r="D164" s="1242"/>
    </row>
    <row r="165" spans="4:4">
      <c r="D165" s="1242"/>
    </row>
    <row r="166" spans="4:4">
      <c r="D166" s="1242"/>
    </row>
    <row r="167" spans="4:4">
      <c r="D167" s="1242"/>
    </row>
    <row r="168" spans="4:4">
      <c r="D168" s="1242"/>
    </row>
    <row r="169" spans="4:4">
      <c r="D169" s="1242"/>
    </row>
    <row r="170" spans="4:4">
      <c r="D170" s="1242"/>
    </row>
    <row r="171" spans="4:4">
      <c r="D171" s="1242"/>
    </row>
    <row r="172" spans="4:4">
      <c r="D172" s="1242"/>
    </row>
    <row r="173" spans="4:4">
      <c r="D173" s="1242"/>
    </row>
    <row r="174" spans="4:4">
      <c r="D174" s="1242"/>
    </row>
    <row r="175" spans="4:4">
      <c r="D175" s="1242"/>
    </row>
    <row r="176" spans="4:4">
      <c r="D176" s="1242"/>
    </row>
    <row r="177" spans="4:4">
      <c r="D177" s="1242"/>
    </row>
    <row r="178" spans="4:4">
      <c r="D178" s="1242"/>
    </row>
    <row r="179" spans="4:4">
      <c r="D179" s="1242"/>
    </row>
    <row r="180" spans="4:4">
      <c r="D180" s="1242"/>
    </row>
    <row r="181" spans="4:4">
      <c r="D181" s="1242"/>
    </row>
    <row r="182" spans="4:4">
      <c r="D182" s="1242"/>
    </row>
    <row r="183" spans="4:4">
      <c r="D183" s="1242"/>
    </row>
    <row r="184" spans="4:4">
      <c r="D184" s="1242"/>
    </row>
    <row r="185" spans="4:4">
      <c r="D185" s="1242"/>
    </row>
    <row r="186" spans="4:4">
      <c r="D186" s="1242"/>
    </row>
    <row r="187" spans="4:4">
      <c r="D187" s="1242"/>
    </row>
    <row r="188" spans="4:4">
      <c r="D188" s="1242"/>
    </row>
    <row r="189" spans="4:4">
      <c r="D189" s="1242"/>
    </row>
    <row r="190" spans="4:4">
      <c r="D190" s="1242"/>
    </row>
    <row r="191" spans="4:4">
      <c r="D191" s="1242"/>
    </row>
    <row r="192" spans="4:4">
      <c r="D192" s="1242"/>
    </row>
    <row r="193" spans="4:4">
      <c r="D193" s="1242"/>
    </row>
    <row r="194" spans="4:4">
      <c r="D194" s="1242"/>
    </row>
    <row r="195" spans="4:4">
      <c r="D195" s="1242"/>
    </row>
    <row r="196" spans="4:4">
      <c r="D196" s="1242"/>
    </row>
    <row r="197" spans="4:4">
      <c r="D197" s="1242"/>
    </row>
    <row r="198" spans="4:4">
      <c r="D198" s="1242"/>
    </row>
    <row r="199" spans="4:4">
      <c r="D199" s="1242"/>
    </row>
    <row r="200" spans="4:4">
      <c r="D200" s="1242"/>
    </row>
    <row r="201" spans="4:4">
      <c r="D201" s="1242"/>
    </row>
    <row r="202" spans="4:4">
      <c r="D202" s="1242"/>
    </row>
    <row r="203" spans="4:4">
      <c r="D203" s="1242"/>
    </row>
    <row r="204" spans="4:4">
      <c r="D204" s="1242"/>
    </row>
    <row r="205" spans="4:4">
      <c r="D205" s="1242"/>
    </row>
    <row r="206" spans="4:4">
      <c r="D206" s="1242"/>
    </row>
    <row r="207" spans="4:4">
      <c r="D207" s="1242"/>
    </row>
    <row r="208" spans="4:4">
      <c r="D208" s="1242"/>
    </row>
    <row r="209" spans="4:4">
      <c r="D209" s="1242"/>
    </row>
    <row r="210" spans="4:4">
      <c r="D210" s="1242"/>
    </row>
    <row r="211" spans="4:4">
      <c r="D211" s="1242"/>
    </row>
    <row r="212" spans="4:4">
      <c r="D212" s="1242"/>
    </row>
    <row r="213" spans="4:4">
      <c r="D213" s="1242"/>
    </row>
    <row r="214" spans="4:4">
      <c r="D214" s="1242"/>
    </row>
    <row r="215" spans="4:4">
      <c r="D215" s="1242"/>
    </row>
    <row r="216" spans="4:4">
      <c r="D216" s="1242"/>
    </row>
    <row r="217" spans="4:4">
      <c r="D217" s="1242"/>
    </row>
    <row r="218" spans="4:4">
      <c r="D218" s="1242"/>
    </row>
    <row r="219" spans="4:4">
      <c r="D219" s="1242"/>
    </row>
    <row r="220" spans="4:4">
      <c r="D220" s="1242"/>
    </row>
    <row r="221" spans="4:4">
      <c r="D221" s="1242"/>
    </row>
    <row r="222" spans="4:4">
      <c r="D222" s="1242"/>
    </row>
    <row r="223" spans="4:4">
      <c r="D223" s="1242"/>
    </row>
    <row r="224" spans="4:4">
      <c r="D224" s="1242"/>
    </row>
    <row r="225" spans="4:4">
      <c r="D225" s="1242"/>
    </row>
    <row r="226" spans="4:4">
      <c r="D226" s="1242"/>
    </row>
    <row r="227" spans="4:4">
      <c r="D227" s="1242"/>
    </row>
    <row r="228" spans="4:4">
      <c r="D228" s="1242"/>
    </row>
    <row r="229" spans="4:4">
      <c r="D229" s="1242"/>
    </row>
    <row r="230" spans="4:4">
      <c r="D230" s="1242"/>
    </row>
    <row r="231" spans="4:4">
      <c r="D231" s="1242"/>
    </row>
    <row r="232" spans="4:4">
      <c r="D232" s="1242"/>
    </row>
    <row r="233" spans="4:4">
      <c r="D233" s="1242"/>
    </row>
    <row r="234" spans="4:4">
      <c r="D234" s="1242"/>
    </row>
    <row r="235" spans="4:4">
      <c r="D235" s="1242"/>
    </row>
    <row r="236" spans="4:4">
      <c r="D236" s="1242"/>
    </row>
    <row r="237" spans="4:4">
      <c r="D237" s="1242"/>
    </row>
    <row r="238" spans="4:4">
      <c r="D238" s="1242"/>
    </row>
    <row r="239" spans="4:4">
      <c r="D239" s="1242"/>
    </row>
    <row r="240" spans="4:4">
      <c r="D240" s="1242"/>
    </row>
    <row r="241" spans="4:4">
      <c r="D241" s="1242"/>
    </row>
    <row r="242" spans="4:4">
      <c r="D242" s="1242"/>
    </row>
    <row r="243" spans="4:4">
      <c r="D243" s="1242"/>
    </row>
    <row r="244" spans="4:4">
      <c r="D244" s="1242"/>
    </row>
    <row r="245" spans="4:4">
      <c r="D245" s="1242"/>
    </row>
    <row r="246" spans="4:4">
      <c r="D246" s="1242"/>
    </row>
    <row r="247" spans="4:4">
      <c r="D247" s="1242"/>
    </row>
    <row r="248" spans="4:4">
      <c r="D248" s="1242"/>
    </row>
    <row r="249" spans="4:4">
      <c r="D249" s="1242"/>
    </row>
    <row r="250" spans="4:4">
      <c r="D250" s="1242"/>
    </row>
    <row r="251" spans="4:4">
      <c r="D251" s="1242"/>
    </row>
    <row r="252" spans="4:4">
      <c r="D252" s="1242"/>
    </row>
    <row r="253" spans="4:4">
      <c r="D253" s="1242"/>
    </row>
    <row r="254" spans="4:4">
      <c r="D254" s="1242"/>
    </row>
    <row r="255" spans="4:4">
      <c r="D255" s="1242"/>
    </row>
    <row r="256" spans="4:4">
      <c r="D256" s="1242"/>
    </row>
    <row r="257" spans="4:4">
      <c r="D257" s="1242"/>
    </row>
    <row r="258" spans="4:4">
      <c r="D258" s="1242"/>
    </row>
    <row r="259" spans="4:4">
      <c r="D259" s="1242"/>
    </row>
    <row r="260" spans="4:4">
      <c r="D260" s="1242"/>
    </row>
    <row r="261" spans="4:4">
      <c r="D261" s="1242"/>
    </row>
    <row r="262" spans="4:4">
      <c r="D262" s="1242"/>
    </row>
    <row r="263" spans="4:4">
      <c r="D263" s="1242"/>
    </row>
    <row r="264" spans="4:4">
      <c r="D264" s="1242"/>
    </row>
    <row r="265" spans="4:4">
      <c r="D265" s="1242"/>
    </row>
    <row r="266" spans="4:4">
      <c r="D266" s="1242"/>
    </row>
    <row r="267" spans="4:4">
      <c r="D267" s="1242"/>
    </row>
    <row r="268" spans="4:4">
      <c r="D268" s="1242"/>
    </row>
    <row r="269" spans="4:4">
      <c r="D269" s="1242"/>
    </row>
    <row r="270" spans="4:4">
      <c r="D270" s="1242"/>
    </row>
    <row r="271" spans="4:4">
      <c r="D271" s="1242"/>
    </row>
    <row r="272" spans="4:4">
      <c r="D272" s="1242"/>
    </row>
    <row r="273" spans="4:4">
      <c r="D273" s="1242"/>
    </row>
    <row r="274" spans="4:4">
      <c r="D274" s="1242"/>
    </row>
    <row r="275" spans="4:4">
      <c r="D275" s="1242"/>
    </row>
    <row r="276" spans="4:4">
      <c r="D276" s="1242"/>
    </row>
    <row r="277" spans="4:4">
      <c r="D277" s="1242"/>
    </row>
    <row r="278" spans="4:4">
      <c r="D278" s="1242"/>
    </row>
    <row r="279" spans="4:4">
      <c r="D279" s="1242"/>
    </row>
    <row r="280" spans="4:4">
      <c r="D280" s="1242"/>
    </row>
    <row r="281" spans="4:4">
      <c r="D281" s="1242"/>
    </row>
    <row r="282" spans="4:4">
      <c r="D282" s="1242"/>
    </row>
    <row r="283" spans="4:4">
      <c r="D283" s="1242"/>
    </row>
    <row r="284" spans="4:4">
      <c r="D284" s="1242"/>
    </row>
    <row r="285" spans="4:4">
      <c r="D285" s="1242"/>
    </row>
    <row r="286" spans="4:4">
      <c r="D286" s="1242"/>
    </row>
    <row r="287" spans="4:4">
      <c r="D287" s="1242"/>
    </row>
    <row r="288" spans="4:4">
      <c r="D288" s="1242"/>
    </row>
    <row r="289" spans="4:4">
      <c r="D289" s="1242"/>
    </row>
    <row r="290" spans="4:4">
      <c r="D290" s="1242"/>
    </row>
    <row r="291" spans="4:4">
      <c r="D291" s="1242"/>
    </row>
    <row r="292" spans="4:4">
      <c r="D292" s="1242"/>
    </row>
    <row r="293" spans="4:4">
      <c r="D293" s="1242"/>
    </row>
    <row r="294" spans="4:4">
      <c r="D294" s="1242"/>
    </row>
    <row r="295" spans="4:4">
      <c r="D295" s="1242"/>
    </row>
    <row r="296" spans="4:4">
      <c r="D296" s="1242"/>
    </row>
    <row r="297" spans="4:4">
      <c r="D297" s="1242"/>
    </row>
    <row r="298" spans="4:4">
      <c r="D298" s="1242"/>
    </row>
    <row r="299" spans="4:4">
      <c r="D299" s="1242"/>
    </row>
    <row r="300" spans="4:4">
      <c r="D300" s="1242"/>
    </row>
    <row r="301" spans="4:4">
      <c r="D301" s="1242"/>
    </row>
    <row r="302" spans="4:4">
      <c r="D302" s="1242"/>
    </row>
    <row r="303" spans="4:4">
      <c r="D303" s="1242"/>
    </row>
    <row r="304" spans="4:4">
      <c r="D304" s="1242"/>
    </row>
    <row r="305" spans="4:4">
      <c r="D305" s="1242"/>
    </row>
    <row r="306" spans="4:4">
      <c r="D306" s="1242"/>
    </row>
    <row r="307" spans="4:4">
      <c r="D307" s="1242"/>
    </row>
    <row r="308" spans="4:4">
      <c r="D308" s="1242"/>
    </row>
    <row r="309" spans="4:4">
      <c r="D309" s="1242"/>
    </row>
    <row r="310" spans="4:4">
      <c r="D310" s="1242"/>
    </row>
    <row r="311" spans="4:4">
      <c r="D311" s="1242"/>
    </row>
    <row r="312" spans="4:4">
      <c r="D312" s="1242"/>
    </row>
    <row r="313" spans="4:4">
      <c r="D313" s="1242"/>
    </row>
    <row r="314" spans="4:4">
      <c r="D314" s="1242"/>
    </row>
    <row r="315" spans="4:4">
      <c r="D315" s="1242"/>
    </row>
    <row r="316" spans="4:4">
      <c r="D316" s="1242"/>
    </row>
    <row r="317" spans="4:4">
      <c r="D317" s="1242"/>
    </row>
    <row r="318" spans="4:4">
      <c r="D318" s="1242"/>
    </row>
    <row r="319" spans="4:4">
      <c r="D319" s="1242"/>
    </row>
    <row r="320" spans="4:4">
      <c r="D320" s="1242"/>
    </row>
    <row r="321" spans="4:4">
      <c r="D321" s="1242"/>
    </row>
    <row r="322" spans="4:4">
      <c r="D322" s="1242"/>
    </row>
    <row r="323" spans="4:4">
      <c r="D323" s="1242"/>
    </row>
    <row r="324" spans="4:4">
      <c r="D324" s="1242"/>
    </row>
    <row r="325" spans="4:4">
      <c r="D325" s="1242"/>
    </row>
    <row r="326" spans="4:4">
      <c r="D326" s="1242"/>
    </row>
    <row r="327" spans="4:4">
      <c r="D327" s="1242"/>
    </row>
    <row r="328" spans="4:4">
      <c r="D328" s="1242"/>
    </row>
    <row r="329" spans="4:4">
      <c r="D329" s="1242"/>
    </row>
    <row r="330" spans="4:4">
      <c r="D330" s="1242"/>
    </row>
    <row r="331" spans="4:4">
      <c r="D331" s="1242"/>
    </row>
    <row r="332" spans="4:4">
      <c r="D332" s="1242"/>
    </row>
    <row r="333" spans="4:4">
      <c r="D333" s="1242"/>
    </row>
    <row r="334" spans="4:4">
      <c r="D334" s="1242"/>
    </row>
    <row r="335" spans="4:4">
      <c r="D335" s="1242"/>
    </row>
    <row r="336" spans="4:4">
      <c r="D336" s="1242"/>
    </row>
    <row r="337" spans="4:4">
      <c r="D337" s="1242"/>
    </row>
    <row r="338" spans="4:4">
      <c r="D338" s="1242"/>
    </row>
    <row r="339" spans="4:4">
      <c r="D339" s="1242"/>
    </row>
    <row r="340" spans="4:4">
      <c r="D340" s="1242"/>
    </row>
    <row r="341" spans="4:4">
      <c r="D341" s="1242"/>
    </row>
    <row r="342" spans="4:4">
      <c r="D342" s="1242"/>
    </row>
    <row r="343" spans="4:4">
      <c r="D343" s="1242"/>
    </row>
    <row r="344" spans="4:4">
      <c r="D344" s="1242"/>
    </row>
    <row r="345" spans="4:4">
      <c r="D345" s="1242"/>
    </row>
    <row r="346" spans="4:4">
      <c r="D346" s="1242"/>
    </row>
    <row r="347" spans="4:4">
      <c r="D347" s="1242"/>
    </row>
    <row r="348" spans="4:4">
      <c r="D348" s="1242"/>
    </row>
    <row r="349" spans="4:4">
      <c r="D349" s="1242"/>
    </row>
    <row r="350" spans="4:4">
      <c r="D350" s="1242"/>
    </row>
    <row r="351" spans="4:4">
      <c r="D351" s="1242"/>
    </row>
    <row r="352" spans="4:4">
      <c r="D352" s="1242"/>
    </row>
    <row r="353" spans="4:4">
      <c r="D353" s="1242"/>
    </row>
    <row r="354" spans="4:4">
      <c r="D354" s="1242"/>
    </row>
    <row r="355" spans="4:4">
      <c r="D355" s="1242"/>
    </row>
    <row r="356" spans="4:4">
      <c r="D356" s="1242"/>
    </row>
    <row r="357" spans="4:4">
      <c r="D357" s="1242"/>
    </row>
    <row r="358" spans="4:4">
      <c r="D358" s="1242"/>
    </row>
    <row r="359" spans="4:4">
      <c r="D359" s="1242"/>
    </row>
    <row r="360" spans="4:4">
      <c r="D360" s="1242"/>
    </row>
    <row r="361" spans="4:4">
      <c r="D361" s="1242"/>
    </row>
    <row r="362" spans="4:4">
      <c r="D362" s="1242"/>
    </row>
    <row r="363" spans="4:4">
      <c r="D363" s="1242"/>
    </row>
    <row r="364" spans="4:4">
      <c r="D364" s="1242"/>
    </row>
    <row r="365" spans="4:4">
      <c r="D365" s="1242"/>
    </row>
    <row r="366" spans="4:4">
      <c r="D366" s="1242"/>
    </row>
    <row r="367" spans="4:4">
      <c r="D367" s="1242"/>
    </row>
    <row r="368" spans="4:4">
      <c r="D368" s="1242"/>
    </row>
    <row r="369" spans="4:4">
      <c r="D369" s="1242"/>
    </row>
    <row r="370" spans="4:4">
      <c r="D370" s="1242"/>
    </row>
    <row r="371" spans="4:4">
      <c r="D371" s="1242"/>
    </row>
    <row r="372" spans="4:4">
      <c r="D372" s="1242"/>
    </row>
    <row r="373" spans="4:4">
      <c r="D373" s="1242"/>
    </row>
    <row r="374" spans="4:4">
      <c r="D374" s="1242"/>
    </row>
    <row r="375" spans="4:4">
      <c r="D375" s="1242"/>
    </row>
    <row r="376" spans="4:4">
      <c r="D376" s="1242"/>
    </row>
    <row r="377" spans="4:4">
      <c r="D377" s="1242"/>
    </row>
    <row r="378" spans="4:4">
      <c r="D378" s="1242"/>
    </row>
    <row r="379" spans="4:4">
      <c r="D379" s="1242"/>
    </row>
    <row r="380" spans="4:4">
      <c r="D380" s="1242"/>
    </row>
    <row r="381" spans="4:4">
      <c r="D381" s="1242"/>
    </row>
    <row r="382" spans="4:4">
      <c r="D382" s="1242"/>
    </row>
    <row r="383" spans="4:4">
      <c r="D383" s="1242"/>
    </row>
    <row r="384" spans="4:4">
      <c r="D384" s="1242"/>
    </row>
    <row r="385" spans="4:4">
      <c r="D385" s="1242"/>
    </row>
    <row r="386" spans="4:4">
      <c r="D386" s="1242"/>
    </row>
    <row r="387" spans="4:4">
      <c r="D387" s="1242"/>
    </row>
    <row r="388" spans="4:4">
      <c r="D388" s="1242"/>
    </row>
    <row r="389" spans="4:4">
      <c r="D389" s="1242"/>
    </row>
    <row r="390" spans="4:4">
      <c r="D390" s="1242"/>
    </row>
    <row r="391" spans="4:4">
      <c r="D391" s="1242"/>
    </row>
    <row r="392" spans="4:4">
      <c r="D392" s="1242"/>
    </row>
    <row r="393" spans="4:4">
      <c r="D393" s="1242"/>
    </row>
    <row r="394" spans="4:4">
      <c r="D394" s="1242"/>
    </row>
    <row r="395" spans="4:4">
      <c r="D395" s="1242"/>
    </row>
    <row r="396" spans="4:4">
      <c r="D396" s="1242"/>
    </row>
    <row r="397" spans="4:4">
      <c r="D397" s="1242"/>
    </row>
    <row r="398" spans="4:4">
      <c r="D398" s="1242"/>
    </row>
    <row r="399" spans="4:4">
      <c r="D399" s="1242"/>
    </row>
    <row r="400" spans="4:4">
      <c r="D400" s="1242"/>
    </row>
    <row r="401" spans="4:4">
      <c r="D401" s="1242"/>
    </row>
    <row r="402" spans="4:4">
      <c r="D402" s="1242"/>
    </row>
    <row r="403" spans="4:4">
      <c r="D403" s="1242"/>
    </row>
    <row r="404" spans="4:4">
      <c r="D404" s="1242"/>
    </row>
    <row r="405" spans="4:4">
      <c r="D405" s="1242"/>
    </row>
    <row r="406" spans="4:4">
      <c r="D406" s="1242"/>
    </row>
    <row r="407" spans="4:4">
      <c r="D407" s="1242"/>
    </row>
    <row r="408" spans="4:4">
      <c r="D408" s="1242"/>
    </row>
    <row r="409" spans="4:4">
      <c r="D409" s="1242"/>
    </row>
    <row r="410" spans="4:4">
      <c r="D410" s="1242"/>
    </row>
    <row r="411" spans="4:4">
      <c r="D411" s="1242"/>
    </row>
    <row r="412" spans="4:4">
      <c r="D412" s="1242"/>
    </row>
    <row r="413" spans="4:4">
      <c r="D413" s="1242"/>
    </row>
    <row r="414" spans="4:4">
      <c r="D414" s="1242"/>
    </row>
    <row r="415" spans="4:4">
      <c r="D415" s="1242"/>
    </row>
    <row r="416" spans="4:4">
      <c r="D416" s="1242"/>
    </row>
    <row r="417" spans="4:4">
      <c r="D417" s="1242"/>
    </row>
    <row r="418" spans="4:4">
      <c r="D418" s="1242"/>
    </row>
    <row r="419" spans="4:4">
      <c r="D419" s="1242"/>
    </row>
    <row r="420" spans="4:4">
      <c r="D420" s="1242"/>
    </row>
    <row r="421" spans="4:4">
      <c r="D421" s="1242"/>
    </row>
    <row r="422" spans="4:4">
      <c r="D422" s="1242"/>
    </row>
    <row r="423" spans="4:4">
      <c r="D423" s="1242"/>
    </row>
    <row r="424" spans="4:4">
      <c r="D424" s="1242"/>
    </row>
    <row r="425" spans="4:4">
      <c r="D425" s="1242"/>
    </row>
    <row r="426" spans="4:4">
      <c r="D426" s="1242"/>
    </row>
    <row r="427" spans="4:4">
      <c r="D427" s="1242"/>
    </row>
    <row r="428" spans="4:4">
      <c r="D428" s="1242"/>
    </row>
    <row r="429" spans="4:4">
      <c r="D429" s="1242"/>
    </row>
    <row r="430" spans="4:4">
      <c r="D430" s="1242"/>
    </row>
    <row r="431" spans="4:4">
      <c r="D431" s="1242"/>
    </row>
    <row r="432" spans="4:4">
      <c r="D432" s="1242"/>
    </row>
    <row r="433" spans="4:4">
      <c r="D433" s="1242"/>
    </row>
    <row r="434" spans="4:4">
      <c r="D434" s="1242"/>
    </row>
    <row r="435" spans="4:4">
      <c r="D435" s="1242"/>
    </row>
    <row r="436" spans="4:4">
      <c r="D436" s="1242"/>
    </row>
    <row r="437" spans="4:4">
      <c r="D437" s="1242"/>
    </row>
    <row r="438" spans="4:4">
      <c r="D438" s="1242"/>
    </row>
    <row r="439" spans="4:4">
      <c r="D439" s="1242"/>
    </row>
    <row r="440" spans="4:4">
      <c r="D440" s="1242"/>
    </row>
    <row r="441" spans="4:4">
      <c r="D441" s="1242"/>
    </row>
    <row r="442" spans="4:4">
      <c r="D442" s="1242"/>
    </row>
    <row r="443" spans="4:4">
      <c r="D443" s="1242"/>
    </row>
    <row r="444" spans="4:4">
      <c r="D444" s="1242"/>
    </row>
    <row r="445" spans="4:4">
      <c r="D445" s="1242"/>
    </row>
    <row r="446" spans="4:4">
      <c r="D446" s="1242"/>
    </row>
    <row r="447" spans="4:4">
      <c r="D447" s="1242"/>
    </row>
    <row r="448" spans="4:4">
      <c r="D448" s="1242"/>
    </row>
    <row r="449" spans="4:4">
      <c r="D449" s="1242"/>
    </row>
    <row r="450" spans="4:4">
      <c r="D450" s="1242"/>
    </row>
    <row r="451" spans="4:4">
      <c r="D451" s="1242"/>
    </row>
    <row r="452" spans="4:4">
      <c r="D452" s="1242"/>
    </row>
    <row r="453" spans="4:4">
      <c r="D453" s="1242"/>
    </row>
    <row r="454" spans="4:4">
      <c r="D454" s="1242"/>
    </row>
    <row r="455" spans="4:4">
      <c r="D455" s="1242"/>
    </row>
    <row r="456" spans="4:4">
      <c r="D456" s="1242"/>
    </row>
    <row r="457" spans="4:4">
      <c r="D457" s="1242"/>
    </row>
    <row r="458" spans="4:4">
      <c r="D458" s="1242"/>
    </row>
    <row r="459" spans="4:4">
      <c r="D459" s="1242"/>
    </row>
    <row r="460" spans="4:4">
      <c r="D460" s="1242"/>
    </row>
    <row r="461" spans="4:4">
      <c r="D461" s="1242"/>
    </row>
    <row r="462" spans="4:4">
      <c r="D462" s="1242"/>
    </row>
    <row r="463" spans="4:4">
      <c r="D463" s="1242"/>
    </row>
    <row r="464" spans="4:4">
      <c r="D464" s="1242"/>
    </row>
    <row r="465" spans="4:4">
      <c r="D465" s="1242"/>
    </row>
    <row r="466" spans="4:4">
      <c r="D466" s="1242"/>
    </row>
    <row r="467" spans="4:4">
      <c r="D467" s="1242"/>
    </row>
    <row r="468" spans="4:4">
      <c r="D468" s="1242"/>
    </row>
    <row r="469" spans="4:4">
      <c r="D469" s="1242"/>
    </row>
    <row r="470" spans="4:4">
      <c r="D470" s="1242"/>
    </row>
    <row r="471" spans="4:4">
      <c r="D471" s="1242"/>
    </row>
    <row r="472" spans="4:4">
      <c r="D472" s="1242"/>
    </row>
    <row r="473" spans="4:4">
      <c r="D473" s="1242"/>
    </row>
    <row r="474" spans="4:4">
      <c r="D474" s="1242"/>
    </row>
    <row r="475" spans="4:4">
      <c r="D475" s="1242"/>
    </row>
    <row r="476" spans="4:4">
      <c r="D476" s="1242"/>
    </row>
    <row r="477" spans="4:4">
      <c r="D477" s="1242"/>
    </row>
    <row r="478" spans="4:4">
      <c r="D478" s="1242"/>
    </row>
    <row r="479" spans="4:4">
      <c r="D479" s="1242"/>
    </row>
    <row r="480" spans="4:4">
      <c r="D480" s="1242"/>
    </row>
    <row r="481" spans="4:4">
      <c r="D481" s="1242"/>
    </row>
    <row r="482" spans="4:4">
      <c r="D482" s="1242"/>
    </row>
    <row r="483" spans="4:4">
      <c r="D483" s="1242"/>
    </row>
    <row r="484" spans="4:4">
      <c r="D484" s="1242"/>
    </row>
    <row r="485" spans="4:4">
      <c r="D485" s="1242"/>
    </row>
    <row r="486" spans="4:4">
      <c r="D486" s="1242"/>
    </row>
    <row r="487" spans="4:4">
      <c r="D487" s="1242"/>
    </row>
    <row r="488" spans="4:4">
      <c r="D488" s="1242"/>
    </row>
    <row r="489" spans="4:4">
      <c r="D489" s="1242"/>
    </row>
    <row r="490" spans="4:4">
      <c r="D490" s="1242"/>
    </row>
    <row r="491" spans="4:4">
      <c r="D491" s="1242"/>
    </row>
    <row r="492" spans="4:4">
      <c r="D492" s="1242"/>
    </row>
    <row r="493" spans="4:4">
      <c r="D493" s="1242"/>
    </row>
    <row r="494" spans="4:4">
      <c r="D494" s="1242"/>
    </row>
    <row r="495" spans="4:4">
      <c r="D495" s="1242"/>
    </row>
    <row r="496" spans="4:4">
      <c r="D496" s="1242"/>
    </row>
    <row r="497" spans="4:4">
      <c r="D497" s="1242"/>
    </row>
    <row r="498" spans="4:4">
      <c r="D498" s="1242"/>
    </row>
    <row r="499" spans="4:4">
      <c r="D499" s="1242"/>
    </row>
    <row r="500" spans="4:4">
      <c r="D500" s="1242"/>
    </row>
    <row r="501" spans="4:4">
      <c r="D501" s="1242"/>
    </row>
    <row r="502" spans="4:4">
      <c r="D502" s="1242"/>
    </row>
    <row r="503" spans="4:4">
      <c r="D503" s="1242"/>
    </row>
    <row r="504" spans="4:4">
      <c r="D504" s="1242"/>
    </row>
    <row r="505" spans="4:4">
      <c r="D505" s="1242"/>
    </row>
    <row r="506" spans="4:4">
      <c r="D506" s="1242"/>
    </row>
    <row r="507" spans="4:4">
      <c r="D507" s="1242"/>
    </row>
    <row r="508" spans="4:4">
      <c r="D508" s="1242"/>
    </row>
    <row r="509" spans="4:4">
      <c r="D509" s="1242"/>
    </row>
    <row r="510" spans="4:4">
      <c r="D510" s="1242"/>
    </row>
    <row r="511" spans="4:4">
      <c r="D511" s="1242"/>
    </row>
    <row r="512" spans="4:4">
      <c r="D512" s="1242"/>
    </row>
    <row r="513" spans="4:4">
      <c r="D513" s="1242"/>
    </row>
    <row r="514" spans="4:4">
      <c r="D514" s="1242"/>
    </row>
    <row r="515" spans="4:4">
      <c r="D515" s="1242"/>
    </row>
    <row r="516" spans="4:4">
      <c r="D516" s="1242"/>
    </row>
    <row r="517" spans="4:4">
      <c r="D517" s="1242"/>
    </row>
    <row r="518" spans="4:4">
      <c r="D518" s="1242"/>
    </row>
    <row r="519" spans="4:4">
      <c r="D519" s="1242"/>
    </row>
    <row r="520" spans="4:4">
      <c r="D520" s="1242"/>
    </row>
    <row r="521" spans="4:4">
      <c r="D521" s="1242"/>
    </row>
    <row r="522" spans="4:4">
      <c r="D522" s="1242"/>
    </row>
    <row r="523" spans="4:4">
      <c r="D523" s="1242"/>
    </row>
    <row r="524" spans="4:4">
      <c r="D524" s="1242"/>
    </row>
    <row r="525" spans="4:4">
      <c r="D525" s="1242"/>
    </row>
    <row r="526" spans="4:4">
      <c r="D526" s="1242"/>
    </row>
    <row r="527" spans="4:4">
      <c r="D527" s="1242"/>
    </row>
    <row r="528" spans="4:4">
      <c r="D528" s="1242"/>
    </row>
    <row r="529" spans="4:4">
      <c r="D529" s="1242"/>
    </row>
    <row r="530" spans="4:4">
      <c r="D530" s="1242"/>
    </row>
    <row r="531" spans="4:4">
      <c r="D531" s="1242"/>
    </row>
    <row r="532" spans="4:4">
      <c r="D532" s="1242"/>
    </row>
    <row r="533" spans="4:4">
      <c r="D533" s="1242"/>
    </row>
    <row r="534" spans="4:4">
      <c r="D534" s="1242"/>
    </row>
    <row r="535" spans="4:4">
      <c r="D535" s="1242"/>
    </row>
    <row r="536" spans="4:4">
      <c r="D536" s="1242"/>
    </row>
    <row r="537" spans="4:4">
      <c r="D537" s="1242"/>
    </row>
    <row r="538" spans="4:4">
      <c r="D538" s="1242"/>
    </row>
    <row r="539" spans="4:4">
      <c r="D539" s="1242"/>
    </row>
    <row r="540" spans="4:4">
      <c r="D540" s="1242"/>
    </row>
    <row r="541" spans="4:4">
      <c r="D541" s="1242"/>
    </row>
    <row r="542" spans="4:4">
      <c r="D542" s="1242"/>
    </row>
    <row r="543" spans="4:4">
      <c r="D543" s="1242"/>
    </row>
    <row r="544" spans="4:4">
      <c r="D544" s="1242"/>
    </row>
    <row r="545" spans="4:4">
      <c r="D545" s="1242"/>
    </row>
    <row r="546" spans="4:4">
      <c r="D546" s="1242"/>
    </row>
    <row r="547" spans="4:4">
      <c r="D547" s="1242"/>
    </row>
    <row r="548" spans="4:4">
      <c r="D548" s="1242"/>
    </row>
    <row r="549" spans="4:4">
      <c r="D549" s="1242"/>
    </row>
    <row r="550" spans="4:4">
      <c r="D550" s="1242"/>
    </row>
    <row r="551" spans="4:4">
      <c r="D551" s="1242"/>
    </row>
    <row r="552" spans="4:4">
      <c r="D552" s="1242"/>
    </row>
    <row r="553" spans="4:4">
      <c r="D553" s="1242"/>
    </row>
    <row r="554" spans="4:4">
      <c r="D554" s="1242"/>
    </row>
    <row r="555" spans="4:4">
      <c r="D555" s="1242"/>
    </row>
    <row r="556" spans="4:4">
      <c r="D556" s="1242"/>
    </row>
    <row r="557" spans="4:4">
      <c r="D557" s="1242"/>
    </row>
    <row r="558" spans="4:4">
      <c r="D558" s="1242"/>
    </row>
    <row r="559" spans="4:4">
      <c r="D559" s="1242"/>
    </row>
    <row r="560" spans="4:4">
      <c r="D560" s="1242"/>
    </row>
    <row r="561" spans="4:4">
      <c r="D561" s="1242"/>
    </row>
    <row r="562" spans="4:4">
      <c r="D562" s="1242"/>
    </row>
    <row r="563" spans="4:4">
      <c r="D563" s="1242"/>
    </row>
    <row r="564" spans="4:4">
      <c r="D564" s="1242"/>
    </row>
    <row r="565" spans="4:4">
      <c r="D565" s="1242"/>
    </row>
    <row r="566" spans="4:4">
      <c r="D566" s="1242"/>
    </row>
    <row r="567" spans="4:4">
      <c r="D567" s="1242"/>
    </row>
    <row r="568" spans="4:4">
      <c r="D568" s="1242"/>
    </row>
    <row r="569" spans="4:4">
      <c r="D569" s="1242"/>
    </row>
    <row r="570" spans="4:4">
      <c r="D570" s="1242"/>
    </row>
    <row r="571" spans="4:4">
      <c r="D571" s="1242"/>
    </row>
    <row r="572" spans="4:4">
      <c r="D572" s="1242"/>
    </row>
    <row r="573" spans="4:4">
      <c r="D573" s="1242"/>
    </row>
    <row r="574" spans="4:4">
      <c r="D574" s="1242"/>
    </row>
    <row r="575" spans="4:4">
      <c r="D575" s="1242"/>
    </row>
    <row r="576" spans="4:4">
      <c r="D576" s="1242"/>
    </row>
    <row r="577" spans="4:4">
      <c r="D577" s="1242"/>
    </row>
    <row r="578" spans="4:4">
      <c r="D578" s="1242"/>
    </row>
    <row r="579" spans="4:4">
      <c r="D579" s="1242"/>
    </row>
    <row r="580" spans="4:4">
      <c r="D580" s="1242"/>
    </row>
    <row r="581" spans="4:4">
      <c r="D581" s="1242"/>
    </row>
    <row r="582" spans="4:4">
      <c r="D582" s="1242"/>
    </row>
    <row r="583" spans="4:4">
      <c r="D583" s="1242"/>
    </row>
    <row r="584" spans="4:4">
      <c r="D584" s="1242"/>
    </row>
    <row r="585" spans="4:4">
      <c r="D585" s="1242"/>
    </row>
    <row r="586" spans="4:4">
      <c r="D586" s="1242"/>
    </row>
    <row r="587" spans="4:4">
      <c r="D587" s="1242"/>
    </row>
    <row r="588" spans="4:4">
      <c r="D588" s="1242"/>
    </row>
    <row r="589" spans="4:4">
      <c r="D589" s="1242"/>
    </row>
    <row r="590" spans="4:4">
      <c r="D590" s="1242"/>
    </row>
    <row r="591" spans="4:4">
      <c r="D591" s="1242"/>
    </row>
    <row r="592" spans="4:4">
      <c r="D592" s="1242"/>
    </row>
    <row r="593" spans="4:4">
      <c r="D593" s="1242"/>
    </row>
    <row r="594" spans="4:4">
      <c r="D594" s="1242"/>
    </row>
    <row r="595" spans="4:4">
      <c r="D595" s="1242"/>
    </row>
    <row r="596" spans="4:4">
      <c r="D596" s="1242"/>
    </row>
    <row r="597" spans="4:4">
      <c r="D597" s="1242"/>
    </row>
    <row r="598" spans="4:4">
      <c r="D598" s="1242"/>
    </row>
    <row r="599" spans="4:4">
      <c r="D599" s="1242"/>
    </row>
    <row r="600" spans="4:4">
      <c r="D600" s="1242"/>
    </row>
    <row r="601" spans="4:4">
      <c r="D601" s="1242"/>
    </row>
    <row r="602" spans="4:4">
      <c r="D602" s="1242"/>
    </row>
    <row r="603" spans="4:4">
      <c r="D603" s="1242"/>
    </row>
    <row r="604" spans="4:4">
      <c r="D604" s="1242"/>
    </row>
    <row r="605" spans="4:4">
      <c r="D605" s="1242"/>
    </row>
    <row r="606" spans="4:4">
      <c r="D606" s="1242"/>
    </row>
    <row r="607" spans="4:4">
      <c r="D607" s="1242"/>
    </row>
    <row r="608" spans="4:4">
      <c r="D608" s="1242"/>
    </row>
    <row r="609" spans="4:4">
      <c r="D609" s="1242"/>
    </row>
    <row r="610" spans="4:4">
      <c r="D610" s="1242"/>
    </row>
    <row r="611" spans="4:4">
      <c r="D611" s="1242"/>
    </row>
    <row r="612" spans="4:4">
      <c r="D612" s="1242"/>
    </row>
    <row r="613" spans="4:4">
      <c r="D613" s="1242"/>
    </row>
    <row r="614" spans="4:4">
      <c r="D614" s="1242"/>
    </row>
    <row r="615" spans="4:4">
      <c r="D615" s="1242"/>
    </row>
    <row r="616" spans="4:4">
      <c r="D616" s="1242"/>
    </row>
    <row r="617" spans="4:4">
      <c r="D617" s="1242"/>
    </row>
    <row r="618" spans="4:4">
      <c r="D618" s="1242"/>
    </row>
    <row r="619" spans="4:4">
      <c r="D619" s="1242"/>
    </row>
    <row r="620" spans="4:4">
      <c r="D620" s="1242"/>
    </row>
    <row r="621" spans="4:4">
      <c r="D621" s="1242"/>
    </row>
    <row r="622" spans="4:4">
      <c r="D622" s="1242"/>
    </row>
    <row r="623" spans="4:4">
      <c r="D623" s="1242"/>
    </row>
    <row r="624" spans="4:4">
      <c r="D624" s="1242"/>
    </row>
    <row r="625" spans="4:4">
      <c r="D625" s="1242"/>
    </row>
    <row r="626" spans="4:4">
      <c r="D626" s="1242"/>
    </row>
    <row r="627" spans="4:4">
      <c r="D627" s="1242"/>
    </row>
    <row r="628" spans="4:4">
      <c r="D628" s="1242"/>
    </row>
    <row r="629" spans="4:4">
      <c r="D629" s="1242"/>
    </row>
    <row r="630" spans="4:4">
      <c r="D630" s="1242"/>
    </row>
    <row r="631" spans="4:4">
      <c r="D631" s="1242"/>
    </row>
    <row r="632" spans="4:4">
      <c r="D632" s="1242"/>
    </row>
    <row r="633" spans="4:4">
      <c r="D633" s="1242"/>
    </row>
    <row r="634" spans="4:4">
      <c r="D634" s="1242"/>
    </row>
    <row r="635" spans="4:4">
      <c r="D635" s="1242"/>
    </row>
    <row r="636" spans="4:4">
      <c r="D636" s="1242"/>
    </row>
    <row r="637" spans="4:4">
      <c r="D637" s="1242"/>
    </row>
    <row r="638" spans="4:4">
      <c r="D638" s="1242"/>
    </row>
    <row r="639" spans="4:4">
      <c r="D639" s="1242"/>
    </row>
    <row r="640" spans="4:4">
      <c r="D640" s="1242"/>
    </row>
    <row r="641" spans="4:4">
      <c r="D641" s="1242"/>
    </row>
    <row r="642" spans="4:4">
      <c r="D642" s="1242"/>
    </row>
    <row r="643" spans="4:4">
      <c r="D643" s="1242"/>
    </row>
    <row r="644" spans="4:4">
      <c r="D644" s="1242"/>
    </row>
    <row r="645" spans="4:4">
      <c r="D645" s="1242"/>
    </row>
    <row r="646" spans="4:4">
      <c r="D646" s="1242"/>
    </row>
    <row r="647" spans="4:4">
      <c r="D647" s="1242"/>
    </row>
    <row r="648" spans="4:4">
      <c r="D648" s="1242"/>
    </row>
    <row r="649" spans="4:4">
      <c r="D649" s="1242"/>
    </row>
    <row r="650" spans="4:4">
      <c r="D650" s="1242"/>
    </row>
    <row r="651" spans="4:4">
      <c r="D651" s="1242"/>
    </row>
    <row r="652" spans="4:4">
      <c r="D652" s="1242"/>
    </row>
    <row r="653" spans="4:4">
      <c r="D653" s="1242"/>
    </row>
    <row r="654" spans="4:4">
      <c r="D654" s="1242"/>
    </row>
    <row r="655" spans="4:4">
      <c r="D655" s="1242"/>
    </row>
    <row r="656" spans="4:4">
      <c r="D656" s="1242"/>
    </row>
    <row r="657" spans="4:4">
      <c r="D657" s="1242"/>
    </row>
    <row r="658" spans="4:4">
      <c r="D658" s="1242"/>
    </row>
    <row r="659" spans="4:4">
      <c r="D659" s="1242"/>
    </row>
    <row r="660" spans="4:4">
      <c r="D660" s="1242"/>
    </row>
    <row r="661" spans="4:4">
      <c r="D661" s="1242"/>
    </row>
    <row r="662" spans="4:4">
      <c r="D662" s="1242"/>
    </row>
    <row r="663" spans="4:4">
      <c r="D663" s="1242"/>
    </row>
    <row r="664" spans="4:4">
      <c r="D664" s="1242"/>
    </row>
    <row r="665" spans="4:4">
      <c r="D665" s="1242"/>
    </row>
    <row r="666" spans="4:4">
      <c r="D666" s="1242"/>
    </row>
    <row r="667" spans="4:4">
      <c r="D667" s="1242"/>
    </row>
    <row r="668" spans="4:4">
      <c r="D668" s="1242"/>
    </row>
    <row r="669" spans="4:4">
      <c r="D669" s="1242"/>
    </row>
    <row r="670" spans="4:4">
      <c r="D670" s="1242"/>
    </row>
    <row r="671" spans="4:4">
      <c r="D671" s="1242"/>
    </row>
    <row r="672" spans="4:4">
      <c r="D672" s="1242"/>
    </row>
    <row r="673" spans="4:4">
      <c r="D673" s="1242"/>
    </row>
    <row r="674" spans="4:4">
      <c r="D674" s="1242"/>
    </row>
    <row r="675" spans="4:4">
      <c r="D675" s="1242"/>
    </row>
    <row r="676" spans="4:4">
      <c r="D676" s="1242"/>
    </row>
    <row r="677" spans="4:4">
      <c r="D677" s="1242"/>
    </row>
    <row r="678" spans="4:4">
      <c r="D678" s="1242"/>
    </row>
    <row r="679" spans="4:4">
      <c r="D679" s="1242"/>
    </row>
    <row r="680" spans="4:4">
      <c r="D680" s="1242"/>
    </row>
    <row r="681" spans="4:4">
      <c r="D681" s="1242"/>
    </row>
    <row r="682" spans="4:4">
      <c r="D682" s="1242"/>
    </row>
    <row r="683" spans="4:4">
      <c r="D683" s="1242"/>
    </row>
    <row r="684" spans="4:4">
      <c r="D684" s="1242"/>
    </row>
    <row r="685" spans="4:4">
      <c r="D685" s="1242"/>
    </row>
    <row r="686" spans="4:4">
      <c r="D686" s="1242"/>
    </row>
    <row r="687" spans="4:4">
      <c r="D687" s="1242"/>
    </row>
    <row r="688" spans="4:4">
      <c r="D688" s="1242"/>
    </row>
    <row r="689" spans="4:4">
      <c r="D689" s="1242"/>
    </row>
    <row r="690" spans="4:4">
      <c r="D690" s="1242"/>
    </row>
    <row r="691" spans="4:4">
      <c r="D691" s="1242"/>
    </row>
    <row r="692" spans="4:4">
      <c r="D692" s="1242"/>
    </row>
    <row r="693" spans="4:4">
      <c r="D693" s="1242"/>
    </row>
    <row r="694" spans="4:4">
      <c r="D694" s="1242"/>
    </row>
    <row r="695" spans="4:4">
      <c r="D695" s="1242"/>
    </row>
    <row r="696" spans="4:4">
      <c r="D696" s="1242"/>
    </row>
    <row r="697" spans="4:4">
      <c r="D697" s="1242"/>
    </row>
    <row r="698" spans="4:4">
      <c r="D698" s="1242"/>
    </row>
    <row r="699" spans="4:4">
      <c r="D699" s="1242"/>
    </row>
    <row r="700" spans="4:4">
      <c r="D700" s="1242"/>
    </row>
    <row r="701" spans="4:4">
      <c r="D701" s="1242"/>
    </row>
    <row r="702" spans="4:4">
      <c r="D702" s="1242"/>
    </row>
    <row r="703" spans="4:4">
      <c r="D703" s="1242"/>
    </row>
    <row r="704" spans="4:4">
      <c r="D704" s="1242"/>
    </row>
    <row r="705" spans="4:4">
      <c r="D705" s="1242"/>
    </row>
    <row r="706" spans="4:4">
      <c r="D706" s="1242"/>
    </row>
    <row r="707" spans="4:4">
      <c r="D707" s="1242"/>
    </row>
    <row r="708" spans="4:4">
      <c r="D708" s="1242"/>
    </row>
    <row r="709" spans="4:4">
      <c r="D709" s="1242"/>
    </row>
    <row r="710" spans="4:4">
      <c r="D710" s="1242"/>
    </row>
    <row r="711" spans="4:4">
      <c r="D711" s="1242"/>
    </row>
    <row r="712" spans="4:4">
      <c r="D712" s="1242"/>
    </row>
    <row r="713" spans="4:4">
      <c r="D713" s="1242"/>
    </row>
    <row r="714" spans="4:4">
      <c r="D714" s="1242"/>
    </row>
    <row r="715" spans="4:4">
      <c r="D715" s="1242"/>
    </row>
    <row r="716" spans="4:4">
      <c r="D716" s="1242"/>
    </row>
    <row r="717" spans="4:4">
      <c r="D717" s="1242"/>
    </row>
    <row r="718" spans="4:4">
      <c r="D718" s="1242"/>
    </row>
    <row r="719" spans="4:4">
      <c r="D719" s="1242"/>
    </row>
    <row r="720" spans="4:4">
      <c r="D720" s="1242"/>
    </row>
    <row r="721" spans="4:4">
      <c r="D721" s="1242"/>
    </row>
    <row r="722" spans="4:4">
      <c r="D722" s="1242"/>
    </row>
    <row r="723" spans="4:4">
      <c r="D723" s="1242"/>
    </row>
    <row r="724" spans="4:4">
      <c r="D724" s="1242"/>
    </row>
    <row r="725" spans="4:4">
      <c r="D725" s="1242"/>
    </row>
    <row r="726" spans="4:4">
      <c r="D726" s="1242"/>
    </row>
    <row r="727" spans="4:4">
      <c r="D727" s="1242"/>
    </row>
    <row r="728" spans="4:4">
      <c r="D728" s="1242"/>
    </row>
    <row r="729" spans="4:4">
      <c r="D729" s="1242"/>
    </row>
    <row r="730" spans="4:4">
      <c r="D730" s="1242"/>
    </row>
    <row r="731" spans="4:4">
      <c r="D731" s="1242"/>
    </row>
    <row r="732" spans="4:4">
      <c r="D732" s="1242"/>
    </row>
    <row r="733" spans="4:4">
      <c r="D733" s="1242"/>
    </row>
    <row r="734" spans="4:4">
      <c r="D734" s="1242"/>
    </row>
    <row r="735" spans="4:4">
      <c r="D735" s="1242"/>
    </row>
    <row r="736" spans="4:4">
      <c r="D736" s="1242"/>
    </row>
    <row r="737" spans="4:4">
      <c r="D737" s="1242"/>
    </row>
    <row r="738" spans="4:4">
      <c r="D738" s="1242"/>
    </row>
    <row r="739" spans="4:4">
      <c r="D739" s="1242"/>
    </row>
    <row r="740" spans="4:4">
      <c r="D740" s="1242"/>
    </row>
    <row r="741" spans="4:4">
      <c r="D741" s="1242"/>
    </row>
    <row r="742" spans="4:4">
      <c r="D742" s="1242"/>
    </row>
    <row r="743" spans="4:4">
      <c r="D743" s="1242"/>
    </row>
    <row r="744" spans="4:4">
      <c r="D744" s="1242"/>
    </row>
    <row r="745" spans="4:4">
      <c r="D745" s="1242"/>
    </row>
    <row r="746" spans="4:4">
      <c r="D746" s="1242"/>
    </row>
    <row r="747" spans="4:4">
      <c r="D747" s="1242"/>
    </row>
    <row r="748" spans="4:4">
      <c r="D748" s="1242"/>
    </row>
    <row r="749" spans="4:4">
      <c r="D749" s="1242"/>
    </row>
    <row r="750" spans="4:4">
      <c r="D750" s="1242"/>
    </row>
    <row r="751" spans="4:4">
      <c r="D751" s="1242"/>
    </row>
    <row r="752" spans="4:4">
      <c r="D752" s="1242"/>
    </row>
    <row r="753" spans="4:4">
      <c r="D753" s="1242"/>
    </row>
    <row r="754" spans="4:4">
      <c r="D754" s="1242"/>
    </row>
    <row r="755" spans="4:4">
      <c r="D755" s="1242"/>
    </row>
    <row r="756" spans="4:4">
      <c r="D756" s="1242"/>
    </row>
    <row r="757" spans="4:4">
      <c r="D757" s="1242"/>
    </row>
    <row r="758" spans="4:4">
      <c r="D758" s="1242"/>
    </row>
    <row r="759" spans="4:4">
      <c r="D759" s="1242"/>
    </row>
    <row r="760" spans="4:4">
      <c r="D760" s="1242"/>
    </row>
    <row r="761" spans="4:4">
      <c r="D761" s="1242"/>
    </row>
    <row r="762" spans="4:4">
      <c r="D762" s="1242"/>
    </row>
    <row r="763" spans="4:4">
      <c r="D763" s="1242"/>
    </row>
    <row r="764" spans="4:4">
      <c r="D764" s="1242"/>
    </row>
    <row r="765" spans="4:4">
      <c r="D765" s="1242"/>
    </row>
    <row r="766" spans="4:4">
      <c r="D766" s="1242"/>
    </row>
    <row r="767" spans="4:4">
      <c r="D767" s="1242"/>
    </row>
    <row r="768" spans="4:4">
      <c r="D768" s="1242"/>
    </row>
    <row r="769" spans="4:4">
      <c r="D769" s="1242"/>
    </row>
    <row r="770" spans="4:4">
      <c r="D770" s="1242"/>
    </row>
    <row r="771" spans="4:4">
      <c r="D771" s="1242"/>
    </row>
    <row r="772" spans="4:4">
      <c r="D772" s="1242"/>
    </row>
    <row r="773" spans="4:4">
      <c r="D773" s="1242"/>
    </row>
    <row r="774" spans="4:4">
      <c r="D774" s="1242"/>
    </row>
    <row r="775" spans="4:4">
      <c r="D775" s="1242"/>
    </row>
    <row r="776" spans="4:4">
      <c r="D776" s="1242"/>
    </row>
    <row r="777" spans="4:4">
      <c r="D777" s="1242"/>
    </row>
    <row r="778" spans="4:4">
      <c r="D778" s="1242"/>
    </row>
    <row r="779" spans="4:4">
      <c r="D779" s="1242"/>
    </row>
    <row r="780" spans="4:4">
      <c r="D780" s="1242"/>
    </row>
    <row r="781" spans="4:4">
      <c r="D781" s="1242"/>
    </row>
    <row r="782" spans="4:4">
      <c r="D782" s="1242"/>
    </row>
    <row r="783" spans="4:4">
      <c r="D783" s="1242"/>
    </row>
    <row r="784" spans="4:4">
      <c r="D784" s="1242"/>
    </row>
    <row r="785" spans="4:4">
      <c r="D785" s="1242"/>
    </row>
    <row r="786" spans="4:4">
      <c r="D786" s="1242"/>
    </row>
    <row r="787" spans="4:4">
      <c r="D787" s="1242"/>
    </row>
    <row r="788" spans="4:4">
      <c r="D788" s="1242"/>
    </row>
    <row r="789" spans="4:4">
      <c r="D789" s="1242"/>
    </row>
    <row r="790" spans="4:4">
      <c r="D790" s="1242"/>
    </row>
    <row r="791" spans="4:4">
      <c r="D791" s="1242"/>
    </row>
    <row r="792" spans="4:4">
      <c r="D792" s="1242"/>
    </row>
    <row r="793" spans="4:4">
      <c r="D793" s="1242"/>
    </row>
    <row r="794" spans="4:4">
      <c r="D794" s="1242"/>
    </row>
    <row r="795" spans="4:4">
      <c r="D795" s="1242"/>
    </row>
    <row r="796" spans="4:4">
      <c r="D796" s="1242"/>
    </row>
    <row r="797" spans="4:4">
      <c r="D797" s="1242"/>
    </row>
    <row r="798" spans="4:4">
      <c r="D798" s="1242"/>
    </row>
    <row r="799" spans="4:4">
      <c r="D799" s="1242"/>
    </row>
    <row r="800" spans="4:4">
      <c r="D800" s="1242"/>
    </row>
    <row r="801" spans="4:4">
      <c r="D801" s="1242"/>
    </row>
    <row r="802" spans="4:4">
      <c r="D802" s="1242"/>
    </row>
    <row r="803" spans="4:4">
      <c r="D803" s="1242"/>
    </row>
    <row r="804" spans="4:4">
      <c r="D804" s="1242"/>
    </row>
    <row r="805" spans="4:4">
      <c r="D805" s="1242"/>
    </row>
    <row r="806" spans="4:4">
      <c r="D806" s="1242"/>
    </row>
    <row r="807" spans="4:4">
      <c r="D807" s="1242"/>
    </row>
    <row r="808" spans="4:4">
      <c r="D808" s="1242"/>
    </row>
    <row r="809" spans="4:4">
      <c r="D809" s="1242"/>
    </row>
    <row r="810" spans="4:4">
      <c r="D810" s="1242"/>
    </row>
    <row r="811" spans="4:4">
      <c r="D811" s="1242"/>
    </row>
    <row r="812" spans="4:4">
      <c r="D812" s="1242"/>
    </row>
    <row r="813" spans="4:4">
      <c r="D813" s="1242"/>
    </row>
    <row r="814" spans="4:4">
      <c r="D814" s="1242"/>
    </row>
    <row r="815" spans="4:4">
      <c r="D815" s="1242"/>
    </row>
    <row r="816" spans="4:4">
      <c r="D816" s="1242"/>
    </row>
    <row r="817" spans="4:4">
      <c r="D817" s="1242"/>
    </row>
    <row r="818" spans="4:4">
      <c r="D818" s="1242"/>
    </row>
    <row r="819" spans="4:4">
      <c r="D819" s="1242"/>
    </row>
    <row r="820" spans="4:4">
      <c r="D820" s="1242"/>
    </row>
    <row r="821" spans="4:4">
      <c r="D821" s="1242"/>
    </row>
    <row r="822" spans="4:4">
      <c r="D822" s="1242"/>
    </row>
    <row r="823" spans="4:4">
      <c r="D823" s="1242"/>
    </row>
    <row r="824" spans="4:4">
      <c r="D824" s="1242"/>
    </row>
    <row r="825" spans="4:4">
      <c r="D825" s="1242"/>
    </row>
    <row r="826" spans="4:4">
      <c r="D826" s="1242"/>
    </row>
    <row r="827" spans="4:4">
      <c r="D827" s="1242"/>
    </row>
    <row r="828" spans="4:4">
      <c r="D828" s="1242"/>
    </row>
    <row r="829" spans="4:4">
      <c r="D829" s="1242"/>
    </row>
    <row r="830" spans="4:4">
      <c r="D830" s="1242"/>
    </row>
    <row r="831" spans="4:4">
      <c r="D831" s="1242"/>
    </row>
    <row r="832" spans="4:4">
      <c r="D832" s="1242"/>
    </row>
    <row r="833" spans="4:4">
      <c r="D833" s="1242"/>
    </row>
    <row r="834" spans="4:4">
      <c r="D834" s="1242"/>
    </row>
    <row r="835" spans="4:4">
      <c r="D835" s="1242"/>
    </row>
    <row r="836" spans="4:4">
      <c r="D836" s="1242"/>
    </row>
    <row r="837" spans="4:4">
      <c r="D837" s="1242"/>
    </row>
    <row r="838" spans="4:4">
      <c r="D838" s="1242"/>
    </row>
    <row r="839" spans="4:4">
      <c r="D839" s="1242"/>
    </row>
    <row r="840" spans="4:4">
      <c r="D840" s="1242"/>
    </row>
    <row r="841" spans="4:4">
      <c r="D841" s="1242"/>
    </row>
    <row r="842" spans="4:4">
      <c r="D842" s="1242"/>
    </row>
    <row r="843" spans="4:4">
      <c r="D843" s="1242"/>
    </row>
    <row r="844" spans="4:4">
      <c r="D844" s="1242"/>
    </row>
    <row r="845" spans="4:4">
      <c r="D845" s="1242"/>
    </row>
    <row r="846" spans="4:4">
      <c r="D846" s="1242"/>
    </row>
    <row r="847" spans="4:4">
      <c r="D847" s="1242"/>
    </row>
    <row r="848" spans="4:4">
      <c r="D848" s="1242"/>
    </row>
    <row r="849" spans="4:4">
      <c r="D849" s="1242"/>
    </row>
    <row r="850" spans="4:4">
      <c r="D850" s="1242"/>
    </row>
    <row r="851" spans="4:4">
      <c r="D851" s="1242"/>
    </row>
    <row r="852" spans="4:4">
      <c r="D852" s="1242"/>
    </row>
    <row r="853" spans="4:4">
      <c r="D853" s="1242"/>
    </row>
    <row r="854" spans="4:4">
      <c r="D854" s="1242"/>
    </row>
    <row r="855" spans="4:4">
      <c r="D855" s="1242"/>
    </row>
    <row r="856" spans="4:4">
      <c r="D856" s="1242"/>
    </row>
    <row r="857" spans="4:4">
      <c r="D857" s="1242"/>
    </row>
    <row r="858" spans="4:4">
      <c r="D858" s="1242"/>
    </row>
    <row r="859" spans="4:4">
      <c r="D859" s="1242"/>
    </row>
    <row r="860" spans="4:4">
      <c r="D860" s="1242"/>
    </row>
    <row r="861" spans="4:4">
      <c r="D861" s="1242"/>
    </row>
    <row r="862" spans="4:4">
      <c r="D862" s="1242"/>
    </row>
    <row r="863" spans="4:4">
      <c r="D863" s="1242"/>
    </row>
    <row r="864" spans="4:4">
      <c r="D864" s="1242"/>
    </row>
    <row r="865" spans="4:4">
      <c r="D865" s="1242"/>
    </row>
    <row r="866" spans="4:4">
      <c r="D866" s="1242"/>
    </row>
    <row r="867" spans="4:4">
      <c r="D867" s="1242"/>
    </row>
    <row r="868" spans="4:4">
      <c r="D868" s="1242"/>
    </row>
    <row r="869" spans="4:4">
      <c r="D869" s="1242"/>
    </row>
    <row r="870" spans="4:4">
      <c r="D870" s="1242"/>
    </row>
    <row r="871" spans="4:4">
      <c r="D871" s="1242"/>
    </row>
    <row r="872" spans="4:4">
      <c r="D872" s="1242"/>
    </row>
    <row r="873" spans="4:4">
      <c r="D873" s="1242"/>
    </row>
    <row r="874" spans="4:4">
      <c r="D874" s="1242"/>
    </row>
    <row r="875" spans="4:4">
      <c r="D875" s="1242"/>
    </row>
    <row r="876" spans="4:4">
      <c r="D876" s="1242"/>
    </row>
    <row r="877" spans="4:4">
      <c r="D877" s="1242"/>
    </row>
    <row r="878" spans="4:4">
      <c r="D878" s="1242"/>
    </row>
    <row r="879" spans="4:4">
      <c r="D879" s="1242"/>
    </row>
    <row r="880" spans="4:4">
      <c r="D880" s="1242"/>
    </row>
    <row r="881" spans="4:4">
      <c r="D881" s="1242"/>
    </row>
    <row r="882" spans="4:4">
      <c r="D882" s="1242"/>
    </row>
    <row r="883" spans="4:4">
      <c r="D883" s="1242"/>
    </row>
    <row r="884" spans="4:4">
      <c r="D884" s="1242"/>
    </row>
    <row r="885" spans="4:4">
      <c r="D885" s="1242"/>
    </row>
    <row r="886" spans="4:4">
      <c r="D886" s="1242"/>
    </row>
    <row r="887" spans="4:4">
      <c r="D887" s="1242"/>
    </row>
    <row r="888" spans="4:4">
      <c r="D888" s="1242"/>
    </row>
    <row r="889" spans="4:4">
      <c r="D889" s="1242"/>
    </row>
    <row r="890" spans="4:4">
      <c r="D890" s="1242"/>
    </row>
    <row r="891" spans="4:4">
      <c r="D891" s="1242"/>
    </row>
    <row r="892" spans="4:4">
      <c r="D892" s="1242"/>
    </row>
    <row r="893" spans="4:4">
      <c r="D893" s="1242"/>
    </row>
    <row r="894" spans="4:4">
      <c r="D894" s="1242"/>
    </row>
    <row r="895" spans="4:4">
      <c r="D895" s="1242"/>
    </row>
    <row r="896" spans="4:4">
      <c r="D896" s="1242"/>
    </row>
    <row r="897" spans="4:4">
      <c r="D897" s="1242"/>
    </row>
    <row r="898" spans="4:4">
      <c r="D898" s="1242"/>
    </row>
    <row r="899" spans="4:4">
      <c r="D899" s="1242"/>
    </row>
    <row r="900" spans="4:4">
      <c r="D900" s="1242"/>
    </row>
    <row r="901" spans="4:4">
      <c r="D901" s="1242"/>
    </row>
    <row r="902" spans="4:4">
      <c r="D902" s="1242"/>
    </row>
    <row r="903" spans="4:4">
      <c r="D903" s="1242"/>
    </row>
    <row r="904" spans="4:4">
      <c r="D904" s="1242"/>
    </row>
    <row r="905" spans="4:4">
      <c r="D905" s="1242"/>
    </row>
    <row r="906" spans="4:4">
      <c r="D906" s="1242"/>
    </row>
    <row r="907" spans="4:4">
      <c r="D907" s="1242"/>
    </row>
    <row r="908" spans="4:4">
      <c r="D908" s="1242"/>
    </row>
    <row r="909" spans="4:4">
      <c r="D909" s="1242"/>
    </row>
    <row r="910" spans="4:4">
      <c r="D910" s="1242"/>
    </row>
    <row r="911" spans="4:4">
      <c r="D911" s="1242"/>
    </row>
    <row r="912" spans="4:4">
      <c r="D912" s="1242"/>
    </row>
    <row r="913" spans="4:4">
      <c r="D913" s="1242"/>
    </row>
    <row r="914" spans="4:4">
      <c r="D914" s="1242"/>
    </row>
    <row r="915" spans="4:4">
      <c r="D915" s="1242"/>
    </row>
    <row r="916" spans="4:4">
      <c r="D916" s="1242"/>
    </row>
    <row r="917" spans="4:4">
      <c r="D917" s="1242"/>
    </row>
    <row r="918" spans="4:4">
      <c r="D918" s="1242"/>
    </row>
    <row r="919" spans="4:4">
      <c r="D919" s="1242"/>
    </row>
    <row r="920" spans="4:4">
      <c r="D920" s="1242"/>
    </row>
    <row r="921" spans="4:4">
      <c r="D921" s="1242"/>
    </row>
    <row r="922" spans="4:4">
      <c r="D922" s="1242"/>
    </row>
    <row r="923" spans="4:4">
      <c r="D923" s="1242"/>
    </row>
    <row r="924" spans="4:4">
      <c r="D924" s="1242"/>
    </row>
    <row r="925" spans="4:4">
      <c r="D925" s="1242"/>
    </row>
    <row r="926" spans="4:4">
      <c r="D926" s="1242"/>
    </row>
    <row r="927" spans="4:4">
      <c r="D927" s="1242"/>
    </row>
    <row r="928" spans="4:4">
      <c r="D928" s="1242"/>
    </row>
    <row r="929" spans="4:4">
      <c r="D929" s="1242"/>
    </row>
    <row r="930" spans="4:4">
      <c r="D930" s="1242"/>
    </row>
    <row r="931" spans="4:4">
      <c r="D931" s="1242"/>
    </row>
    <row r="932" spans="4:4">
      <c r="D932" s="1242"/>
    </row>
    <row r="933" spans="4:4">
      <c r="D933" s="1242"/>
    </row>
    <row r="934" spans="4:4">
      <c r="D934" s="1242"/>
    </row>
    <row r="935" spans="4:4">
      <c r="D935" s="1242"/>
    </row>
    <row r="936" spans="4:4">
      <c r="D936" s="1242"/>
    </row>
    <row r="937" spans="4:4">
      <c r="D937" s="1242"/>
    </row>
    <row r="938" spans="4:4">
      <c r="D938" s="1242"/>
    </row>
    <row r="939" spans="4:4">
      <c r="D939" s="1242"/>
    </row>
    <row r="940" spans="4:4">
      <c r="D940" s="1242"/>
    </row>
    <row r="941" spans="4:4">
      <c r="D941" s="1242"/>
    </row>
    <row r="942" spans="4:4">
      <c r="D942" s="1242"/>
    </row>
    <row r="943" spans="4:4">
      <c r="D943" s="1242"/>
    </row>
    <row r="944" spans="4:4">
      <c r="D944" s="1242"/>
    </row>
    <row r="945" spans="4:4">
      <c r="D945" s="1242"/>
    </row>
    <row r="946" spans="4:4">
      <c r="D946" s="1242"/>
    </row>
    <row r="947" spans="4:4">
      <c r="D947" s="1242"/>
    </row>
    <row r="948" spans="4:4">
      <c r="D948" s="1242"/>
    </row>
    <row r="949" spans="4:4">
      <c r="D949" s="1242"/>
    </row>
    <row r="950" spans="4:4">
      <c r="D950" s="1242"/>
    </row>
    <row r="951" spans="4:4">
      <c r="D951" s="1242"/>
    </row>
    <row r="952" spans="4:4">
      <c r="D952" s="1242"/>
    </row>
    <row r="953" spans="4:4">
      <c r="D953" s="1242"/>
    </row>
    <row r="954" spans="4:4">
      <c r="D954" s="1242"/>
    </row>
    <row r="955" spans="4:4">
      <c r="D955" s="1242"/>
    </row>
    <row r="956" spans="4:4">
      <c r="D956" s="1242"/>
    </row>
    <row r="957" spans="4:4">
      <c r="D957" s="1242"/>
    </row>
    <row r="958" spans="4:4">
      <c r="D958" s="1242"/>
    </row>
    <row r="959" spans="4:4">
      <c r="D959" s="1242"/>
    </row>
    <row r="960" spans="4:4">
      <c r="D960" s="1242"/>
    </row>
    <row r="961" spans="4:4">
      <c r="D961" s="1242"/>
    </row>
    <row r="962" spans="4:4">
      <c r="D962" s="1242"/>
    </row>
    <row r="963" spans="4:4">
      <c r="D963" s="1242"/>
    </row>
    <row r="964" spans="4:4">
      <c r="D964" s="1242"/>
    </row>
    <row r="965" spans="4:4">
      <c r="D965" s="1242"/>
    </row>
    <row r="966" spans="4:4">
      <c r="D966" s="1242"/>
    </row>
    <row r="967" spans="4:4">
      <c r="D967" s="1242"/>
    </row>
    <row r="968" spans="4:4">
      <c r="D968" s="1242"/>
    </row>
    <row r="969" spans="4:4">
      <c r="D969" s="1242"/>
    </row>
    <row r="970" spans="4:4">
      <c r="D970" s="1242"/>
    </row>
    <row r="971" spans="4:4">
      <c r="D971" s="1242"/>
    </row>
    <row r="972" spans="4:4">
      <c r="D972" s="1242"/>
    </row>
    <row r="973" spans="4:4">
      <c r="D973" s="1242"/>
    </row>
    <row r="974" spans="4:4">
      <c r="D974" s="1242"/>
    </row>
    <row r="975" spans="4:4">
      <c r="D975" s="1242"/>
    </row>
    <row r="976" spans="4:4">
      <c r="D976" s="1242"/>
    </row>
    <row r="977" spans="4:4">
      <c r="D977" s="1242"/>
    </row>
    <row r="978" spans="4:4">
      <c r="D978" s="1242"/>
    </row>
    <row r="979" spans="4:4">
      <c r="D979" s="1242"/>
    </row>
    <row r="980" spans="4:4">
      <c r="D980" s="1242"/>
    </row>
    <row r="981" spans="4:4">
      <c r="D981" s="1242"/>
    </row>
    <row r="982" spans="4:4">
      <c r="D982" s="1242"/>
    </row>
    <row r="983" spans="4:4">
      <c r="D983" s="1242"/>
    </row>
    <row r="984" spans="4:4">
      <c r="D984" s="1242"/>
    </row>
    <row r="985" spans="4:4">
      <c r="D985" s="1242"/>
    </row>
    <row r="986" spans="4:4">
      <c r="D986" s="1242"/>
    </row>
    <row r="987" spans="4:4">
      <c r="D987" s="1242"/>
    </row>
    <row r="988" spans="4:4">
      <c r="D988" s="1242"/>
    </row>
    <row r="989" spans="4:4">
      <c r="D989" s="1242"/>
    </row>
    <row r="990" spans="4:4">
      <c r="D990" s="1242"/>
    </row>
    <row r="991" spans="4:4">
      <c r="D991" s="1242"/>
    </row>
    <row r="992" spans="4:4">
      <c r="D992" s="1242"/>
    </row>
    <row r="993" spans="4:4">
      <c r="D993" s="1242"/>
    </row>
    <row r="994" spans="4:4">
      <c r="D994" s="1242"/>
    </row>
    <row r="995" spans="4:4">
      <c r="D995" s="1242"/>
    </row>
    <row r="996" spans="4:4">
      <c r="D996" s="1242"/>
    </row>
    <row r="997" spans="4:4">
      <c r="D997" s="1242"/>
    </row>
    <row r="998" spans="4:4">
      <c r="D998" s="1242"/>
    </row>
    <row r="999" spans="4:4">
      <c r="D999" s="1242"/>
    </row>
    <row r="1000" spans="4:4">
      <c r="D1000" s="1242"/>
    </row>
  </sheetData>
  <sheetProtection algorithmName="SHA-512" hashValue="qACWphw6IGeoT+FVDdUtqkIPa+2JvYQq4ne3SF+8hygXHWJRCX3Qan7EMGzl6t/tSnV2sHj7UIoFHF0cJqGihA==" saltValue="IApOt1+t2AIExe4Q/gOEZg==" spinCount="100000" sheet="1" objects="1" scenarios="1" selectLockedCells="1"/>
  <conditionalFormatting sqref="D1:D1048576">
    <cfRule type="expression" dxfId="0" priority="1">
      <formula>$C1</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D0ABD-547C-4A9C-952F-6821A51CB529}">
  <sheetPr codeName="List3"/>
  <dimension ref="A1:I34"/>
  <sheetViews>
    <sheetView showGridLines="0" view="pageBreakPreview" topLeftCell="A4" zoomScaleNormal="100" zoomScaleSheetLayoutView="100" workbookViewId="0">
      <selection activeCell="A29" sqref="A29:I30"/>
    </sheetView>
  </sheetViews>
  <sheetFormatPr defaultRowHeight="16.5"/>
  <cols>
    <col min="1" max="1" width="12.42578125" style="108" customWidth="1"/>
    <col min="2" max="2" width="14" style="108" customWidth="1"/>
    <col min="3" max="3" width="9" style="108" customWidth="1"/>
    <col min="4" max="4" width="9.140625" style="108"/>
    <col min="5" max="5" width="6.85546875" style="108" customWidth="1"/>
    <col min="6" max="6" width="9.140625" style="108"/>
    <col min="7" max="8" width="6.42578125" style="108" customWidth="1"/>
    <col min="9" max="9" width="14.140625" style="108" customWidth="1"/>
    <col min="10" max="10" width="9.140625" style="108"/>
    <col min="11" max="11" width="11.5703125" style="108" customWidth="1"/>
    <col min="12" max="256" width="9.140625" style="108"/>
    <col min="257" max="257" width="12.42578125" style="108" customWidth="1"/>
    <col min="258" max="258" width="14" style="108" customWidth="1"/>
    <col min="259" max="259" width="9" style="108" customWidth="1"/>
    <col min="260" max="260" width="9.140625" style="108"/>
    <col min="261" max="261" width="6.85546875" style="108" customWidth="1"/>
    <col min="262" max="262" width="9.140625" style="108"/>
    <col min="263" max="264" width="6.42578125" style="108" customWidth="1"/>
    <col min="265" max="265" width="14.140625" style="108" customWidth="1"/>
    <col min="266" max="266" width="9.140625" style="108"/>
    <col min="267" max="267" width="11.5703125" style="108" customWidth="1"/>
    <col min="268" max="512" width="9.140625" style="108"/>
    <col min="513" max="513" width="12.42578125" style="108" customWidth="1"/>
    <col min="514" max="514" width="14" style="108" customWidth="1"/>
    <col min="515" max="515" width="9" style="108" customWidth="1"/>
    <col min="516" max="516" width="9.140625" style="108"/>
    <col min="517" max="517" width="6.85546875" style="108" customWidth="1"/>
    <col min="518" max="518" width="9.140625" style="108"/>
    <col min="519" max="520" width="6.42578125" style="108" customWidth="1"/>
    <col min="521" max="521" width="14.140625" style="108" customWidth="1"/>
    <col min="522" max="522" width="9.140625" style="108"/>
    <col min="523" max="523" width="11.5703125" style="108" customWidth="1"/>
    <col min="524" max="768" width="9.140625" style="108"/>
    <col min="769" max="769" width="12.42578125" style="108" customWidth="1"/>
    <col min="770" max="770" width="14" style="108" customWidth="1"/>
    <col min="771" max="771" width="9" style="108" customWidth="1"/>
    <col min="772" max="772" width="9.140625" style="108"/>
    <col min="773" max="773" width="6.85546875" style="108" customWidth="1"/>
    <col min="774" max="774" width="9.140625" style="108"/>
    <col min="775" max="776" width="6.42578125" style="108" customWidth="1"/>
    <col min="777" max="777" width="14.140625" style="108" customWidth="1"/>
    <col min="778" max="778" width="9.140625" style="108"/>
    <col min="779" max="779" width="11.5703125" style="108" customWidth="1"/>
    <col min="780" max="1024" width="9.140625" style="108"/>
    <col min="1025" max="1025" width="12.42578125" style="108" customWidth="1"/>
    <col min="1026" max="1026" width="14" style="108" customWidth="1"/>
    <col min="1027" max="1027" width="9" style="108" customWidth="1"/>
    <col min="1028" max="1028" width="9.140625" style="108"/>
    <col min="1029" max="1029" width="6.85546875" style="108" customWidth="1"/>
    <col min="1030" max="1030" width="9.140625" style="108"/>
    <col min="1031" max="1032" width="6.42578125" style="108" customWidth="1"/>
    <col min="1033" max="1033" width="14.140625" style="108" customWidth="1"/>
    <col min="1034" max="1034" width="9.140625" style="108"/>
    <col min="1035" max="1035" width="11.5703125" style="108" customWidth="1"/>
    <col min="1036" max="1280" width="9.140625" style="108"/>
    <col min="1281" max="1281" width="12.42578125" style="108" customWidth="1"/>
    <col min="1282" max="1282" width="14" style="108" customWidth="1"/>
    <col min="1283" max="1283" width="9" style="108" customWidth="1"/>
    <col min="1284" max="1284" width="9.140625" style="108"/>
    <col min="1285" max="1285" width="6.85546875" style="108" customWidth="1"/>
    <col min="1286" max="1286" width="9.140625" style="108"/>
    <col min="1287" max="1288" width="6.42578125" style="108" customWidth="1"/>
    <col min="1289" max="1289" width="14.140625" style="108" customWidth="1"/>
    <col min="1290" max="1290" width="9.140625" style="108"/>
    <col min="1291" max="1291" width="11.5703125" style="108" customWidth="1"/>
    <col min="1292" max="1536" width="9.140625" style="108"/>
    <col min="1537" max="1537" width="12.42578125" style="108" customWidth="1"/>
    <col min="1538" max="1538" width="14" style="108" customWidth="1"/>
    <col min="1539" max="1539" width="9" style="108" customWidth="1"/>
    <col min="1540" max="1540" width="9.140625" style="108"/>
    <col min="1541" max="1541" width="6.85546875" style="108" customWidth="1"/>
    <col min="1542" max="1542" width="9.140625" style="108"/>
    <col min="1543" max="1544" width="6.42578125" style="108" customWidth="1"/>
    <col min="1545" max="1545" width="14.140625" style="108" customWidth="1"/>
    <col min="1546" max="1546" width="9.140625" style="108"/>
    <col min="1547" max="1547" width="11.5703125" style="108" customWidth="1"/>
    <col min="1548" max="1792" width="9.140625" style="108"/>
    <col min="1793" max="1793" width="12.42578125" style="108" customWidth="1"/>
    <col min="1794" max="1794" width="14" style="108" customWidth="1"/>
    <col min="1795" max="1795" width="9" style="108" customWidth="1"/>
    <col min="1796" max="1796" width="9.140625" style="108"/>
    <col min="1797" max="1797" width="6.85546875" style="108" customWidth="1"/>
    <col min="1798" max="1798" width="9.140625" style="108"/>
    <col min="1799" max="1800" width="6.42578125" style="108" customWidth="1"/>
    <col min="1801" max="1801" width="14.140625" style="108" customWidth="1"/>
    <col min="1802" max="1802" width="9.140625" style="108"/>
    <col min="1803" max="1803" width="11.5703125" style="108" customWidth="1"/>
    <col min="1804" max="2048" width="9.140625" style="108"/>
    <col min="2049" max="2049" width="12.42578125" style="108" customWidth="1"/>
    <col min="2050" max="2050" width="14" style="108" customWidth="1"/>
    <col min="2051" max="2051" width="9" style="108" customWidth="1"/>
    <col min="2052" max="2052" width="9.140625" style="108"/>
    <col min="2053" max="2053" width="6.85546875" style="108" customWidth="1"/>
    <col min="2054" max="2054" width="9.140625" style="108"/>
    <col min="2055" max="2056" width="6.42578125" style="108" customWidth="1"/>
    <col min="2057" max="2057" width="14.140625" style="108" customWidth="1"/>
    <col min="2058" max="2058" width="9.140625" style="108"/>
    <col min="2059" max="2059" width="11.5703125" style="108" customWidth="1"/>
    <col min="2060" max="2304" width="9.140625" style="108"/>
    <col min="2305" max="2305" width="12.42578125" style="108" customWidth="1"/>
    <col min="2306" max="2306" width="14" style="108" customWidth="1"/>
    <col min="2307" max="2307" width="9" style="108" customWidth="1"/>
    <col min="2308" max="2308" width="9.140625" style="108"/>
    <col min="2309" max="2309" width="6.85546875" style="108" customWidth="1"/>
    <col min="2310" max="2310" width="9.140625" style="108"/>
    <col min="2311" max="2312" width="6.42578125" style="108" customWidth="1"/>
    <col min="2313" max="2313" width="14.140625" style="108" customWidth="1"/>
    <col min="2314" max="2314" width="9.140625" style="108"/>
    <col min="2315" max="2315" width="11.5703125" style="108" customWidth="1"/>
    <col min="2316" max="2560" width="9.140625" style="108"/>
    <col min="2561" max="2561" width="12.42578125" style="108" customWidth="1"/>
    <col min="2562" max="2562" width="14" style="108" customWidth="1"/>
    <col min="2563" max="2563" width="9" style="108" customWidth="1"/>
    <col min="2564" max="2564" width="9.140625" style="108"/>
    <col min="2565" max="2565" width="6.85546875" style="108" customWidth="1"/>
    <col min="2566" max="2566" width="9.140625" style="108"/>
    <col min="2567" max="2568" width="6.42578125" style="108" customWidth="1"/>
    <col min="2569" max="2569" width="14.140625" style="108" customWidth="1"/>
    <col min="2570" max="2570" width="9.140625" style="108"/>
    <col min="2571" max="2571" width="11.5703125" style="108" customWidth="1"/>
    <col min="2572" max="2816" width="9.140625" style="108"/>
    <col min="2817" max="2817" width="12.42578125" style="108" customWidth="1"/>
    <col min="2818" max="2818" width="14" style="108" customWidth="1"/>
    <col min="2819" max="2819" width="9" style="108" customWidth="1"/>
    <col min="2820" max="2820" width="9.140625" style="108"/>
    <col min="2821" max="2821" width="6.85546875" style="108" customWidth="1"/>
    <col min="2822" max="2822" width="9.140625" style="108"/>
    <col min="2823" max="2824" width="6.42578125" style="108" customWidth="1"/>
    <col min="2825" max="2825" width="14.140625" style="108" customWidth="1"/>
    <col min="2826" max="2826" width="9.140625" style="108"/>
    <col min="2827" max="2827" width="11.5703125" style="108" customWidth="1"/>
    <col min="2828" max="3072" width="9.140625" style="108"/>
    <col min="3073" max="3073" width="12.42578125" style="108" customWidth="1"/>
    <col min="3074" max="3074" width="14" style="108" customWidth="1"/>
    <col min="3075" max="3075" width="9" style="108" customWidth="1"/>
    <col min="3076" max="3076" width="9.140625" style="108"/>
    <col min="3077" max="3077" width="6.85546875" style="108" customWidth="1"/>
    <col min="3078" max="3078" width="9.140625" style="108"/>
    <col min="3079" max="3080" width="6.42578125" style="108" customWidth="1"/>
    <col min="3081" max="3081" width="14.140625" style="108" customWidth="1"/>
    <col min="3082" max="3082" width="9.140625" style="108"/>
    <col min="3083" max="3083" width="11.5703125" style="108" customWidth="1"/>
    <col min="3084" max="3328" width="9.140625" style="108"/>
    <col min="3329" max="3329" width="12.42578125" style="108" customWidth="1"/>
    <col min="3330" max="3330" width="14" style="108" customWidth="1"/>
    <col min="3331" max="3331" width="9" style="108" customWidth="1"/>
    <col min="3332" max="3332" width="9.140625" style="108"/>
    <col min="3333" max="3333" width="6.85546875" style="108" customWidth="1"/>
    <col min="3334" max="3334" width="9.140625" style="108"/>
    <col min="3335" max="3336" width="6.42578125" style="108" customWidth="1"/>
    <col min="3337" max="3337" width="14.140625" style="108" customWidth="1"/>
    <col min="3338" max="3338" width="9.140625" style="108"/>
    <col min="3339" max="3339" width="11.5703125" style="108" customWidth="1"/>
    <col min="3340" max="3584" width="9.140625" style="108"/>
    <col min="3585" max="3585" width="12.42578125" style="108" customWidth="1"/>
    <col min="3586" max="3586" width="14" style="108" customWidth="1"/>
    <col min="3587" max="3587" width="9" style="108" customWidth="1"/>
    <col min="3588" max="3588" width="9.140625" style="108"/>
    <col min="3589" max="3589" width="6.85546875" style="108" customWidth="1"/>
    <col min="3590" max="3590" width="9.140625" style="108"/>
    <col min="3591" max="3592" width="6.42578125" style="108" customWidth="1"/>
    <col min="3593" max="3593" width="14.140625" style="108" customWidth="1"/>
    <col min="3594" max="3594" width="9.140625" style="108"/>
    <col min="3595" max="3595" width="11.5703125" style="108" customWidth="1"/>
    <col min="3596" max="3840" width="9.140625" style="108"/>
    <col min="3841" max="3841" width="12.42578125" style="108" customWidth="1"/>
    <col min="3842" max="3842" width="14" style="108" customWidth="1"/>
    <col min="3843" max="3843" width="9" style="108" customWidth="1"/>
    <col min="3844" max="3844" width="9.140625" style="108"/>
    <col min="3845" max="3845" width="6.85546875" style="108" customWidth="1"/>
    <col min="3846" max="3846" width="9.140625" style="108"/>
    <col min="3847" max="3848" width="6.42578125" style="108" customWidth="1"/>
    <col min="3849" max="3849" width="14.140625" style="108" customWidth="1"/>
    <col min="3850" max="3850" width="9.140625" style="108"/>
    <col min="3851" max="3851" width="11.5703125" style="108" customWidth="1"/>
    <col min="3852" max="4096" width="9.140625" style="108"/>
    <col min="4097" max="4097" width="12.42578125" style="108" customWidth="1"/>
    <col min="4098" max="4098" width="14" style="108" customWidth="1"/>
    <col min="4099" max="4099" width="9" style="108" customWidth="1"/>
    <col min="4100" max="4100" width="9.140625" style="108"/>
    <col min="4101" max="4101" width="6.85546875" style="108" customWidth="1"/>
    <col min="4102" max="4102" width="9.140625" style="108"/>
    <col min="4103" max="4104" width="6.42578125" style="108" customWidth="1"/>
    <col min="4105" max="4105" width="14.140625" style="108" customWidth="1"/>
    <col min="4106" max="4106" width="9.140625" style="108"/>
    <col min="4107" max="4107" width="11.5703125" style="108" customWidth="1"/>
    <col min="4108" max="4352" width="9.140625" style="108"/>
    <col min="4353" max="4353" width="12.42578125" style="108" customWidth="1"/>
    <col min="4354" max="4354" width="14" style="108" customWidth="1"/>
    <col min="4355" max="4355" width="9" style="108" customWidth="1"/>
    <col min="4356" max="4356" width="9.140625" style="108"/>
    <col min="4357" max="4357" width="6.85546875" style="108" customWidth="1"/>
    <col min="4358" max="4358" width="9.140625" style="108"/>
    <col min="4359" max="4360" width="6.42578125" style="108" customWidth="1"/>
    <col min="4361" max="4361" width="14.140625" style="108" customWidth="1"/>
    <col min="4362" max="4362" width="9.140625" style="108"/>
    <col min="4363" max="4363" width="11.5703125" style="108" customWidth="1"/>
    <col min="4364" max="4608" width="9.140625" style="108"/>
    <col min="4609" max="4609" width="12.42578125" style="108" customWidth="1"/>
    <col min="4610" max="4610" width="14" style="108" customWidth="1"/>
    <col min="4611" max="4611" width="9" style="108" customWidth="1"/>
    <col min="4612" max="4612" width="9.140625" style="108"/>
    <col min="4613" max="4613" width="6.85546875" style="108" customWidth="1"/>
    <col min="4614" max="4614" width="9.140625" style="108"/>
    <col min="4615" max="4616" width="6.42578125" style="108" customWidth="1"/>
    <col min="4617" max="4617" width="14.140625" style="108" customWidth="1"/>
    <col min="4618" max="4618" width="9.140625" style="108"/>
    <col min="4619" max="4619" width="11.5703125" style="108" customWidth="1"/>
    <col min="4620" max="4864" width="9.140625" style="108"/>
    <col min="4865" max="4865" width="12.42578125" style="108" customWidth="1"/>
    <col min="4866" max="4866" width="14" style="108" customWidth="1"/>
    <col min="4867" max="4867" width="9" style="108" customWidth="1"/>
    <col min="4868" max="4868" width="9.140625" style="108"/>
    <col min="4869" max="4869" width="6.85546875" style="108" customWidth="1"/>
    <col min="4870" max="4870" width="9.140625" style="108"/>
    <col min="4871" max="4872" width="6.42578125" style="108" customWidth="1"/>
    <col min="4873" max="4873" width="14.140625" style="108" customWidth="1"/>
    <col min="4874" max="4874" width="9.140625" style="108"/>
    <col min="4875" max="4875" width="11.5703125" style="108" customWidth="1"/>
    <col min="4876" max="5120" width="9.140625" style="108"/>
    <col min="5121" max="5121" width="12.42578125" style="108" customWidth="1"/>
    <col min="5122" max="5122" width="14" style="108" customWidth="1"/>
    <col min="5123" max="5123" width="9" style="108" customWidth="1"/>
    <col min="5124" max="5124" width="9.140625" style="108"/>
    <col min="5125" max="5125" width="6.85546875" style="108" customWidth="1"/>
    <col min="5126" max="5126" width="9.140625" style="108"/>
    <col min="5127" max="5128" width="6.42578125" style="108" customWidth="1"/>
    <col min="5129" max="5129" width="14.140625" style="108" customWidth="1"/>
    <col min="5130" max="5130" width="9.140625" style="108"/>
    <col min="5131" max="5131" width="11.5703125" style="108" customWidth="1"/>
    <col min="5132" max="5376" width="9.140625" style="108"/>
    <col min="5377" max="5377" width="12.42578125" style="108" customWidth="1"/>
    <col min="5378" max="5378" width="14" style="108" customWidth="1"/>
    <col min="5379" max="5379" width="9" style="108" customWidth="1"/>
    <col min="5380" max="5380" width="9.140625" style="108"/>
    <col min="5381" max="5381" width="6.85546875" style="108" customWidth="1"/>
    <col min="5382" max="5382" width="9.140625" style="108"/>
    <col min="5383" max="5384" width="6.42578125" style="108" customWidth="1"/>
    <col min="5385" max="5385" width="14.140625" style="108" customWidth="1"/>
    <col min="5386" max="5386" width="9.140625" style="108"/>
    <col min="5387" max="5387" width="11.5703125" style="108" customWidth="1"/>
    <col min="5388" max="5632" width="9.140625" style="108"/>
    <col min="5633" max="5633" width="12.42578125" style="108" customWidth="1"/>
    <col min="5634" max="5634" width="14" style="108" customWidth="1"/>
    <col min="5635" max="5635" width="9" style="108" customWidth="1"/>
    <col min="5636" max="5636" width="9.140625" style="108"/>
    <col min="5637" max="5637" width="6.85546875" style="108" customWidth="1"/>
    <col min="5638" max="5638" width="9.140625" style="108"/>
    <col min="5639" max="5640" width="6.42578125" style="108" customWidth="1"/>
    <col min="5641" max="5641" width="14.140625" style="108" customWidth="1"/>
    <col min="5642" max="5642" width="9.140625" style="108"/>
    <col min="5643" max="5643" width="11.5703125" style="108" customWidth="1"/>
    <col min="5644" max="5888" width="9.140625" style="108"/>
    <col min="5889" max="5889" width="12.42578125" style="108" customWidth="1"/>
    <col min="5890" max="5890" width="14" style="108" customWidth="1"/>
    <col min="5891" max="5891" width="9" style="108" customWidth="1"/>
    <col min="5892" max="5892" width="9.140625" style="108"/>
    <col min="5893" max="5893" width="6.85546875" style="108" customWidth="1"/>
    <col min="5894" max="5894" width="9.140625" style="108"/>
    <col min="5895" max="5896" width="6.42578125" style="108" customWidth="1"/>
    <col min="5897" max="5897" width="14.140625" style="108" customWidth="1"/>
    <col min="5898" max="5898" width="9.140625" style="108"/>
    <col min="5899" max="5899" width="11.5703125" style="108" customWidth="1"/>
    <col min="5900" max="6144" width="9.140625" style="108"/>
    <col min="6145" max="6145" width="12.42578125" style="108" customWidth="1"/>
    <col min="6146" max="6146" width="14" style="108" customWidth="1"/>
    <col min="6147" max="6147" width="9" style="108" customWidth="1"/>
    <col min="6148" max="6148" width="9.140625" style="108"/>
    <col min="6149" max="6149" width="6.85546875" style="108" customWidth="1"/>
    <col min="6150" max="6150" width="9.140625" style="108"/>
    <col min="6151" max="6152" width="6.42578125" style="108" customWidth="1"/>
    <col min="6153" max="6153" width="14.140625" style="108" customWidth="1"/>
    <col min="6154" max="6154" width="9.140625" style="108"/>
    <col min="6155" max="6155" width="11.5703125" style="108" customWidth="1"/>
    <col min="6156" max="6400" width="9.140625" style="108"/>
    <col min="6401" max="6401" width="12.42578125" style="108" customWidth="1"/>
    <col min="6402" max="6402" width="14" style="108" customWidth="1"/>
    <col min="6403" max="6403" width="9" style="108" customWidth="1"/>
    <col min="6404" max="6404" width="9.140625" style="108"/>
    <col min="6405" max="6405" width="6.85546875" style="108" customWidth="1"/>
    <col min="6406" max="6406" width="9.140625" style="108"/>
    <col min="6407" max="6408" width="6.42578125" style="108" customWidth="1"/>
    <col min="6409" max="6409" width="14.140625" style="108" customWidth="1"/>
    <col min="6410" max="6410" width="9.140625" style="108"/>
    <col min="6411" max="6411" width="11.5703125" style="108" customWidth="1"/>
    <col min="6412" max="6656" width="9.140625" style="108"/>
    <col min="6657" max="6657" width="12.42578125" style="108" customWidth="1"/>
    <col min="6658" max="6658" width="14" style="108" customWidth="1"/>
    <col min="6659" max="6659" width="9" style="108" customWidth="1"/>
    <col min="6660" max="6660" width="9.140625" style="108"/>
    <col min="6661" max="6661" width="6.85546875" style="108" customWidth="1"/>
    <col min="6662" max="6662" width="9.140625" style="108"/>
    <col min="6663" max="6664" width="6.42578125" style="108" customWidth="1"/>
    <col min="6665" max="6665" width="14.140625" style="108" customWidth="1"/>
    <col min="6666" max="6666" width="9.140625" style="108"/>
    <col min="6667" max="6667" width="11.5703125" style="108" customWidth="1"/>
    <col min="6668" max="6912" width="9.140625" style="108"/>
    <col min="6913" max="6913" width="12.42578125" style="108" customWidth="1"/>
    <col min="6914" max="6914" width="14" style="108" customWidth="1"/>
    <col min="6915" max="6915" width="9" style="108" customWidth="1"/>
    <col min="6916" max="6916" width="9.140625" style="108"/>
    <col min="6917" max="6917" width="6.85546875" style="108" customWidth="1"/>
    <col min="6918" max="6918" width="9.140625" style="108"/>
    <col min="6919" max="6920" width="6.42578125" style="108" customWidth="1"/>
    <col min="6921" max="6921" width="14.140625" style="108" customWidth="1"/>
    <col min="6922" max="6922" width="9.140625" style="108"/>
    <col min="6923" max="6923" width="11.5703125" style="108" customWidth="1"/>
    <col min="6924" max="7168" width="9.140625" style="108"/>
    <col min="7169" max="7169" width="12.42578125" style="108" customWidth="1"/>
    <col min="7170" max="7170" width="14" style="108" customWidth="1"/>
    <col min="7171" max="7171" width="9" style="108" customWidth="1"/>
    <col min="7172" max="7172" width="9.140625" style="108"/>
    <col min="7173" max="7173" width="6.85546875" style="108" customWidth="1"/>
    <col min="7174" max="7174" width="9.140625" style="108"/>
    <col min="7175" max="7176" width="6.42578125" style="108" customWidth="1"/>
    <col min="7177" max="7177" width="14.140625" style="108" customWidth="1"/>
    <col min="7178" max="7178" width="9.140625" style="108"/>
    <col min="7179" max="7179" width="11.5703125" style="108" customWidth="1"/>
    <col min="7180" max="7424" width="9.140625" style="108"/>
    <col min="7425" max="7425" width="12.42578125" style="108" customWidth="1"/>
    <col min="7426" max="7426" width="14" style="108" customWidth="1"/>
    <col min="7427" max="7427" width="9" style="108" customWidth="1"/>
    <col min="7428" max="7428" width="9.140625" style="108"/>
    <col min="7429" max="7429" width="6.85546875" style="108" customWidth="1"/>
    <col min="7430" max="7430" width="9.140625" style="108"/>
    <col min="7431" max="7432" width="6.42578125" style="108" customWidth="1"/>
    <col min="7433" max="7433" width="14.140625" style="108" customWidth="1"/>
    <col min="7434" max="7434" width="9.140625" style="108"/>
    <col min="7435" max="7435" width="11.5703125" style="108" customWidth="1"/>
    <col min="7436" max="7680" width="9.140625" style="108"/>
    <col min="7681" max="7681" width="12.42578125" style="108" customWidth="1"/>
    <col min="7682" max="7682" width="14" style="108" customWidth="1"/>
    <col min="7683" max="7683" width="9" style="108" customWidth="1"/>
    <col min="7684" max="7684" width="9.140625" style="108"/>
    <col min="7685" max="7685" width="6.85546875" style="108" customWidth="1"/>
    <col min="7686" max="7686" width="9.140625" style="108"/>
    <col min="7687" max="7688" width="6.42578125" style="108" customWidth="1"/>
    <col min="7689" max="7689" width="14.140625" style="108" customWidth="1"/>
    <col min="7690" max="7690" width="9.140625" style="108"/>
    <col min="7691" max="7691" width="11.5703125" style="108" customWidth="1"/>
    <col min="7692" max="7936" width="9.140625" style="108"/>
    <col min="7937" max="7937" width="12.42578125" style="108" customWidth="1"/>
    <col min="7938" max="7938" width="14" style="108" customWidth="1"/>
    <col min="7939" max="7939" width="9" style="108" customWidth="1"/>
    <col min="7940" max="7940" width="9.140625" style="108"/>
    <col min="7941" max="7941" width="6.85546875" style="108" customWidth="1"/>
    <col min="7942" max="7942" width="9.140625" style="108"/>
    <col min="7943" max="7944" width="6.42578125" style="108" customWidth="1"/>
    <col min="7945" max="7945" width="14.140625" style="108" customWidth="1"/>
    <col min="7946" max="7946" width="9.140625" style="108"/>
    <col min="7947" max="7947" width="11.5703125" style="108" customWidth="1"/>
    <col min="7948" max="8192" width="9.140625" style="108"/>
    <col min="8193" max="8193" width="12.42578125" style="108" customWidth="1"/>
    <col min="8194" max="8194" width="14" style="108" customWidth="1"/>
    <col min="8195" max="8195" width="9" style="108" customWidth="1"/>
    <col min="8196" max="8196" width="9.140625" style="108"/>
    <col min="8197" max="8197" width="6.85546875" style="108" customWidth="1"/>
    <col min="8198" max="8198" width="9.140625" style="108"/>
    <col min="8199" max="8200" width="6.42578125" style="108" customWidth="1"/>
    <col min="8201" max="8201" width="14.140625" style="108" customWidth="1"/>
    <col min="8202" max="8202" width="9.140625" style="108"/>
    <col min="8203" max="8203" width="11.5703125" style="108" customWidth="1"/>
    <col min="8204" max="8448" width="9.140625" style="108"/>
    <col min="8449" max="8449" width="12.42578125" style="108" customWidth="1"/>
    <col min="8450" max="8450" width="14" style="108" customWidth="1"/>
    <col min="8451" max="8451" width="9" style="108" customWidth="1"/>
    <col min="8452" max="8452" width="9.140625" style="108"/>
    <col min="8453" max="8453" width="6.85546875" style="108" customWidth="1"/>
    <col min="8454" max="8454" width="9.140625" style="108"/>
    <col min="8455" max="8456" width="6.42578125" style="108" customWidth="1"/>
    <col min="8457" max="8457" width="14.140625" style="108" customWidth="1"/>
    <col min="8458" max="8458" width="9.140625" style="108"/>
    <col min="8459" max="8459" width="11.5703125" style="108" customWidth="1"/>
    <col min="8460" max="8704" width="9.140625" style="108"/>
    <col min="8705" max="8705" width="12.42578125" style="108" customWidth="1"/>
    <col min="8706" max="8706" width="14" style="108" customWidth="1"/>
    <col min="8707" max="8707" width="9" style="108" customWidth="1"/>
    <col min="8708" max="8708" width="9.140625" style="108"/>
    <col min="8709" max="8709" width="6.85546875" style="108" customWidth="1"/>
    <col min="8710" max="8710" width="9.140625" style="108"/>
    <col min="8711" max="8712" width="6.42578125" style="108" customWidth="1"/>
    <col min="8713" max="8713" width="14.140625" style="108" customWidth="1"/>
    <col min="8714" max="8714" width="9.140625" style="108"/>
    <col min="8715" max="8715" width="11.5703125" style="108" customWidth="1"/>
    <col min="8716" max="8960" width="9.140625" style="108"/>
    <col min="8961" max="8961" width="12.42578125" style="108" customWidth="1"/>
    <col min="8962" max="8962" width="14" style="108" customWidth="1"/>
    <col min="8963" max="8963" width="9" style="108" customWidth="1"/>
    <col min="8964" max="8964" width="9.140625" style="108"/>
    <col min="8965" max="8965" width="6.85546875" style="108" customWidth="1"/>
    <col min="8966" max="8966" width="9.140625" style="108"/>
    <col min="8967" max="8968" width="6.42578125" style="108" customWidth="1"/>
    <col min="8969" max="8969" width="14.140625" style="108" customWidth="1"/>
    <col min="8970" max="8970" width="9.140625" style="108"/>
    <col min="8971" max="8971" width="11.5703125" style="108" customWidth="1"/>
    <col min="8972" max="9216" width="9.140625" style="108"/>
    <col min="9217" max="9217" width="12.42578125" style="108" customWidth="1"/>
    <col min="9218" max="9218" width="14" style="108" customWidth="1"/>
    <col min="9219" max="9219" width="9" style="108" customWidth="1"/>
    <col min="9220" max="9220" width="9.140625" style="108"/>
    <col min="9221" max="9221" width="6.85546875" style="108" customWidth="1"/>
    <col min="9222" max="9222" width="9.140625" style="108"/>
    <col min="9223" max="9224" width="6.42578125" style="108" customWidth="1"/>
    <col min="9225" max="9225" width="14.140625" style="108" customWidth="1"/>
    <col min="9226" max="9226" width="9.140625" style="108"/>
    <col min="9227" max="9227" width="11.5703125" style="108" customWidth="1"/>
    <col min="9228" max="9472" width="9.140625" style="108"/>
    <col min="9473" max="9473" width="12.42578125" style="108" customWidth="1"/>
    <col min="9474" max="9474" width="14" style="108" customWidth="1"/>
    <col min="9475" max="9475" width="9" style="108" customWidth="1"/>
    <col min="9476" max="9476" width="9.140625" style="108"/>
    <col min="9477" max="9477" width="6.85546875" style="108" customWidth="1"/>
    <col min="9478" max="9478" width="9.140625" style="108"/>
    <col min="9479" max="9480" width="6.42578125" style="108" customWidth="1"/>
    <col min="9481" max="9481" width="14.140625" style="108" customWidth="1"/>
    <col min="9482" max="9482" width="9.140625" style="108"/>
    <col min="9483" max="9483" width="11.5703125" style="108" customWidth="1"/>
    <col min="9484" max="9728" width="9.140625" style="108"/>
    <col min="9729" max="9729" width="12.42578125" style="108" customWidth="1"/>
    <col min="9730" max="9730" width="14" style="108" customWidth="1"/>
    <col min="9731" max="9731" width="9" style="108" customWidth="1"/>
    <col min="9732" max="9732" width="9.140625" style="108"/>
    <col min="9733" max="9733" width="6.85546875" style="108" customWidth="1"/>
    <col min="9734" max="9734" width="9.140625" style="108"/>
    <col min="9735" max="9736" width="6.42578125" style="108" customWidth="1"/>
    <col min="9737" max="9737" width="14.140625" style="108" customWidth="1"/>
    <col min="9738" max="9738" width="9.140625" style="108"/>
    <col min="9739" max="9739" width="11.5703125" style="108" customWidth="1"/>
    <col min="9740" max="9984" width="9.140625" style="108"/>
    <col min="9985" max="9985" width="12.42578125" style="108" customWidth="1"/>
    <col min="9986" max="9986" width="14" style="108" customWidth="1"/>
    <col min="9987" max="9987" width="9" style="108" customWidth="1"/>
    <col min="9988" max="9988" width="9.140625" style="108"/>
    <col min="9989" max="9989" width="6.85546875" style="108" customWidth="1"/>
    <col min="9990" max="9990" width="9.140625" style="108"/>
    <col min="9991" max="9992" width="6.42578125" style="108" customWidth="1"/>
    <col min="9993" max="9993" width="14.140625" style="108" customWidth="1"/>
    <col min="9994" max="9994" width="9.140625" style="108"/>
    <col min="9995" max="9995" width="11.5703125" style="108" customWidth="1"/>
    <col min="9996" max="10240" width="9.140625" style="108"/>
    <col min="10241" max="10241" width="12.42578125" style="108" customWidth="1"/>
    <col min="10242" max="10242" width="14" style="108" customWidth="1"/>
    <col min="10243" max="10243" width="9" style="108" customWidth="1"/>
    <col min="10244" max="10244" width="9.140625" style="108"/>
    <col min="10245" max="10245" width="6.85546875" style="108" customWidth="1"/>
    <col min="10246" max="10246" width="9.140625" style="108"/>
    <col min="10247" max="10248" width="6.42578125" style="108" customWidth="1"/>
    <col min="10249" max="10249" width="14.140625" style="108" customWidth="1"/>
    <col min="10250" max="10250" width="9.140625" style="108"/>
    <col min="10251" max="10251" width="11.5703125" style="108" customWidth="1"/>
    <col min="10252" max="10496" width="9.140625" style="108"/>
    <col min="10497" max="10497" width="12.42578125" style="108" customWidth="1"/>
    <col min="10498" max="10498" width="14" style="108" customWidth="1"/>
    <col min="10499" max="10499" width="9" style="108" customWidth="1"/>
    <col min="10500" max="10500" width="9.140625" style="108"/>
    <col min="10501" max="10501" width="6.85546875" style="108" customWidth="1"/>
    <col min="10502" max="10502" width="9.140625" style="108"/>
    <col min="10503" max="10504" width="6.42578125" style="108" customWidth="1"/>
    <col min="10505" max="10505" width="14.140625" style="108" customWidth="1"/>
    <col min="10506" max="10506" width="9.140625" style="108"/>
    <col min="10507" max="10507" width="11.5703125" style="108" customWidth="1"/>
    <col min="10508" max="10752" width="9.140625" style="108"/>
    <col min="10753" max="10753" width="12.42578125" style="108" customWidth="1"/>
    <col min="10754" max="10754" width="14" style="108" customWidth="1"/>
    <col min="10755" max="10755" width="9" style="108" customWidth="1"/>
    <col min="10756" max="10756" width="9.140625" style="108"/>
    <col min="10757" max="10757" width="6.85546875" style="108" customWidth="1"/>
    <col min="10758" max="10758" width="9.140625" style="108"/>
    <col min="10759" max="10760" width="6.42578125" style="108" customWidth="1"/>
    <col min="10761" max="10761" width="14.140625" style="108" customWidth="1"/>
    <col min="10762" max="10762" width="9.140625" style="108"/>
    <col min="10763" max="10763" width="11.5703125" style="108" customWidth="1"/>
    <col min="10764" max="11008" width="9.140625" style="108"/>
    <col min="11009" max="11009" width="12.42578125" style="108" customWidth="1"/>
    <col min="11010" max="11010" width="14" style="108" customWidth="1"/>
    <col min="11011" max="11011" width="9" style="108" customWidth="1"/>
    <col min="11012" max="11012" width="9.140625" style="108"/>
    <col min="11013" max="11013" width="6.85546875" style="108" customWidth="1"/>
    <col min="11014" max="11014" width="9.140625" style="108"/>
    <col min="11015" max="11016" width="6.42578125" style="108" customWidth="1"/>
    <col min="11017" max="11017" width="14.140625" style="108" customWidth="1"/>
    <col min="11018" max="11018" width="9.140625" style="108"/>
    <col min="11019" max="11019" width="11.5703125" style="108" customWidth="1"/>
    <col min="11020" max="11264" width="9.140625" style="108"/>
    <col min="11265" max="11265" width="12.42578125" style="108" customWidth="1"/>
    <col min="11266" max="11266" width="14" style="108" customWidth="1"/>
    <col min="11267" max="11267" width="9" style="108" customWidth="1"/>
    <col min="11268" max="11268" width="9.140625" style="108"/>
    <col min="11269" max="11269" width="6.85546875" style="108" customWidth="1"/>
    <col min="11270" max="11270" width="9.140625" style="108"/>
    <col min="11271" max="11272" width="6.42578125" style="108" customWidth="1"/>
    <col min="11273" max="11273" width="14.140625" style="108" customWidth="1"/>
    <col min="11274" max="11274" width="9.140625" style="108"/>
    <col min="11275" max="11275" width="11.5703125" style="108" customWidth="1"/>
    <col min="11276" max="11520" width="9.140625" style="108"/>
    <col min="11521" max="11521" width="12.42578125" style="108" customWidth="1"/>
    <col min="11522" max="11522" width="14" style="108" customWidth="1"/>
    <col min="11523" max="11523" width="9" style="108" customWidth="1"/>
    <col min="11524" max="11524" width="9.140625" style="108"/>
    <col min="11525" max="11525" width="6.85546875" style="108" customWidth="1"/>
    <col min="11526" max="11526" width="9.140625" style="108"/>
    <col min="11527" max="11528" width="6.42578125" style="108" customWidth="1"/>
    <col min="11529" max="11529" width="14.140625" style="108" customWidth="1"/>
    <col min="11530" max="11530" width="9.140625" style="108"/>
    <col min="11531" max="11531" width="11.5703125" style="108" customWidth="1"/>
    <col min="11532" max="11776" width="9.140625" style="108"/>
    <col min="11777" max="11777" width="12.42578125" style="108" customWidth="1"/>
    <col min="11778" max="11778" width="14" style="108" customWidth="1"/>
    <col min="11779" max="11779" width="9" style="108" customWidth="1"/>
    <col min="11780" max="11780" width="9.140625" style="108"/>
    <col min="11781" max="11781" width="6.85546875" style="108" customWidth="1"/>
    <col min="11782" max="11782" width="9.140625" style="108"/>
    <col min="11783" max="11784" width="6.42578125" style="108" customWidth="1"/>
    <col min="11785" max="11785" width="14.140625" style="108" customWidth="1"/>
    <col min="11786" max="11786" width="9.140625" style="108"/>
    <col min="11787" max="11787" width="11.5703125" style="108" customWidth="1"/>
    <col min="11788" max="12032" width="9.140625" style="108"/>
    <col min="12033" max="12033" width="12.42578125" style="108" customWidth="1"/>
    <col min="12034" max="12034" width="14" style="108" customWidth="1"/>
    <col min="12035" max="12035" width="9" style="108" customWidth="1"/>
    <col min="12036" max="12036" width="9.140625" style="108"/>
    <col min="12037" max="12037" width="6.85546875" style="108" customWidth="1"/>
    <col min="12038" max="12038" width="9.140625" style="108"/>
    <col min="12039" max="12040" width="6.42578125" style="108" customWidth="1"/>
    <col min="12041" max="12041" width="14.140625" style="108" customWidth="1"/>
    <col min="12042" max="12042" width="9.140625" style="108"/>
    <col min="12043" max="12043" width="11.5703125" style="108" customWidth="1"/>
    <col min="12044" max="12288" width="9.140625" style="108"/>
    <col min="12289" max="12289" width="12.42578125" style="108" customWidth="1"/>
    <col min="12290" max="12290" width="14" style="108" customWidth="1"/>
    <col min="12291" max="12291" width="9" style="108" customWidth="1"/>
    <col min="12292" max="12292" width="9.140625" style="108"/>
    <col min="12293" max="12293" width="6.85546875" style="108" customWidth="1"/>
    <col min="12294" max="12294" width="9.140625" style="108"/>
    <col min="12295" max="12296" width="6.42578125" style="108" customWidth="1"/>
    <col min="12297" max="12297" width="14.140625" style="108" customWidth="1"/>
    <col min="12298" max="12298" width="9.140625" style="108"/>
    <col min="12299" max="12299" width="11.5703125" style="108" customWidth="1"/>
    <col min="12300" max="12544" width="9.140625" style="108"/>
    <col min="12545" max="12545" width="12.42578125" style="108" customWidth="1"/>
    <col min="12546" max="12546" width="14" style="108" customWidth="1"/>
    <col min="12547" max="12547" width="9" style="108" customWidth="1"/>
    <col min="12548" max="12548" width="9.140625" style="108"/>
    <col min="12549" max="12549" width="6.85546875" style="108" customWidth="1"/>
    <col min="12550" max="12550" width="9.140625" style="108"/>
    <col min="12551" max="12552" width="6.42578125" style="108" customWidth="1"/>
    <col min="12553" max="12553" width="14.140625" style="108" customWidth="1"/>
    <col min="12554" max="12554" width="9.140625" style="108"/>
    <col min="12555" max="12555" width="11.5703125" style="108" customWidth="1"/>
    <col min="12556" max="12800" width="9.140625" style="108"/>
    <col min="12801" max="12801" width="12.42578125" style="108" customWidth="1"/>
    <col min="12802" max="12802" width="14" style="108" customWidth="1"/>
    <col min="12803" max="12803" width="9" style="108" customWidth="1"/>
    <col min="12804" max="12804" width="9.140625" style="108"/>
    <col min="12805" max="12805" width="6.85546875" style="108" customWidth="1"/>
    <col min="12806" max="12806" width="9.140625" style="108"/>
    <col min="12807" max="12808" width="6.42578125" style="108" customWidth="1"/>
    <col min="12809" max="12809" width="14.140625" style="108" customWidth="1"/>
    <col min="12810" max="12810" width="9.140625" style="108"/>
    <col min="12811" max="12811" width="11.5703125" style="108" customWidth="1"/>
    <col min="12812" max="13056" width="9.140625" style="108"/>
    <col min="13057" max="13057" width="12.42578125" style="108" customWidth="1"/>
    <col min="13058" max="13058" width="14" style="108" customWidth="1"/>
    <col min="13059" max="13059" width="9" style="108" customWidth="1"/>
    <col min="13060" max="13060" width="9.140625" style="108"/>
    <col min="13061" max="13061" width="6.85546875" style="108" customWidth="1"/>
    <col min="13062" max="13062" width="9.140625" style="108"/>
    <col min="13063" max="13064" width="6.42578125" style="108" customWidth="1"/>
    <col min="13065" max="13065" width="14.140625" style="108" customWidth="1"/>
    <col min="13066" max="13066" width="9.140625" style="108"/>
    <col min="13067" max="13067" width="11.5703125" style="108" customWidth="1"/>
    <col min="13068" max="13312" width="9.140625" style="108"/>
    <col min="13313" max="13313" width="12.42578125" style="108" customWidth="1"/>
    <col min="13314" max="13314" width="14" style="108" customWidth="1"/>
    <col min="13315" max="13315" width="9" style="108" customWidth="1"/>
    <col min="13316" max="13316" width="9.140625" style="108"/>
    <col min="13317" max="13317" width="6.85546875" style="108" customWidth="1"/>
    <col min="13318" max="13318" width="9.140625" style="108"/>
    <col min="13319" max="13320" width="6.42578125" style="108" customWidth="1"/>
    <col min="13321" max="13321" width="14.140625" style="108" customWidth="1"/>
    <col min="13322" max="13322" width="9.140625" style="108"/>
    <col min="13323" max="13323" width="11.5703125" style="108" customWidth="1"/>
    <col min="13324" max="13568" width="9.140625" style="108"/>
    <col min="13569" max="13569" width="12.42578125" style="108" customWidth="1"/>
    <col min="13570" max="13570" width="14" style="108" customWidth="1"/>
    <col min="13571" max="13571" width="9" style="108" customWidth="1"/>
    <col min="13572" max="13572" width="9.140625" style="108"/>
    <col min="13573" max="13573" width="6.85546875" style="108" customWidth="1"/>
    <col min="13574" max="13574" width="9.140625" style="108"/>
    <col min="13575" max="13576" width="6.42578125" style="108" customWidth="1"/>
    <col min="13577" max="13577" width="14.140625" style="108" customWidth="1"/>
    <col min="13578" max="13578" width="9.140625" style="108"/>
    <col min="13579" max="13579" width="11.5703125" style="108" customWidth="1"/>
    <col min="13580" max="13824" width="9.140625" style="108"/>
    <col min="13825" max="13825" width="12.42578125" style="108" customWidth="1"/>
    <col min="13826" max="13826" width="14" style="108" customWidth="1"/>
    <col min="13827" max="13827" width="9" style="108" customWidth="1"/>
    <col min="13828" max="13828" width="9.140625" style="108"/>
    <col min="13829" max="13829" width="6.85546875" style="108" customWidth="1"/>
    <col min="13830" max="13830" width="9.140625" style="108"/>
    <col min="13831" max="13832" width="6.42578125" style="108" customWidth="1"/>
    <col min="13833" max="13833" width="14.140625" style="108" customWidth="1"/>
    <col min="13834" max="13834" width="9.140625" style="108"/>
    <col min="13835" max="13835" width="11.5703125" style="108" customWidth="1"/>
    <col min="13836" max="14080" width="9.140625" style="108"/>
    <col min="14081" max="14081" width="12.42578125" style="108" customWidth="1"/>
    <col min="14082" max="14082" width="14" style="108" customWidth="1"/>
    <col min="14083" max="14083" width="9" style="108" customWidth="1"/>
    <col min="14084" max="14084" width="9.140625" style="108"/>
    <col min="14085" max="14085" width="6.85546875" style="108" customWidth="1"/>
    <col min="14086" max="14086" width="9.140625" style="108"/>
    <col min="14087" max="14088" width="6.42578125" style="108" customWidth="1"/>
    <col min="14089" max="14089" width="14.140625" style="108" customWidth="1"/>
    <col min="14090" max="14090" width="9.140625" style="108"/>
    <col min="14091" max="14091" width="11.5703125" style="108" customWidth="1"/>
    <col min="14092" max="14336" width="9.140625" style="108"/>
    <col min="14337" max="14337" width="12.42578125" style="108" customWidth="1"/>
    <col min="14338" max="14338" width="14" style="108" customWidth="1"/>
    <col min="14339" max="14339" width="9" style="108" customWidth="1"/>
    <col min="14340" max="14340" width="9.140625" style="108"/>
    <col min="14341" max="14341" width="6.85546875" style="108" customWidth="1"/>
    <col min="14342" max="14342" width="9.140625" style="108"/>
    <col min="14343" max="14344" width="6.42578125" style="108" customWidth="1"/>
    <col min="14345" max="14345" width="14.140625" style="108" customWidth="1"/>
    <col min="14346" max="14346" width="9.140625" style="108"/>
    <col min="14347" max="14347" width="11.5703125" style="108" customWidth="1"/>
    <col min="14348" max="14592" width="9.140625" style="108"/>
    <col min="14593" max="14593" width="12.42578125" style="108" customWidth="1"/>
    <col min="14594" max="14594" width="14" style="108" customWidth="1"/>
    <col min="14595" max="14595" width="9" style="108" customWidth="1"/>
    <col min="14596" max="14596" width="9.140625" style="108"/>
    <col min="14597" max="14597" width="6.85546875" style="108" customWidth="1"/>
    <col min="14598" max="14598" width="9.140625" style="108"/>
    <col min="14599" max="14600" width="6.42578125" style="108" customWidth="1"/>
    <col min="14601" max="14601" width="14.140625" style="108" customWidth="1"/>
    <col min="14602" max="14602" width="9.140625" style="108"/>
    <col min="14603" max="14603" width="11.5703125" style="108" customWidth="1"/>
    <col min="14604" max="14848" width="9.140625" style="108"/>
    <col min="14849" max="14849" width="12.42578125" style="108" customWidth="1"/>
    <col min="14850" max="14850" width="14" style="108" customWidth="1"/>
    <col min="14851" max="14851" width="9" style="108" customWidth="1"/>
    <col min="14852" max="14852" width="9.140625" style="108"/>
    <col min="14853" max="14853" width="6.85546875" style="108" customWidth="1"/>
    <col min="14854" max="14854" width="9.140625" style="108"/>
    <col min="14855" max="14856" width="6.42578125" style="108" customWidth="1"/>
    <col min="14857" max="14857" width="14.140625" style="108" customWidth="1"/>
    <col min="14858" max="14858" width="9.140625" style="108"/>
    <col min="14859" max="14859" width="11.5703125" style="108" customWidth="1"/>
    <col min="14860" max="15104" width="9.140625" style="108"/>
    <col min="15105" max="15105" width="12.42578125" style="108" customWidth="1"/>
    <col min="15106" max="15106" width="14" style="108" customWidth="1"/>
    <col min="15107" max="15107" width="9" style="108" customWidth="1"/>
    <col min="15108" max="15108" width="9.140625" style="108"/>
    <col min="15109" max="15109" width="6.85546875" style="108" customWidth="1"/>
    <col min="15110" max="15110" width="9.140625" style="108"/>
    <col min="15111" max="15112" width="6.42578125" style="108" customWidth="1"/>
    <col min="15113" max="15113" width="14.140625" style="108" customWidth="1"/>
    <col min="15114" max="15114" width="9.140625" style="108"/>
    <col min="15115" max="15115" width="11.5703125" style="108" customWidth="1"/>
    <col min="15116" max="15360" width="9.140625" style="108"/>
    <col min="15361" max="15361" width="12.42578125" style="108" customWidth="1"/>
    <col min="15362" max="15362" width="14" style="108" customWidth="1"/>
    <col min="15363" max="15363" width="9" style="108" customWidth="1"/>
    <col min="15364" max="15364" width="9.140625" style="108"/>
    <col min="15365" max="15365" width="6.85546875" style="108" customWidth="1"/>
    <col min="15366" max="15366" width="9.140625" style="108"/>
    <col min="15367" max="15368" width="6.42578125" style="108" customWidth="1"/>
    <col min="15369" max="15369" width="14.140625" style="108" customWidth="1"/>
    <col min="15370" max="15370" width="9.140625" style="108"/>
    <col min="15371" max="15371" width="11.5703125" style="108" customWidth="1"/>
    <col min="15372" max="15616" width="9.140625" style="108"/>
    <col min="15617" max="15617" width="12.42578125" style="108" customWidth="1"/>
    <col min="15618" max="15618" width="14" style="108" customWidth="1"/>
    <col min="15619" max="15619" width="9" style="108" customWidth="1"/>
    <col min="15620" max="15620" width="9.140625" style="108"/>
    <col min="15621" max="15621" width="6.85546875" style="108" customWidth="1"/>
    <col min="15622" max="15622" width="9.140625" style="108"/>
    <col min="15623" max="15624" width="6.42578125" style="108" customWidth="1"/>
    <col min="15625" max="15625" width="14.140625" style="108" customWidth="1"/>
    <col min="15626" max="15626" width="9.140625" style="108"/>
    <col min="15627" max="15627" width="11.5703125" style="108" customWidth="1"/>
    <col min="15628" max="15872" width="9.140625" style="108"/>
    <col min="15873" max="15873" width="12.42578125" style="108" customWidth="1"/>
    <col min="15874" max="15874" width="14" style="108" customWidth="1"/>
    <col min="15875" max="15875" width="9" style="108" customWidth="1"/>
    <col min="15876" max="15876" width="9.140625" style="108"/>
    <col min="15877" max="15877" width="6.85546875" style="108" customWidth="1"/>
    <col min="15878" max="15878" width="9.140625" style="108"/>
    <col min="15879" max="15880" width="6.42578125" style="108" customWidth="1"/>
    <col min="15881" max="15881" width="14.140625" style="108" customWidth="1"/>
    <col min="15882" max="15882" width="9.140625" style="108"/>
    <col min="15883" max="15883" width="11.5703125" style="108" customWidth="1"/>
    <col min="15884" max="16128" width="9.140625" style="108"/>
    <col min="16129" max="16129" width="12.42578125" style="108" customWidth="1"/>
    <col min="16130" max="16130" width="14" style="108" customWidth="1"/>
    <col min="16131" max="16131" width="9" style="108" customWidth="1"/>
    <col min="16132" max="16132" width="9.140625" style="108"/>
    <col min="16133" max="16133" width="6.85546875" style="108" customWidth="1"/>
    <col min="16134" max="16134" width="9.140625" style="108"/>
    <col min="16135" max="16136" width="6.42578125" style="108" customWidth="1"/>
    <col min="16137" max="16137" width="14.140625" style="108" customWidth="1"/>
    <col min="16138" max="16138" width="9.140625" style="108"/>
    <col min="16139" max="16139" width="11.5703125" style="108" customWidth="1"/>
    <col min="16140" max="16384" width="9.140625" style="108"/>
  </cols>
  <sheetData>
    <row r="1" spans="1:9" s="99" customFormat="1" ht="18">
      <c r="A1" s="97" t="s">
        <v>176</v>
      </c>
      <c r="B1" s="98"/>
      <c r="C1" s="98"/>
      <c r="D1" s="98"/>
      <c r="E1" s="98"/>
      <c r="F1" s="98"/>
    </row>
    <row r="2" spans="1:9" s="101" customFormat="1">
      <c r="A2" s="100"/>
      <c r="B2" s="100"/>
      <c r="C2" s="100"/>
      <c r="D2" s="100"/>
      <c r="E2" s="100"/>
      <c r="F2" s="100"/>
    </row>
    <row r="3" spans="1:9" s="102" customFormat="1" ht="88.5" customHeight="1">
      <c r="A3" s="1268" t="s">
        <v>177</v>
      </c>
      <c r="B3" s="1269"/>
      <c r="C3" s="1269"/>
      <c r="D3" s="1269"/>
      <c r="E3" s="1269"/>
      <c r="F3" s="1269"/>
      <c r="G3" s="1269"/>
      <c r="H3" s="1269"/>
      <c r="I3" s="1269"/>
    </row>
    <row r="4" spans="1:9" s="102" customFormat="1" ht="5.0999999999999996" customHeight="1">
      <c r="A4" s="103"/>
      <c r="B4" s="103"/>
      <c r="C4" s="103"/>
      <c r="D4" s="103"/>
      <c r="E4" s="103"/>
      <c r="F4" s="103"/>
    </row>
    <row r="5" spans="1:9" s="102" customFormat="1" ht="29.25" customHeight="1">
      <c r="A5" s="1270" t="s">
        <v>178</v>
      </c>
      <c r="B5" s="1270"/>
      <c r="C5" s="1270"/>
      <c r="D5" s="1270"/>
      <c r="E5" s="1270"/>
      <c r="F5" s="1270"/>
      <c r="G5" s="1270"/>
      <c r="H5" s="1270"/>
      <c r="I5" s="1270"/>
    </row>
    <row r="6" spans="1:9" s="102" customFormat="1" ht="5.0999999999999996" customHeight="1">
      <c r="A6" s="104"/>
      <c r="B6" s="105"/>
      <c r="C6" s="105"/>
      <c r="D6" s="105"/>
      <c r="E6" s="105"/>
      <c r="F6" s="105"/>
    </row>
    <row r="7" spans="1:9" s="102" customFormat="1" ht="83.25" customHeight="1">
      <c r="A7" s="1270" t="s">
        <v>179</v>
      </c>
      <c r="B7" s="1270"/>
      <c r="C7" s="1270"/>
      <c r="D7" s="1270"/>
      <c r="E7" s="1270"/>
      <c r="F7" s="1270"/>
      <c r="G7" s="1270"/>
      <c r="H7" s="1270"/>
      <c r="I7" s="1270"/>
    </row>
    <row r="8" spans="1:9" s="102" customFormat="1" ht="5.0999999999999996" customHeight="1">
      <c r="A8" s="104"/>
      <c r="B8" s="105"/>
      <c r="C8" s="105"/>
      <c r="D8" s="105"/>
      <c r="E8" s="105"/>
      <c r="F8" s="105"/>
    </row>
    <row r="9" spans="1:9" s="102" customFormat="1" ht="43.5" customHeight="1">
      <c r="A9" s="1267" t="s">
        <v>180</v>
      </c>
      <c r="B9" s="1267"/>
      <c r="C9" s="1267"/>
      <c r="D9" s="1267"/>
      <c r="E9" s="1267"/>
      <c r="F9" s="1267"/>
      <c r="G9" s="1267"/>
      <c r="H9" s="1267"/>
      <c r="I9" s="1267"/>
    </row>
    <row r="10" spans="1:9" s="102" customFormat="1" ht="5.0999999999999996" customHeight="1">
      <c r="A10" s="106"/>
    </row>
    <row r="11" spans="1:9" s="102" customFormat="1" ht="30" customHeight="1">
      <c r="A11" s="1267" t="s">
        <v>181</v>
      </c>
      <c r="B11" s="1267"/>
      <c r="C11" s="1267"/>
      <c r="D11" s="1267"/>
      <c r="E11" s="1267"/>
      <c r="F11" s="1267"/>
      <c r="G11" s="1267"/>
      <c r="H11" s="1267"/>
      <c r="I11" s="1267"/>
    </row>
    <row r="12" spans="1:9" s="102" customFormat="1" ht="5.0999999999999996" customHeight="1">
      <c r="A12" s="106"/>
    </row>
    <row r="13" spans="1:9" s="102" customFormat="1" ht="56.25" customHeight="1">
      <c r="A13" s="1267" t="s">
        <v>182</v>
      </c>
      <c r="B13" s="1267"/>
      <c r="C13" s="1267"/>
      <c r="D13" s="1267"/>
      <c r="E13" s="1267"/>
      <c r="F13" s="1267"/>
      <c r="G13" s="1267"/>
      <c r="H13" s="1267"/>
      <c r="I13" s="1267"/>
    </row>
    <row r="14" spans="1:9" s="102" customFormat="1" ht="56.25" customHeight="1">
      <c r="A14" s="1267" t="s">
        <v>183</v>
      </c>
      <c r="B14" s="1267"/>
      <c r="C14" s="1267"/>
      <c r="D14" s="1267"/>
      <c r="E14" s="1267"/>
      <c r="F14" s="1267"/>
      <c r="G14" s="1267"/>
      <c r="H14" s="1267"/>
      <c r="I14" s="1267"/>
    </row>
    <row r="15" spans="1:9" s="102" customFormat="1" ht="5.0999999999999996" customHeight="1">
      <c r="A15" s="106"/>
    </row>
    <row r="16" spans="1:9" s="102" customFormat="1" ht="28.5" customHeight="1">
      <c r="A16" s="1270" t="s">
        <v>184</v>
      </c>
      <c r="B16" s="1270"/>
      <c r="C16" s="1270"/>
      <c r="D16" s="1270"/>
      <c r="E16" s="1270"/>
      <c r="F16" s="1270"/>
      <c r="G16" s="1270"/>
      <c r="H16" s="1270"/>
      <c r="I16" s="1270"/>
    </row>
    <row r="17" spans="1:9" s="102" customFormat="1" ht="5.0999999999999996" customHeight="1">
      <c r="A17" s="104"/>
      <c r="B17" s="104"/>
      <c r="C17" s="104"/>
      <c r="D17" s="104"/>
      <c r="E17" s="104"/>
      <c r="F17" s="104"/>
    </row>
    <row r="18" spans="1:9" s="102" customFormat="1" ht="54" customHeight="1">
      <c r="A18" s="1270" t="s">
        <v>185</v>
      </c>
      <c r="B18" s="1270"/>
      <c r="C18" s="1270"/>
      <c r="D18" s="1270"/>
      <c r="E18" s="1270"/>
      <c r="F18" s="1270"/>
      <c r="G18" s="1270"/>
      <c r="H18" s="1270"/>
      <c r="I18" s="1270"/>
    </row>
    <row r="19" spans="1:9" s="102" customFormat="1" ht="5.0999999999999996" customHeight="1">
      <c r="A19" s="104"/>
      <c r="B19" s="104"/>
      <c r="C19" s="104"/>
      <c r="D19" s="104"/>
      <c r="E19" s="104"/>
      <c r="F19" s="104"/>
    </row>
    <row r="20" spans="1:9" s="102" customFormat="1" ht="15" customHeight="1">
      <c r="A20" s="1270" t="s">
        <v>186</v>
      </c>
      <c r="B20" s="1270"/>
      <c r="C20" s="1270"/>
      <c r="D20" s="1270"/>
      <c r="E20" s="1270"/>
      <c r="F20" s="1270"/>
      <c r="G20" s="1270"/>
      <c r="H20" s="1270"/>
      <c r="I20" s="1270"/>
    </row>
    <row r="21" spans="1:9" s="102" customFormat="1" ht="12.75">
      <c r="A21" s="107" t="s">
        <v>187</v>
      </c>
    </row>
    <row r="22" spans="1:9" s="102" customFormat="1" ht="14.25" customHeight="1">
      <c r="A22" s="1271" t="s">
        <v>188</v>
      </c>
      <c r="B22" s="1271"/>
      <c r="C22" s="1271"/>
      <c r="D22" s="1271"/>
      <c r="E22" s="1271"/>
      <c r="F22" s="1271"/>
      <c r="G22" s="1271"/>
      <c r="H22" s="1271"/>
      <c r="I22" s="1271"/>
    </row>
    <row r="23" spans="1:9" s="102" customFormat="1" ht="12.75">
      <c r="A23" s="1271" t="s">
        <v>189</v>
      </c>
      <c r="B23" s="1271"/>
      <c r="C23" s="1271"/>
      <c r="D23" s="1271"/>
      <c r="E23" s="1271"/>
      <c r="F23" s="1271"/>
      <c r="G23" s="1271"/>
      <c r="H23" s="1271"/>
      <c r="I23" s="1271"/>
    </row>
    <row r="24" spans="1:9" s="102" customFormat="1" ht="12.75">
      <c r="A24" s="1271"/>
      <c r="B24" s="1271"/>
      <c r="C24" s="1271"/>
      <c r="D24" s="1271"/>
      <c r="E24" s="1271"/>
      <c r="F24" s="1271"/>
      <c r="G24" s="1271"/>
      <c r="H24" s="1271"/>
      <c r="I24" s="1271"/>
    </row>
    <row r="25" spans="1:9" s="102" customFormat="1" ht="12.75">
      <c r="A25" s="1271"/>
      <c r="B25" s="1271"/>
      <c r="C25" s="1271"/>
      <c r="D25" s="1271"/>
      <c r="E25" s="1271"/>
      <c r="F25" s="1271"/>
      <c r="G25" s="1271"/>
      <c r="H25" s="1271"/>
      <c r="I25" s="1271"/>
    </row>
    <row r="26" spans="1:9" s="102" customFormat="1" ht="14.25" customHeight="1">
      <c r="A26" s="1271"/>
      <c r="B26" s="1271"/>
      <c r="C26" s="1271"/>
      <c r="D26" s="1271"/>
      <c r="E26" s="1271"/>
      <c r="F26" s="1271"/>
      <c r="G26" s="1271"/>
      <c r="H26" s="1271"/>
      <c r="I26" s="1271"/>
    </row>
    <row r="27" spans="1:9" s="102" customFormat="1" ht="12.75">
      <c r="A27" s="1271" t="s">
        <v>190</v>
      </c>
      <c r="B27" s="1271"/>
      <c r="C27" s="1271"/>
      <c r="D27" s="1271"/>
      <c r="E27" s="1271"/>
      <c r="F27" s="1271"/>
      <c r="G27" s="1271"/>
      <c r="H27" s="1271"/>
      <c r="I27" s="1271"/>
    </row>
    <row r="28" spans="1:9" s="102" customFormat="1" ht="15" customHeight="1">
      <c r="A28" s="1271"/>
      <c r="B28" s="1271"/>
      <c r="C28" s="1271"/>
      <c r="D28" s="1271"/>
      <c r="E28" s="1271"/>
      <c r="F28" s="1271"/>
      <c r="G28" s="1271"/>
      <c r="H28" s="1271"/>
      <c r="I28" s="1271"/>
    </row>
    <row r="29" spans="1:9" s="102" customFormat="1" ht="12.75">
      <c r="A29" s="1271" t="s">
        <v>191</v>
      </c>
      <c r="B29" s="1271"/>
      <c r="C29" s="1271"/>
      <c r="D29" s="1271"/>
      <c r="E29" s="1271"/>
      <c r="F29" s="1271"/>
      <c r="G29" s="1271"/>
      <c r="H29" s="1271"/>
      <c r="I29" s="1271"/>
    </row>
    <row r="30" spans="1:9" s="102" customFormat="1" ht="14.25" customHeight="1">
      <c r="A30" s="1271"/>
      <c r="B30" s="1271"/>
      <c r="C30" s="1271"/>
      <c r="D30" s="1271"/>
      <c r="E30" s="1271"/>
      <c r="F30" s="1271"/>
      <c r="G30" s="1271"/>
      <c r="H30" s="1271"/>
      <c r="I30" s="1271"/>
    </row>
    <row r="31" spans="1:9" s="102" customFormat="1" ht="12.75">
      <c r="A31" s="1271" t="s">
        <v>192</v>
      </c>
      <c r="B31" s="1271"/>
      <c r="C31" s="1271"/>
      <c r="D31" s="1271"/>
      <c r="E31" s="1271"/>
      <c r="F31" s="1271"/>
      <c r="G31" s="1271"/>
      <c r="H31" s="1271"/>
      <c r="I31" s="1271"/>
    </row>
    <row r="32" spans="1:9" s="102" customFormat="1" ht="12.75">
      <c r="A32" s="1271"/>
      <c r="B32" s="1271"/>
      <c r="C32" s="1271"/>
      <c r="D32" s="1271"/>
      <c r="E32" s="1271"/>
      <c r="F32" s="1271"/>
      <c r="G32" s="1271"/>
      <c r="H32" s="1271"/>
      <c r="I32" s="1271"/>
    </row>
    <row r="33" spans="1:9" s="102" customFormat="1" ht="5.0999999999999996" customHeight="1">
      <c r="A33" s="104"/>
      <c r="B33" s="104"/>
      <c r="C33" s="104"/>
      <c r="D33" s="104"/>
      <c r="E33" s="104"/>
      <c r="F33" s="104"/>
    </row>
    <row r="34" spans="1:9" s="102" customFormat="1" ht="14.25" customHeight="1">
      <c r="A34" s="1270" t="s">
        <v>193</v>
      </c>
      <c r="B34" s="1270"/>
      <c r="C34" s="1270"/>
      <c r="D34" s="1270"/>
      <c r="E34" s="1270"/>
      <c r="F34" s="1270"/>
      <c r="G34" s="1270"/>
      <c r="H34" s="1270"/>
      <c r="I34" s="1270"/>
    </row>
  </sheetData>
  <sheetProtection algorithmName="SHA-512" hashValue="AsGA1uOQzhO+pknFVq7kXjgjcXT0sbc2pptewnrFRbrt5P0sa3UXnFy//IQVzqIe2sAZ7uMuXfXaV0d+aViQIA==" saltValue="nfjPaH63pdO42k9F/mjdXw==" spinCount="100000" sheet="1" selectLockedCells="1" selectUnlockedCells="1"/>
  <mergeCells count="16">
    <mergeCell ref="A27:I28"/>
    <mergeCell ref="A29:I30"/>
    <mergeCell ref="A31:I32"/>
    <mergeCell ref="A34:I34"/>
    <mergeCell ref="A14:I14"/>
    <mergeCell ref="A16:I16"/>
    <mergeCell ref="A18:I18"/>
    <mergeCell ref="A20:I20"/>
    <mergeCell ref="A22:I22"/>
    <mergeCell ref="A23:I26"/>
    <mergeCell ref="A13:I13"/>
    <mergeCell ref="A3:I3"/>
    <mergeCell ref="A5:I5"/>
    <mergeCell ref="A7:I7"/>
    <mergeCell ref="A9:I9"/>
    <mergeCell ref="A11:I11"/>
  </mergeCells>
  <pageMargins left="0.78740157480314965" right="0.59055118110236227" top="0.98425196850393704" bottom="0.55118110236220474" header="0.51181102362204722" footer="0.51181102362204722"/>
  <pageSetup paperSize="9" firstPageNumber="0" orientation="portrait" r:id="rId1"/>
  <headerFooter alignWithMargins="0">
    <oddHeader xml:space="preserve">&amp;L&amp;9
&amp;C
</oddHeader>
    <oddFooter>&amp;L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0B24-D6BC-4197-9522-597A63EAFB2B}">
  <sheetPr codeName="List4"/>
  <dimension ref="A1:I51"/>
  <sheetViews>
    <sheetView showGridLines="0" view="pageBreakPreview" zoomScaleNormal="100" zoomScaleSheetLayoutView="100" workbookViewId="0">
      <selection activeCell="I45" sqref="I45"/>
    </sheetView>
  </sheetViews>
  <sheetFormatPr defaultRowHeight="16.5"/>
  <cols>
    <col min="1" max="1" width="12.42578125" style="1" customWidth="1"/>
    <col min="2" max="2" width="14" style="1" customWidth="1"/>
    <col min="3" max="3" width="9" style="1" customWidth="1"/>
    <col min="4" max="4" width="9.140625" style="1"/>
    <col min="5" max="5" width="6.85546875" style="1" customWidth="1"/>
    <col min="6" max="6" width="9.140625" style="1"/>
    <col min="7" max="8" width="6.42578125" style="1" customWidth="1"/>
    <col min="9" max="9" width="15.140625" style="114" customWidth="1"/>
    <col min="10" max="10" width="9.140625" style="1"/>
    <col min="11" max="11" width="11.5703125" style="1" customWidth="1"/>
    <col min="12" max="256" width="9.140625" style="1"/>
    <col min="257" max="257" width="12.42578125" style="1" customWidth="1"/>
    <col min="258" max="258" width="14" style="1" customWidth="1"/>
    <col min="259" max="259" width="9" style="1" customWidth="1"/>
    <col min="260" max="260" width="9.140625" style="1"/>
    <col min="261" max="261" width="6.85546875" style="1" customWidth="1"/>
    <col min="262" max="262" width="9.140625" style="1"/>
    <col min="263" max="264" width="6.42578125" style="1" customWidth="1"/>
    <col min="265" max="265" width="13.85546875" style="1" customWidth="1"/>
    <col min="266" max="266" width="9.140625" style="1"/>
    <col min="267" max="267" width="11.5703125" style="1" customWidth="1"/>
    <col min="268" max="512" width="9.140625" style="1"/>
    <col min="513" max="513" width="12.42578125" style="1" customWidth="1"/>
    <col min="514" max="514" width="14" style="1" customWidth="1"/>
    <col min="515" max="515" width="9" style="1" customWidth="1"/>
    <col min="516" max="516" width="9.140625" style="1"/>
    <col min="517" max="517" width="6.85546875" style="1" customWidth="1"/>
    <col min="518" max="518" width="9.140625" style="1"/>
    <col min="519" max="520" width="6.42578125" style="1" customWidth="1"/>
    <col min="521" max="521" width="13.85546875" style="1" customWidth="1"/>
    <col min="522" max="522" width="9.140625" style="1"/>
    <col min="523" max="523" width="11.5703125" style="1" customWidth="1"/>
    <col min="524" max="768" width="9.140625" style="1"/>
    <col min="769" max="769" width="12.42578125" style="1" customWidth="1"/>
    <col min="770" max="770" width="14" style="1" customWidth="1"/>
    <col min="771" max="771" width="9" style="1" customWidth="1"/>
    <col min="772" max="772" width="9.140625" style="1"/>
    <col min="773" max="773" width="6.85546875" style="1" customWidth="1"/>
    <col min="774" max="774" width="9.140625" style="1"/>
    <col min="775" max="776" width="6.42578125" style="1" customWidth="1"/>
    <col min="777" max="777" width="13.85546875" style="1" customWidth="1"/>
    <col min="778" max="778" width="9.140625" style="1"/>
    <col min="779" max="779" width="11.5703125" style="1" customWidth="1"/>
    <col min="780" max="1024" width="9.140625" style="1"/>
    <col min="1025" max="1025" width="12.42578125" style="1" customWidth="1"/>
    <col min="1026" max="1026" width="14" style="1" customWidth="1"/>
    <col min="1027" max="1027" width="9" style="1" customWidth="1"/>
    <col min="1028" max="1028" width="9.140625" style="1"/>
    <col min="1029" max="1029" width="6.85546875" style="1" customWidth="1"/>
    <col min="1030" max="1030" width="9.140625" style="1"/>
    <col min="1031" max="1032" width="6.42578125" style="1" customWidth="1"/>
    <col min="1033" max="1033" width="13.85546875" style="1" customWidth="1"/>
    <col min="1034" max="1034" width="9.140625" style="1"/>
    <col min="1035" max="1035" width="11.5703125" style="1" customWidth="1"/>
    <col min="1036" max="1280" width="9.140625" style="1"/>
    <col min="1281" max="1281" width="12.42578125" style="1" customWidth="1"/>
    <col min="1282" max="1282" width="14" style="1" customWidth="1"/>
    <col min="1283" max="1283" width="9" style="1" customWidth="1"/>
    <col min="1284" max="1284" width="9.140625" style="1"/>
    <col min="1285" max="1285" width="6.85546875" style="1" customWidth="1"/>
    <col min="1286" max="1286" width="9.140625" style="1"/>
    <col min="1287" max="1288" width="6.42578125" style="1" customWidth="1"/>
    <col min="1289" max="1289" width="13.85546875" style="1" customWidth="1"/>
    <col min="1290" max="1290" width="9.140625" style="1"/>
    <col min="1291" max="1291" width="11.5703125" style="1" customWidth="1"/>
    <col min="1292" max="1536" width="9.140625" style="1"/>
    <col min="1537" max="1537" width="12.42578125" style="1" customWidth="1"/>
    <col min="1538" max="1538" width="14" style="1" customWidth="1"/>
    <col min="1539" max="1539" width="9" style="1" customWidth="1"/>
    <col min="1540" max="1540" width="9.140625" style="1"/>
    <col min="1541" max="1541" width="6.85546875" style="1" customWidth="1"/>
    <col min="1542" max="1542" width="9.140625" style="1"/>
    <col min="1543" max="1544" width="6.42578125" style="1" customWidth="1"/>
    <col min="1545" max="1545" width="13.85546875" style="1" customWidth="1"/>
    <col min="1546" max="1546" width="9.140625" style="1"/>
    <col min="1547" max="1547" width="11.5703125" style="1" customWidth="1"/>
    <col min="1548" max="1792" width="9.140625" style="1"/>
    <col min="1793" max="1793" width="12.42578125" style="1" customWidth="1"/>
    <col min="1794" max="1794" width="14" style="1" customWidth="1"/>
    <col min="1795" max="1795" width="9" style="1" customWidth="1"/>
    <col min="1796" max="1796" width="9.140625" style="1"/>
    <col min="1797" max="1797" width="6.85546875" style="1" customWidth="1"/>
    <col min="1798" max="1798" width="9.140625" style="1"/>
    <col min="1799" max="1800" width="6.42578125" style="1" customWidth="1"/>
    <col min="1801" max="1801" width="13.85546875" style="1" customWidth="1"/>
    <col min="1802" max="1802" width="9.140625" style="1"/>
    <col min="1803" max="1803" width="11.5703125" style="1" customWidth="1"/>
    <col min="1804" max="2048" width="9.140625" style="1"/>
    <col min="2049" max="2049" width="12.42578125" style="1" customWidth="1"/>
    <col min="2050" max="2050" width="14" style="1" customWidth="1"/>
    <col min="2051" max="2051" width="9" style="1" customWidth="1"/>
    <col min="2052" max="2052" width="9.140625" style="1"/>
    <col min="2053" max="2053" width="6.85546875" style="1" customWidth="1"/>
    <col min="2054" max="2054" width="9.140625" style="1"/>
    <col min="2055" max="2056" width="6.42578125" style="1" customWidth="1"/>
    <col min="2057" max="2057" width="13.85546875" style="1" customWidth="1"/>
    <col min="2058" max="2058" width="9.140625" style="1"/>
    <col min="2059" max="2059" width="11.5703125" style="1" customWidth="1"/>
    <col min="2060" max="2304" width="9.140625" style="1"/>
    <col min="2305" max="2305" width="12.42578125" style="1" customWidth="1"/>
    <col min="2306" max="2306" width="14" style="1" customWidth="1"/>
    <col min="2307" max="2307" width="9" style="1" customWidth="1"/>
    <col min="2308" max="2308" width="9.140625" style="1"/>
    <col min="2309" max="2309" width="6.85546875" style="1" customWidth="1"/>
    <col min="2310" max="2310" width="9.140625" style="1"/>
    <col min="2311" max="2312" width="6.42578125" style="1" customWidth="1"/>
    <col min="2313" max="2313" width="13.85546875" style="1" customWidth="1"/>
    <col min="2314" max="2314" width="9.140625" style="1"/>
    <col min="2315" max="2315" width="11.5703125" style="1" customWidth="1"/>
    <col min="2316" max="2560" width="9.140625" style="1"/>
    <col min="2561" max="2561" width="12.42578125" style="1" customWidth="1"/>
    <col min="2562" max="2562" width="14" style="1" customWidth="1"/>
    <col min="2563" max="2563" width="9" style="1" customWidth="1"/>
    <col min="2564" max="2564" width="9.140625" style="1"/>
    <col min="2565" max="2565" width="6.85546875" style="1" customWidth="1"/>
    <col min="2566" max="2566" width="9.140625" style="1"/>
    <col min="2567" max="2568" width="6.42578125" style="1" customWidth="1"/>
    <col min="2569" max="2569" width="13.85546875" style="1" customWidth="1"/>
    <col min="2570" max="2570" width="9.140625" style="1"/>
    <col min="2571" max="2571" width="11.5703125" style="1" customWidth="1"/>
    <col min="2572" max="2816" width="9.140625" style="1"/>
    <col min="2817" max="2817" width="12.42578125" style="1" customWidth="1"/>
    <col min="2818" max="2818" width="14" style="1" customWidth="1"/>
    <col min="2819" max="2819" width="9" style="1" customWidth="1"/>
    <col min="2820" max="2820" width="9.140625" style="1"/>
    <col min="2821" max="2821" width="6.85546875" style="1" customWidth="1"/>
    <col min="2822" max="2822" width="9.140625" style="1"/>
    <col min="2823" max="2824" width="6.42578125" style="1" customWidth="1"/>
    <col min="2825" max="2825" width="13.85546875" style="1" customWidth="1"/>
    <col min="2826" max="2826" width="9.140625" style="1"/>
    <col min="2827" max="2827" width="11.5703125" style="1" customWidth="1"/>
    <col min="2828" max="3072" width="9.140625" style="1"/>
    <col min="3073" max="3073" width="12.42578125" style="1" customWidth="1"/>
    <col min="3074" max="3074" width="14" style="1" customWidth="1"/>
    <col min="3075" max="3075" width="9" style="1" customWidth="1"/>
    <col min="3076" max="3076" width="9.140625" style="1"/>
    <col min="3077" max="3077" width="6.85546875" style="1" customWidth="1"/>
    <col min="3078" max="3078" width="9.140625" style="1"/>
    <col min="3079" max="3080" width="6.42578125" style="1" customWidth="1"/>
    <col min="3081" max="3081" width="13.85546875" style="1" customWidth="1"/>
    <col min="3082" max="3082" width="9.140625" style="1"/>
    <col min="3083" max="3083" width="11.5703125" style="1" customWidth="1"/>
    <col min="3084" max="3328" width="9.140625" style="1"/>
    <col min="3329" max="3329" width="12.42578125" style="1" customWidth="1"/>
    <col min="3330" max="3330" width="14" style="1" customWidth="1"/>
    <col min="3331" max="3331" width="9" style="1" customWidth="1"/>
    <col min="3332" max="3332" width="9.140625" style="1"/>
    <col min="3333" max="3333" width="6.85546875" style="1" customWidth="1"/>
    <col min="3334" max="3334" width="9.140625" style="1"/>
    <col min="3335" max="3336" width="6.42578125" style="1" customWidth="1"/>
    <col min="3337" max="3337" width="13.85546875" style="1" customWidth="1"/>
    <col min="3338" max="3338" width="9.140625" style="1"/>
    <col min="3339" max="3339" width="11.5703125" style="1" customWidth="1"/>
    <col min="3340" max="3584" width="9.140625" style="1"/>
    <col min="3585" max="3585" width="12.42578125" style="1" customWidth="1"/>
    <col min="3586" max="3586" width="14" style="1" customWidth="1"/>
    <col min="3587" max="3587" width="9" style="1" customWidth="1"/>
    <col min="3588" max="3588" width="9.140625" style="1"/>
    <col min="3589" max="3589" width="6.85546875" style="1" customWidth="1"/>
    <col min="3590" max="3590" width="9.140625" style="1"/>
    <col min="3591" max="3592" width="6.42578125" style="1" customWidth="1"/>
    <col min="3593" max="3593" width="13.85546875" style="1" customWidth="1"/>
    <col min="3594" max="3594" width="9.140625" style="1"/>
    <col min="3595" max="3595" width="11.5703125" style="1" customWidth="1"/>
    <col min="3596" max="3840" width="9.140625" style="1"/>
    <col min="3841" max="3841" width="12.42578125" style="1" customWidth="1"/>
    <col min="3842" max="3842" width="14" style="1" customWidth="1"/>
    <col min="3843" max="3843" width="9" style="1" customWidth="1"/>
    <col min="3844" max="3844" width="9.140625" style="1"/>
    <col min="3845" max="3845" width="6.85546875" style="1" customWidth="1"/>
    <col min="3846" max="3846" width="9.140625" style="1"/>
    <col min="3847" max="3848" width="6.42578125" style="1" customWidth="1"/>
    <col min="3849" max="3849" width="13.85546875" style="1" customWidth="1"/>
    <col min="3850" max="3850" width="9.140625" style="1"/>
    <col min="3851" max="3851" width="11.5703125" style="1" customWidth="1"/>
    <col min="3852" max="4096" width="9.140625" style="1"/>
    <col min="4097" max="4097" width="12.42578125" style="1" customWidth="1"/>
    <col min="4098" max="4098" width="14" style="1" customWidth="1"/>
    <col min="4099" max="4099" width="9" style="1" customWidth="1"/>
    <col min="4100" max="4100" width="9.140625" style="1"/>
    <col min="4101" max="4101" width="6.85546875" style="1" customWidth="1"/>
    <col min="4102" max="4102" width="9.140625" style="1"/>
    <col min="4103" max="4104" width="6.42578125" style="1" customWidth="1"/>
    <col min="4105" max="4105" width="13.85546875" style="1" customWidth="1"/>
    <col min="4106" max="4106" width="9.140625" style="1"/>
    <col min="4107" max="4107" width="11.5703125" style="1" customWidth="1"/>
    <col min="4108" max="4352" width="9.140625" style="1"/>
    <col min="4353" max="4353" width="12.42578125" style="1" customWidth="1"/>
    <col min="4354" max="4354" width="14" style="1" customWidth="1"/>
    <col min="4355" max="4355" width="9" style="1" customWidth="1"/>
    <col min="4356" max="4356" width="9.140625" style="1"/>
    <col min="4357" max="4357" width="6.85546875" style="1" customWidth="1"/>
    <col min="4358" max="4358" width="9.140625" style="1"/>
    <col min="4359" max="4360" width="6.42578125" style="1" customWidth="1"/>
    <col min="4361" max="4361" width="13.85546875" style="1" customWidth="1"/>
    <col min="4362" max="4362" width="9.140625" style="1"/>
    <col min="4363" max="4363" width="11.5703125" style="1" customWidth="1"/>
    <col min="4364" max="4608" width="9.140625" style="1"/>
    <col min="4609" max="4609" width="12.42578125" style="1" customWidth="1"/>
    <col min="4610" max="4610" width="14" style="1" customWidth="1"/>
    <col min="4611" max="4611" width="9" style="1" customWidth="1"/>
    <col min="4612" max="4612" width="9.140625" style="1"/>
    <col min="4613" max="4613" width="6.85546875" style="1" customWidth="1"/>
    <col min="4614" max="4614" width="9.140625" style="1"/>
    <col min="4615" max="4616" width="6.42578125" style="1" customWidth="1"/>
    <col min="4617" max="4617" width="13.85546875" style="1" customWidth="1"/>
    <col min="4618" max="4618" width="9.140625" style="1"/>
    <col min="4619" max="4619" width="11.5703125" style="1" customWidth="1"/>
    <col min="4620" max="4864" width="9.140625" style="1"/>
    <col min="4865" max="4865" width="12.42578125" style="1" customWidth="1"/>
    <col min="4866" max="4866" width="14" style="1" customWidth="1"/>
    <col min="4867" max="4867" width="9" style="1" customWidth="1"/>
    <col min="4868" max="4868" width="9.140625" style="1"/>
    <col min="4869" max="4869" width="6.85546875" style="1" customWidth="1"/>
    <col min="4870" max="4870" width="9.140625" style="1"/>
    <col min="4871" max="4872" width="6.42578125" style="1" customWidth="1"/>
    <col min="4873" max="4873" width="13.85546875" style="1" customWidth="1"/>
    <col min="4874" max="4874" width="9.140625" style="1"/>
    <col min="4875" max="4875" width="11.5703125" style="1" customWidth="1"/>
    <col min="4876" max="5120" width="9.140625" style="1"/>
    <col min="5121" max="5121" width="12.42578125" style="1" customWidth="1"/>
    <col min="5122" max="5122" width="14" style="1" customWidth="1"/>
    <col min="5123" max="5123" width="9" style="1" customWidth="1"/>
    <col min="5124" max="5124" width="9.140625" style="1"/>
    <col min="5125" max="5125" width="6.85546875" style="1" customWidth="1"/>
    <col min="5126" max="5126" width="9.140625" style="1"/>
    <col min="5127" max="5128" width="6.42578125" style="1" customWidth="1"/>
    <col min="5129" max="5129" width="13.85546875" style="1" customWidth="1"/>
    <col min="5130" max="5130" width="9.140625" style="1"/>
    <col min="5131" max="5131" width="11.5703125" style="1" customWidth="1"/>
    <col min="5132" max="5376" width="9.140625" style="1"/>
    <col min="5377" max="5377" width="12.42578125" style="1" customWidth="1"/>
    <col min="5378" max="5378" width="14" style="1" customWidth="1"/>
    <col min="5379" max="5379" width="9" style="1" customWidth="1"/>
    <col min="5380" max="5380" width="9.140625" style="1"/>
    <col min="5381" max="5381" width="6.85546875" style="1" customWidth="1"/>
    <col min="5382" max="5382" width="9.140625" style="1"/>
    <col min="5383" max="5384" width="6.42578125" style="1" customWidth="1"/>
    <col min="5385" max="5385" width="13.85546875" style="1" customWidth="1"/>
    <col min="5386" max="5386" width="9.140625" style="1"/>
    <col min="5387" max="5387" width="11.5703125" style="1" customWidth="1"/>
    <col min="5388" max="5632" width="9.140625" style="1"/>
    <col min="5633" max="5633" width="12.42578125" style="1" customWidth="1"/>
    <col min="5634" max="5634" width="14" style="1" customWidth="1"/>
    <col min="5635" max="5635" width="9" style="1" customWidth="1"/>
    <col min="5636" max="5636" width="9.140625" style="1"/>
    <col min="5637" max="5637" width="6.85546875" style="1" customWidth="1"/>
    <col min="5638" max="5638" width="9.140625" style="1"/>
    <col min="5639" max="5640" width="6.42578125" style="1" customWidth="1"/>
    <col min="5641" max="5641" width="13.85546875" style="1" customWidth="1"/>
    <col min="5642" max="5642" width="9.140625" style="1"/>
    <col min="5643" max="5643" width="11.5703125" style="1" customWidth="1"/>
    <col min="5644" max="5888" width="9.140625" style="1"/>
    <col min="5889" max="5889" width="12.42578125" style="1" customWidth="1"/>
    <col min="5890" max="5890" width="14" style="1" customWidth="1"/>
    <col min="5891" max="5891" width="9" style="1" customWidth="1"/>
    <col min="5892" max="5892" width="9.140625" style="1"/>
    <col min="5893" max="5893" width="6.85546875" style="1" customWidth="1"/>
    <col min="5894" max="5894" width="9.140625" style="1"/>
    <col min="5895" max="5896" width="6.42578125" style="1" customWidth="1"/>
    <col min="5897" max="5897" width="13.85546875" style="1" customWidth="1"/>
    <col min="5898" max="5898" width="9.140625" style="1"/>
    <col min="5899" max="5899" width="11.5703125" style="1" customWidth="1"/>
    <col min="5900" max="6144" width="9.140625" style="1"/>
    <col min="6145" max="6145" width="12.42578125" style="1" customWidth="1"/>
    <col min="6146" max="6146" width="14" style="1" customWidth="1"/>
    <col min="6147" max="6147" width="9" style="1" customWidth="1"/>
    <col min="6148" max="6148" width="9.140625" style="1"/>
    <col min="6149" max="6149" width="6.85546875" style="1" customWidth="1"/>
    <col min="6150" max="6150" width="9.140625" style="1"/>
    <col min="6151" max="6152" width="6.42578125" style="1" customWidth="1"/>
    <col min="6153" max="6153" width="13.85546875" style="1" customWidth="1"/>
    <col min="6154" max="6154" width="9.140625" style="1"/>
    <col min="6155" max="6155" width="11.5703125" style="1" customWidth="1"/>
    <col min="6156" max="6400" width="9.140625" style="1"/>
    <col min="6401" max="6401" width="12.42578125" style="1" customWidth="1"/>
    <col min="6402" max="6402" width="14" style="1" customWidth="1"/>
    <col min="6403" max="6403" width="9" style="1" customWidth="1"/>
    <col min="6404" max="6404" width="9.140625" style="1"/>
    <col min="6405" max="6405" width="6.85546875" style="1" customWidth="1"/>
    <col min="6406" max="6406" width="9.140625" style="1"/>
    <col min="6407" max="6408" width="6.42578125" style="1" customWidth="1"/>
    <col min="6409" max="6409" width="13.85546875" style="1" customWidth="1"/>
    <col min="6410" max="6410" width="9.140625" style="1"/>
    <col min="6411" max="6411" width="11.5703125" style="1" customWidth="1"/>
    <col min="6412" max="6656" width="9.140625" style="1"/>
    <col min="6657" max="6657" width="12.42578125" style="1" customWidth="1"/>
    <col min="6658" max="6658" width="14" style="1" customWidth="1"/>
    <col min="6659" max="6659" width="9" style="1" customWidth="1"/>
    <col min="6660" max="6660" width="9.140625" style="1"/>
    <col min="6661" max="6661" width="6.85546875" style="1" customWidth="1"/>
    <col min="6662" max="6662" width="9.140625" style="1"/>
    <col min="6663" max="6664" width="6.42578125" style="1" customWidth="1"/>
    <col min="6665" max="6665" width="13.85546875" style="1" customWidth="1"/>
    <col min="6666" max="6666" width="9.140625" style="1"/>
    <col min="6667" max="6667" width="11.5703125" style="1" customWidth="1"/>
    <col min="6668" max="6912" width="9.140625" style="1"/>
    <col min="6913" max="6913" width="12.42578125" style="1" customWidth="1"/>
    <col min="6914" max="6914" width="14" style="1" customWidth="1"/>
    <col min="6915" max="6915" width="9" style="1" customWidth="1"/>
    <col min="6916" max="6916" width="9.140625" style="1"/>
    <col min="6917" max="6917" width="6.85546875" style="1" customWidth="1"/>
    <col min="6918" max="6918" width="9.140625" style="1"/>
    <col min="6919" max="6920" width="6.42578125" style="1" customWidth="1"/>
    <col min="6921" max="6921" width="13.85546875" style="1" customWidth="1"/>
    <col min="6922" max="6922" width="9.140625" style="1"/>
    <col min="6923" max="6923" width="11.5703125" style="1" customWidth="1"/>
    <col min="6924" max="7168" width="9.140625" style="1"/>
    <col min="7169" max="7169" width="12.42578125" style="1" customWidth="1"/>
    <col min="7170" max="7170" width="14" style="1" customWidth="1"/>
    <col min="7171" max="7171" width="9" style="1" customWidth="1"/>
    <col min="7172" max="7172" width="9.140625" style="1"/>
    <col min="7173" max="7173" width="6.85546875" style="1" customWidth="1"/>
    <col min="7174" max="7174" width="9.140625" style="1"/>
    <col min="7175" max="7176" width="6.42578125" style="1" customWidth="1"/>
    <col min="7177" max="7177" width="13.85546875" style="1" customWidth="1"/>
    <col min="7178" max="7178" width="9.140625" style="1"/>
    <col min="7179" max="7179" width="11.5703125" style="1" customWidth="1"/>
    <col min="7180" max="7424" width="9.140625" style="1"/>
    <col min="7425" max="7425" width="12.42578125" style="1" customWidth="1"/>
    <col min="7426" max="7426" width="14" style="1" customWidth="1"/>
    <col min="7427" max="7427" width="9" style="1" customWidth="1"/>
    <col min="7428" max="7428" width="9.140625" style="1"/>
    <col min="7429" max="7429" width="6.85546875" style="1" customWidth="1"/>
    <col min="7430" max="7430" width="9.140625" style="1"/>
    <col min="7431" max="7432" width="6.42578125" style="1" customWidth="1"/>
    <col min="7433" max="7433" width="13.85546875" style="1" customWidth="1"/>
    <col min="7434" max="7434" width="9.140625" style="1"/>
    <col min="7435" max="7435" width="11.5703125" style="1" customWidth="1"/>
    <col min="7436" max="7680" width="9.140625" style="1"/>
    <col min="7681" max="7681" width="12.42578125" style="1" customWidth="1"/>
    <col min="7682" max="7682" width="14" style="1" customWidth="1"/>
    <col min="7683" max="7683" width="9" style="1" customWidth="1"/>
    <col min="7684" max="7684" width="9.140625" style="1"/>
    <col min="7685" max="7685" width="6.85546875" style="1" customWidth="1"/>
    <col min="7686" max="7686" width="9.140625" style="1"/>
    <col min="7687" max="7688" width="6.42578125" style="1" customWidth="1"/>
    <col min="7689" max="7689" width="13.85546875" style="1" customWidth="1"/>
    <col min="7690" max="7690" width="9.140625" style="1"/>
    <col min="7691" max="7691" width="11.5703125" style="1" customWidth="1"/>
    <col min="7692" max="7936" width="9.140625" style="1"/>
    <col min="7937" max="7937" width="12.42578125" style="1" customWidth="1"/>
    <col min="7938" max="7938" width="14" style="1" customWidth="1"/>
    <col min="7939" max="7939" width="9" style="1" customWidth="1"/>
    <col min="7940" max="7940" width="9.140625" style="1"/>
    <col min="7941" max="7941" width="6.85546875" style="1" customWidth="1"/>
    <col min="7942" max="7942" width="9.140625" style="1"/>
    <col min="7943" max="7944" width="6.42578125" style="1" customWidth="1"/>
    <col min="7945" max="7945" width="13.85546875" style="1" customWidth="1"/>
    <col min="7946" max="7946" width="9.140625" style="1"/>
    <col min="7947" max="7947" width="11.5703125" style="1" customWidth="1"/>
    <col min="7948" max="8192" width="9.140625" style="1"/>
    <col min="8193" max="8193" width="12.42578125" style="1" customWidth="1"/>
    <col min="8194" max="8194" width="14" style="1" customWidth="1"/>
    <col min="8195" max="8195" width="9" style="1" customWidth="1"/>
    <col min="8196" max="8196" width="9.140625" style="1"/>
    <col min="8197" max="8197" width="6.85546875" style="1" customWidth="1"/>
    <col min="8198" max="8198" width="9.140625" style="1"/>
    <col min="8199" max="8200" width="6.42578125" style="1" customWidth="1"/>
    <col min="8201" max="8201" width="13.85546875" style="1" customWidth="1"/>
    <col min="8202" max="8202" width="9.140625" style="1"/>
    <col min="8203" max="8203" width="11.5703125" style="1" customWidth="1"/>
    <col min="8204" max="8448" width="9.140625" style="1"/>
    <col min="8449" max="8449" width="12.42578125" style="1" customWidth="1"/>
    <col min="8450" max="8450" width="14" style="1" customWidth="1"/>
    <col min="8451" max="8451" width="9" style="1" customWidth="1"/>
    <col min="8452" max="8452" width="9.140625" style="1"/>
    <col min="8453" max="8453" width="6.85546875" style="1" customWidth="1"/>
    <col min="8454" max="8454" width="9.140625" style="1"/>
    <col min="8455" max="8456" width="6.42578125" style="1" customWidth="1"/>
    <col min="8457" max="8457" width="13.85546875" style="1" customWidth="1"/>
    <col min="8458" max="8458" width="9.140625" style="1"/>
    <col min="8459" max="8459" width="11.5703125" style="1" customWidth="1"/>
    <col min="8460" max="8704" width="9.140625" style="1"/>
    <col min="8705" max="8705" width="12.42578125" style="1" customWidth="1"/>
    <col min="8706" max="8706" width="14" style="1" customWidth="1"/>
    <col min="8707" max="8707" width="9" style="1" customWidth="1"/>
    <col min="8708" max="8708" width="9.140625" style="1"/>
    <col min="8709" max="8709" width="6.85546875" style="1" customWidth="1"/>
    <col min="8710" max="8710" width="9.140625" style="1"/>
    <col min="8711" max="8712" width="6.42578125" style="1" customWidth="1"/>
    <col min="8713" max="8713" width="13.85546875" style="1" customWidth="1"/>
    <col min="8714" max="8714" width="9.140625" style="1"/>
    <col min="8715" max="8715" width="11.5703125" style="1" customWidth="1"/>
    <col min="8716" max="8960" width="9.140625" style="1"/>
    <col min="8961" max="8961" width="12.42578125" style="1" customWidth="1"/>
    <col min="8962" max="8962" width="14" style="1" customWidth="1"/>
    <col min="8963" max="8963" width="9" style="1" customWidth="1"/>
    <col min="8964" max="8964" width="9.140625" style="1"/>
    <col min="8965" max="8965" width="6.85546875" style="1" customWidth="1"/>
    <col min="8966" max="8966" width="9.140625" style="1"/>
    <col min="8967" max="8968" width="6.42578125" style="1" customWidth="1"/>
    <col min="8969" max="8969" width="13.85546875" style="1" customWidth="1"/>
    <col min="8970" max="8970" width="9.140625" style="1"/>
    <col min="8971" max="8971" width="11.5703125" style="1" customWidth="1"/>
    <col min="8972" max="9216" width="9.140625" style="1"/>
    <col min="9217" max="9217" width="12.42578125" style="1" customWidth="1"/>
    <col min="9218" max="9218" width="14" style="1" customWidth="1"/>
    <col min="9219" max="9219" width="9" style="1" customWidth="1"/>
    <col min="9220" max="9220" width="9.140625" style="1"/>
    <col min="9221" max="9221" width="6.85546875" style="1" customWidth="1"/>
    <col min="9222" max="9222" width="9.140625" style="1"/>
    <col min="9223" max="9224" width="6.42578125" style="1" customWidth="1"/>
    <col min="9225" max="9225" width="13.85546875" style="1" customWidth="1"/>
    <col min="9226" max="9226" width="9.140625" style="1"/>
    <col min="9227" max="9227" width="11.5703125" style="1" customWidth="1"/>
    <col min="9228" max="9472" width="9.140625" style="1"/>
    <col min="9473" max="9473" width="12.42578125" style="1" customWidth="1"/>
    <col min="9474" max="9474" width="14" style="1" customWidth="1"/>
    <col min="9475" max="9475" width="9" style="1" customWidth="1"/>
    <col min="9476" max="9476" width="9.140625" style="1"/>
    <col min="9477" max="9477" width="6.85546875" style="1" customWidth="1"/>
    <col min="9478" max="9478" width="9.140625" style="1"/>
    <col min="9479" max="9480" width="6.42578125" style="1" customWidth="1"/>
    <col min="9481" max="9481" width="13.85546875" style="1" customWidth="1"/>
    <col min="9482" max="9482" width="9.140625" style="1"/>
    <col min="9483" max="9483" width="11.5703125" style="1" customWidth="1"/>
    <col min="9484" max="9728" width="9.140625" style="1"/>
    <col min="9729" max="9729" width="12.42578125" style="1" customWidth="1"/>
    <col min="9730" max="9730" width="14" style="1" customWidth="1"/>
    <col min="9731" max="9731" width="9" style="1" customWidth="1"/>
    <col min="9732" max="9732" width="9.140625" style="1"/>
    <col min="9733" max="9733" width="6.85546875" style="1" customWidth="1"/>
    <col min="9734" max="9734" width="9.140625" style="1"/>
    <col min="9735" max="9736" width="6.42578125" style="1" customWidth="1"/>
    <col min="9737" max="9737" width="13.85546875" style="1" customWidth="1"/>
    <col min="9738" max="9738" width="9.140625" style="1"/>
    <col min="9739" max="9739" width="11.5703125" style="1" customWidth="1"/>
    <col min="9740" max="9984" width="9.140625" style="1"/>
    <col min="9985" max="9985" width="12.42578125" style="1" customWidth="1"/>
    <col min="9986" max="9986" width="14" style="1" customWidth="1"/>
    <col min="9987" max="9987" width="9" style="1" customWidth="1"/>
    <col min="9988" max="9988" width="9.140625" style="1"/>
    <col min="9989" max="9989" width="6.85546875" style="1" customWidth="1"/>
    <col min="9990" max="9990" width="9.140625" style="1"/>
    <col min="9991" max="9992" width="6.42578125" style="1" customWidth="1"/>
    <col min="9993" max="9993" width="13.85546875" style="1" customWidth="1"/>
    <col min="9994" max="9994" width="9.140625" style="1"/>
    <col min="9995" max="9995" width="11.5703125" style="1" customWidth="1"/>
    <col min="9996" max="10240" width="9.140625" style="1"/>
    <col min="10241" max="10241" width="12.42578125" style="1" customWidth="1"/>
    <col min="10242" max="10242" width="14" style="1" customWidth="1"/>
    <col min="10243" max="10243" width="9" style="1" customWidth="1"/>
    <col min="10244" max="10244" width="9.140625" style="1"/>
    <col min="10245" max="10245" width="6.85546875" style="1" customWidth="1"/>
    <col min="10246" max="10246" width="9.140625" style="1"/>
    <col min="10247" max="10248" width="6.42578125" style="1" customWidth="1"/>
    <col min="10249" max="10249" width="13.85546875" style="1" customWidth="1"/>
    <col min="10250" max="10250" width="9.140625" style="1"/>
    <col min="10251" max="10251" width="11.5703125" style="1" customWidth="1"/>
    <col min="10252" max="10496" width="9.140625" style="1"/>
    <col min="10497" max="10497" width="12.42578125" style="1" customWidth="1"/>
    <col min="10498" max="10498" width="14" style="1" customWidth="1"/>
    <col min="10499" max="10499" width="9" style="1" customWidth="1"/>
    <col min="10500" max="10500" width="9.140625" style="1"/>
    <col min="10501" max="10501" width="6.85546875" style="1" customWidth="1"/>
    <col min="10502" max="10502" width="9.140625" style="1"/>
    <col min="10503" max="10504" width="6.42578125" style="1" customWidth="1"/>
    <col min="10505" max="10505" width="13.85546875" style="1" customWidth="1"/>
    <col min="10506" max="10506" width="9.140625" style="1"/>
    <col min="10507" max="10507" width="11.5703125" style="1" customWidth="1"/>
    <col min="10508" max="10752" width="9.140625" style="1"/>
    <col min="10753" max="10753" width="12.42578125" style="1" customWidth="1"/>
    <col min="10754" max="10754" width="14" style="1" customWidth="1"/>
    <col min="10755" max="10755" width="9" style="1" customWidth="1"/>
    <col min="10756" max="10756" width="9.140625" style="1"/>
    <col min="10757" max="10757" width="6.85546875" style="1" customWidth="1"/>
    <col min="10758" max="10758" width="9.140625" style="1"/>
    <col min="10759" max="10760" width="6.42578125" style="1" customWidth="1"/>
    <col min="10761" max="10761" width="13.85546875" style="1" customWidth="1"/>
    <col min="10762" max="10762" width="9.140625" style="1"/>
    <col min="10763" max="10763" width="11.5703125" style="1" customWidth="1"/>
    <col min="10764" max="11008" width="9.140625" style="1"/>
    <col min="11009" max="11009" width="12.42578125" style="1" customWidth="1"/>
    <col min="11010" max="11010" width="14" style="1" customWidth="1"/>
    <col min="11011" max="11011" width="9" style="1" customWidth="1"/>
    <col min="11012" max="11012" width="9.140625" style="1"/>
    <col min="11013" max="11013" width="6.85546875" style="1" customWidth="1"/>
    <col min="11014" max="11014" width="9.140625" style="1"/>
    <col min="11015" max="11016" width="6.42578125" style="1" customWidth="1"/>
    <col min="11017" max="11017" width="13.85546875" style="1" customWidth="1"/>
    <col min="11018" max="11018" width="9.140625" style="1"/>
    <col min="11019" max="11019" width="11.5703125" style="1" customWidth="1"/>
    <col min="11020" max="11264" width="9.140625" style="1"/>
    <col min="11265" max="11265" width="12.42578125" style="1" customWidth="1"/>
    <col min="11266" max="11266" width="14" style="1" customWidth="1"/>
    <col min="11267" max="11267" width="9" style="1" customWidth="1"/>
    <col min="11268" max="11268" width="9.140625" style="1"/>
    <col min="11269" max="11269" width="6.85546875" style="1" customWidth="1"/>
    <col min="11270" max="11270" width="9.140625" style="1"/>
    <col min="11271" max="11272" width="6.42578125" style="1" customWidth="1"/>
    <col min="11273" max="11273" width="13.85546875" style="1" customWidth="1"/>
    <col min="11274" max="11274" width="9.140625" style="1"/>
    <col min="11275" max="11275" width="11.5703125" style="1" customWidth="1"/>
    <col min="11276" max="11520" width="9.140625" style="1"/>
    <col min="11521" max="11521" width="12.42578125" style="1" customWidth="1"/>
    <col min="11522" max="11522" width="14" style="1" customWidth="1"/>
    <col min="11523" max="11523" width="9" style="1" customWidth="1"/>
    <col min="11524" max="11524" width="9.140625" style="1"/>
    <col min="11525" max="11525" width="6.85546875" style="1" customWidth="1"/>
    <col min="11526" max="11526" width="9.140625" style="1"/>
    <col min="11527" max="11528" width="6.42578125" style="1" customWidth="1"/>
    <col min="11529" max="11529" width="13.85546875" style="1" customWidth="1"/>
    <col min="11530" max="11530" width="9.140625" style="1"/>
    <col min="11531" max="11531" width="11.5703125" style="1" customWidth="1"/>
    <col min="11532" max="11776" width="9.140625" style="1"/>
    <col min="11777" max="11777" width="12.42578125" style="1" customWidth="1"/>
    <col min="11778" max="11778" width="14" style="1" customWidth="1"/>
    <col min="11779" max="11779" width="9" style="1" customWidth="1"/>
    <col min="11780" max="11780" width="9.140625" style="1"/>
    <col min="11781" max="11781" width="6.85546875" style="1" customWidth="1"/>
    <col min="11782" max="11782" width="9.140625" style="1"/>
    <col min="11783" max="11784" width="6.42578125" style="1" customWidth="1"/>
    <col min="11785" max="11785" width="13.85546875" style="1" customWidth="1"/>
    <col min="11786" max="11786" width="9.140625" style="1"/>
    <col min="11787" max="11787" width="11.5703125" style="1" customWidth="1"/>
    <col min="11788" max="12032" width="9.140625" style="1"/>
    <col min="12033" max="12033" width="12.42578125" style="1" customWidth="1"/>
    <col min="12034" max="12034" width="14" style="1" customWidth="1"/>
    <col min="12035" max="12035" width="9" style="1" customWidth="1"/>
    <col min="12036" max="12036" width="9.140625" style="1"/>
    <col min="12037" max="12037" width="6.85546875" style="1" customWidth="1"/>
    <col min="12038" max="12038" width="9.140625" style="1"/>
    <col min="12039" max="12040" width="6.42578125" style="1" customWidth="1"/>
    <col min="12041" max="12041" width="13.85546875" style="1" customWidth="1"/>
    <col min="12042" max="12042" width="9.140625" style="1"/>
    <col min="12043" max="12043" width="11.5703125" style="1" customWidth="1"/>
    <col min="12044" max="12288" width="9.140625" style="1"/>
    <col min="12289" max="12289" width="12.42578125" style="1" customWidth="1"/>
    <col min="12290" max="12290" width="14" style="1" customWidth="1"/>
    <col min="12291" max="12291" width="9" style="1" customWidth="1"/>
    <col min="12292" max="12292" width="9.140625" style="1"/>
    <col min="12293" max="12293" width="6.85546875" style="1" customWidth="1"/>
    <col min="12294" max="12294" width="9.140625" style="1"/>
    <col min="12295" max="12296" width="6.42578125" style="1" customWidth="1"/>
    <col min="12297" max="12297" width="13.85546875" style="1" customWidth="1"/>
    <col min="12298" max="12298" width="9.140625" style="1"/>
    <col min="12299" max="12299" width="11.5703125" style="1" customWidth="1"/>
    <col min="12300" max="12544" width="9.140625" style="1"/>
    <col min="12545" max="12545" width="12.42578125" style="1" customWidth="1"/>
    <col min="12546" max="12546" width="14" style="1" customWidth="1"/>
    <col min="12547" max="12547" width="9" style="1" customWidth="1"/>
    <col min="12548" max="12548" width="9.140625" style="1"/>
    <col min="12549" max="12549" width="6.85546875" style="1" customWidth="1"/>
    <col min="12550" max="12550" width="9.140625" style="1"/>
    <col min="12551" max="12552" width="6.42578125" style="1" customWidth="1"/>
    <col min="12553" max="12553" width="13.85546875" style="1" customWidth="1"/>
    <col min="12554" max="12554" width="9.140625" style="1"/>
    <col min="12555" max="12555" width="11.5703125" style="1" customWidth="1"/>
    <col min="12556" max="12800" width="9.140625" style="1"/>
    <col min="12801" max="12801" width="12.42578125" style="1" customWidth="1"/>
    <col min="12802" max="12802" width="14" style="1" customWidth="1"/>
    <col min="12803" max="12803" width="9" style="1" customWidth="1"/>
    <col min="12804" max="12804" width="9.140625" style="1"/>
    <col min="12805" max="12805" width="6.85546875" style="1" customWidth="1"/>
    <col min="12806" max="12806" width="9.140625" style="1"/>
    <col min="12807" max="12808" width="6.42578125" style="1" customWidth="1"/>
    <col min="12809" max="12809" width="13.85546875" style="1" customWidth="1"/>
    <col min="12810" max="12810" width="9.140625" style="1"/>
    <col min="12811" max="12811" width="11.5703125" style="1" customWidth="1"/>
    <col min="12812" max="13056" width="9.140625" style="1"/>
    <col min="13057" max="13057" width="12.42578125" style="1" customWidth="1"/>
    <col min="13058" max="13058" width="14" style="1" customWidth="1"/>
    <col min="13059" max="13059" width="9" style="1" customWidth="1"/>
    <col min="13060" max="13060" width="9.140625" style="1"/>
    <col min="13061" max="13061" width="6.85546875" style="1" customWidth="1"/>
    <col min="13062" max="13062" width="9.140625" style="1"/>
    <col min="13063" max="13064" width="6.42578125" style="1" customWidth="1"/>
    <col min="13065" max="13065" width="13.85546875" style="1" customWidth="1"/>
    <col min="13066" max="13066" width="9.140625" style="1"/>
    <col min="13067" max="13067" width="11.5703125" style="1" customWidth="1"/>
    <col min="13068" max="13312" width="9.140625" style="1"/>
    <col min="13313" max="13313" width="12.42578125" style="1" customWidth="1"/>
    <col min="13314" max="13314" width="14" style="1" customWidth="1"/>
    <col min="13315" max="13315" width="9" style="1" customWidth="1"/>
    <col min="13316" max="13316" width="9.140625" style="1"/>
    <col min="13317" max="13317" width="6.85546875" style="1" customWidth="1"/>
    <col min="13318" max="13318" width="9.140625" style="1"/>
    <col min="13319" max="13320" width="6.42578125" style="1" customWidth="1"/>
    <col min="13321" max="13321" width="13.85546875" style="1" customWidth="1"/>
    <col min="13322" max="13322" width="9.140625" style="1"/>
    <col min="13323" max="13323" width="11.5703125" style="1" customWidth="1"/>
    <col min="13324" max="13568" width="9.140625" style="1"/>
    <col min="13569" max="13569" width="12.42578125" style="1" customWidth="1"/>
    <col min="13570" max="13570" width="14" style="1" customWidth="1"/>
    <col min="13571" max="13571" width="9" style="1" customWidth="1"/>
    <col min="13572" max="13572" width="9.140625" style="1"/>
    <col min="13573" max="13573" width="6.85546875" style="1" customWidth="1"/>
    <col min="13574" max="13574" width="9.140625" style="1"/>
    <col min="13575" max="13576" width="6.42578125" style="1" customWidth="1"/>
    <col min="13577" max="13577" width="13.85546875" style="1" customWidth="1"/>
    <col min="13578" max="13578" width="9.140625" style="1"/>
    <col min="13579" max="13579" width="11.5703125" style="1" customWidth="1"/>
    <col min="13580" max="13824" width="9.140625" style="1"/>
    <col min="13825" max="13825" width="12.42578125" style="1" customWidth="1"/>
    <col min="13826" max="13826" width="14" style="1" customWidth="1"/>
    <col min="13827" max="13827" width="9" style="1" customWidth="1"/>
    <col min="13828" max="13828" width="9.140625" style="1"/>
    <col min="13829" max="13829" width="6.85546875" style="1" customWidth="1"/>
    <col min="13830" max="13830" width="9.140625" style="1"/>
    <col min="13831" max="13832" width="6.42578125" style="1" customWidth="1"/>
    <col min="13833" max="13833" width="13.85546875" style="1" customWidth="1"/>
    <col min="13834" max="13834" width="9.140625" style="1"/>
    <col min="13835" max="13835" width="11.5703125" style="1" customWidth="1"/>
    <col min="13836" max="14080" width="9.140625" style="1"/>
    <col min="14081" max="14081" width="12.42578125" style="1" customWidth="1"/>
    <col min="14082" max="14082" width="14" style="1" customWidth="1"/>
    <col min="14083" max="14083" width="9" style="1" customWidth="1"/>
    <col min="14084" max="14084" width="9.140625" style="1"/>
    <col min="14085" max="14085" width="6.85546875" style="1" customWidth="1"/>
    <col min="14086" max="14086" width="9.140625" style="1"/>
    <col min="14087" max="14088" width="6.42578125" style="1" customWidth="1"/>
    <col min="14089" max="14089" width="13.85546875" style="1" customWidth="1"/>
    <col min="14090" max="14090" width="9.140625" style="1"/>
    <col min="14091" max="14091" width="11.5703125" style="1" customWidth="1"/>
    <col min="14092" max="14336" width="9.140625" style="1"/>
    <col min="14337" max="14337" width="12.42578125" style="1" customWidth="1"/>
    <col min="14338" max="14338" width="14" style="1" customWidth="1"/>
    <col min="14339" max="14339" width="9" style="1" customWidth="1"/>
    <col min="14340" max="14340" width="9.140625" style="1"/>
    <col min="14341" max="14341" width="6.85546875" style="1" customWidth="1"/>
    <col min="14342" max="14342" width="9.140625" style="1"/>
    <col min="14343" max="14344" width="6.42578125" style="1" customWidth="1"/>
    <col min="14345" max="14345" width="13.85546875" style="1" customWidth="1"/>
    <col min="14346" max="14346" width="9.140625" style="1"/>
    <col min="14347" max="14347" width="11.5703125" style="1" customWidth="1"/>
    <col min="14348" max="14592" width="9.140625" style="1"/>
    <col min="14593" max="14593" width="12.42578125" style="1" customWidth="1"/>
    <col min="14594" max="14594" width="14" style="1" customWidth="1"/>
    <col min="14595" max="14595" width="9" style="1" customWidth="1"/>
    <col min="14596" max="14596" width="9.140625" style="1"/>
    <col min="14597" max="14597" width="6.85546875" style="1" customWidth="1"/>
    <col min="14598" max="14598" width="9.140625" style="1"/>
    <col min="14599" max="14600" width="6.42578125" style="1" customWidth="1"/>
    <col min="14601" max="14601" width="13.85546875" style="1" customWidth="1"/>
    <col min="14602" max="14602" width="9.140625" style="1"/>
    <col min="14603" max="14603" width="11.5703125" style="1" customWidth="1"/>
    <col min="14604" max="14848" width="9.140625" style="1"/>
    <col min="14849" max="14849" width="12.42578125" style="1" customWidth="1"/>
    <col min="14850" max="14850" width="14" style="1" customWidth="1"/>
    <col min="14851" max="14851" width="9" style="1" customWidth="1"/>
    <col min="14852" max="14852" width="9.140625" style="1"/>
    <col min="14853" max="14853" width="6.85546875" style="1" customWidth="1"/>
    <col min="14854" max="14854" width="9.140625" style="1"/>
    <col min="14855" max="14856" width="6.42578125" style="1" customWidth="1"/>
    <col min="14857" max="14857" width="13.85546875" style="1" customWidth="1"/>
    <col min="14858" max="14858" width="9.140625" style="1"/>
    <col min="14859" max="14859" width="11.5703125" style="1" customWidth="1"/>
    <col min="14860" max="15104" width="9.140625" style="1"/>
    <col min="15105" max="15105" width="12.42578125" style="1" customWidth="1"/>
    <col min="15106" max="15106" width="14" style="1" customWidth="1"/>
    <col min="15107" max="15107" width="9" style="1" customWidth="1"/>
    <col min="15108" max="15108" width="9.140625" style="1"/>
    <col min="15109" max="15109" width="6.85546875" style="1" customWidth="1"/>
    <col min="15110" max="15110" width="9.140625" style="1"/>
    <col min="15111" max="15112" width="6.42578125" style="1" customWidth="1"/>
    <col min="15113" max="15113" width="13.85546875" style="1" customWidth="1"/>
    <col min="15114" max="15114" width="9.140625" style="1"/>
    <col min="15115" max="15115" width="11.5703125" style="1" customWidth="1"/>
    <col min="15116" max="15360" width="9.140625" style="1"/>
    <col min="15361" max="15361" width="12.42578125" style="1" customWidth="1"/>
    <col min="15362" max="15362" width="14" style="1" customWidth="1"/>
    <col min="15363" max="15363" width="9" style="1" customWidth="1"/>
    <col min="15364" max="15364" width="9.140625" style="1"/>
    <col min="15365" max="15365" width="6.85546875" style="1" customWidth="1"/>
    <col min="15366" max="15366" width="9.140625" style="1"/>
    <col min="15367" max="15368" width="6.42578125" style="1" customWidth="1"/>
    <col min="15369" max="15369" width="13.85546875" style="1" customWidth="1"/>
    <col min="15370" max="15370" width="9.140625" style="1"/>
    <col min="15371" max="15371" width="11.5703125" style="1" customWidth="1"/>
    <col min="15372" max="15616" width="9.140625" style="1"/>
    <col min="15617" max="15617" width="12.42578125" style="1" customWidth="1"/>
    <col min="15618" max="15618" width="14" style="1" customWidth="1"/>
    <col min="15619" max="15619" width="9" style="1" customWidth="1"/>
    <col min="15620" max="15620" width="9.140625" style="1"/>
    <col min="15621" max="15621" width="6.85546875" style="1" customWidth="1"/>
    <col min="15622" max="15622" width="9.140625" style="1"/>
    <col min="15623" max="15624" width="6.42578125" style="1" customWidth="1"/>
    <col min="15625" max="15625" width="13.85546875" style="1" customWidth="1"/>
    <col min="15626" max="15626" width="9.140625" style="1"/>
    <col min="15627" max="15627" width="11.5703125" style="1" customWidth="1"/>
    <col min="15628" max="15872" width="9.140625" style="1"/>
    <col min="15873" max="15873" width="12.42578125" style="1" customWidth="1"/>
    <col min="15874" max="15874" width="14" style="1" customWidth="1"/>
    <col min="15875" max="15875" width="9" style="1" customWidth="1"/>
    <col min="15876" max="15876" width="9.140625" style="1"/>
    <col min="15877" max="15877" width="6.85546875" style="1" customWidth="1"/>
    <col min="15878" max="15878" width="9.140625" style="1"/>
    <col min="15879" max="15880" width="6.42578125" style="1" customWidth="1"/>
    <col min="15881" max="15881" width="13.85546875" style="1" customWidth="1"/>
    <col min="15882" max="15882" width="9.140625" style="1"/>
    <col min="15883" max="15883" width="11.5703125" style="1" customWidth="1"/>
    <col min="15884" max="16128" width="9.140625" style="1"/>
    <col min="16129" max="16129" width="12.42578125" style="1" customWidth="1"/>
    <col min="16130" max="16130" width="14" style="1" customWidth="1"/>
    <col min="16131" max="16131" width="9" style="1" customWidth="1"/>
    <col min="16132" max="16132" width="9.140625" style="1"/>
    <col min="16133" max="16133" width="6.85546875" style="1" customWidth="1"/>
    <col min="16134" max="16134" width="9.140625" style="1"/>
    <col min="16135" max="16136" width="6.42578125" style="1" customWidth="1"/>
    <col min="16137" max="16137" width="13.85546875" style="1" customWidth="1"/>
    <col min="16138" max="16138" width="9.140625" style="1"/>
    <col min="16139" max="16139" width="11.5703125" style="1" customWidth="1"/>
    <col min="16140" max="16384" width="9.140625" style="1"/>
  </cols>
  <sheetData>
    <row r="1" spans="1:9">
      <c r="A1" s="66" t="s">
        <v>194</v>
      </c>
      <c r="B1" s="109" t="str">
        <f>'1. stran'!B6</f>
        <v>CENTER ŠOLSKIH IN OBŠOLSKIH DEJAVNOSTI</v>
      </c>
      <c r="C1" s="81"/>
      <c r="D1" s="81"/>
      <c r="E1" s="81"/>
      <c r="F1" s="81"/>
      <c r="G1" s="81"/>
      <c r="H1" s="81"/>
      <c r="I1" s="110"/>
    </row>
    <row r="2" spans="1:9">
      <c r="A2" s="69"/>
      <c r="B2" s="2" t="str">
        <f>'1. stran'!B7</f>
        <v>Frankopanska 9</v>
      </c>
      <c r="I2" s="111"/>
    </row>
    <row r="3" spans="1:9">
      <c r="A3" s="72"/>
      <c r="B3" s="112" t="str">
        <f>'1. stran'!B8</f>
        <v>1000 Ljubljana</v>
      </c>
      <c r="C3" s="79"/>
      <c r="D3" s="79"/>
      <c r="E3" s="79"/>
      <c r="F3" s="79"/>
      <c r="G3" s="79"/>
      <c r="H3" s="79"/>
      <c r="I3" s="113"/>
    </row>
    <row r="4" spans="1:9">
      <c r="B4" s="2"/>
    </row>
    <row r="5" spans="1:9">
      <c r="A5" s="78" t="s">
        <v>160</v>
      </c>
      <c r="B5" s="90" t="str">
        <f>'1. stran'!B11</f>
        <v>CŠOD OE ŠTRK, Spuhlja 34a, 2250 Ptuj</v>
      </c>
      <c r="C5" s="88"/>
      <c r="D5" s="88"/>
      <c r="E5" s="88"/>
      <c r="F5" s="88"/>
      <c r="G5" s="88"/>
      <c r="H5" s="88"/>
      <c r="I5" s="115"/>
    </row>
    <row r="6" spans="1:9">
      <c r="B6" s="2"/>
    </row>
    <row r="7" spans="1:9">
      <c r="A7" s="78" t="s">
        <v>161</v>
      </c>
      <c r="B7" s="90" t="str">
        <f>'1. stran'!B14:E14</f>
        <v>ENERGETSKA SANACIJA</v>
      </c>
      <c r="C7" s="88"/>
      <c r="D7" s="88"/>
      <c r="E7" s="88"/>
      <c r="F7" s="88"/>
      <c r="G7" s="88"/>
      <c r="H7" s="88"/>
      <c r="I7" s="115"/>
    </row>
    <row r="8" spans="1:9" ht="15" customHeight="1"/>
    <row r="9" spans="1:9" ht="11.25" customHeight="1"/>
    <row r="10" spans="1:9" ht="20.25">
      <c r="B10" s="116" t="s">
        <v>195</v>
      </c>
      <c r="C10" s="117"/>
      <c r="D10" s="117"/>
      <c r="E10" s="117"/>
      <c r="F10" s="117"/>
      <c r="G10" s="117"/>
      <c r="H10" s="117"/>
      <c r="I10" s="118"/>
    </row>
    <row r="12" spans="1:9">
      <c r="A12" s="119" t="s">
        <v>196</v>
      </c>
      <c r="B12" s="120" t="s">
        <v>197</v>
      </c>
      <c r="C12" s="117"/>
      <c r="D12" s="117"/>
      <c r="E12" s="117"/>
      <c r="F12" s="117"/>
      <c r="G12" s="117"/>
      <c r="H12" s="117"/>
      <c r="I12" s="118"/>
    </row>
    <row r="13" spans="1:9" ht="4.5" customHeight="1">
      <c r="A13" s="119"/>
      <c r="B13" s="2"/>
    </row>
    <row r="14" spans="1:9" ht="16.5" customHeight="1">
      <c r="A14" s="121" t="s">
        <v>1157</v>
      </c>
      <c r="B14" s="1" t="s">
        <v>198</v>
      </c>
      <c r="I14" s="114">
        <f>'A|Pripravljalna dela'!F46</f>
        <v>0</v>
      </c>
    </row>
    <row r="15" spans="1:9">
      <c r="A15" s="121" t="s">
        <v>1369</v>
      </c>
      <c r="B15" s="1" t="s">
        <v>1144</v>
      </c>
      <c r="I15" s="114">
        <f>'A|Rušitvena d.'!F86</f>
        <v>0</v>
      </c>
    </row>
    <row r="16" spans="1:9">
      <c r="A16" s="121" t="s">
        <v>1389</v>
      </c>
      <c r="B16" s="1" t="s">
        <v>1145</v>
      </c>
      <c r="I16" s="114">
        <f>'A|Zemeljska d.'!F56</f>
        <v>0</v>
      </c>
    </row>
    <row r="17" spans="1:9">
      <c r="A17" s="121" t="s">
        <v>1388</v>
      </c>
      <c r="B17" s="1" t="s">
        <v>1224</v>
      </c>
      <c r="I17" s="114">
        <f>'A|Betonska d.'!F42</f>
        <v>0</v>
      </c>
    </row>
    <row r="18" spans="1:9">
      <c r="A18" s="121" t="s">
        <v>1390</v>
      </c>
      <c r="B18" s="1" t="s">
        <v>1415</v>
      </c>
      <c r="I18" s="114">
        <f>'A|Opaž-tesarska d.'!F36</f>
        <v>0</v>
      </c>
    </row>
    <row r="19" spans="1:9">
      <c r="A19" s="121" t="s">
        <v>1392</v>
      </c>
      <c r="B19" s="1" t="s">
        <v>1146</v>
      </c>
      <c r="I19" s="114">
        <f>'A|Zidarska d.'!F70</f>
        <v>0</v>
      </c>
    </row>
    <row r="20" spans="1:9">
      <c r="A20" s="121" t="s">
        <v>1414</v>
      </c>
      <c r="B20" s="1" t="s">
        <v>1416</v>
      </c>
      <c r="I20" s="114">
        <f>'A|Fasada'!F116</f>
        <v>0</v>
      </c>
    </row>
    <row r="21" spans="1:9">
      <c r="B21" s="122" t="s">
        <v>199</v>
      </c>
      <c r="C21" s="117"/>
      <c r="D21" s="117"/>
      <c r="E21" s="117"/>
      <c r="F21" s="117"/>
      <c r="G21" s="117"/>
      <c r="H21" s="117"/>
      <c r="I21" s="123">
        <f>SUM(I14:I20)</f>
        <v>0</v>
      </c>
    </row>
    <row r="23" spans="1:9">
      <c r="A23" s="119" t="s">
        <v>200</v>
      </c>
      <c r="B23" s="120" t="s">
        <v>201</v>
      </c>
      <c r="C23" s="117"/>
      <c r="D23" s="117"/>
      <c r="E23" s="117"/>
      <c r="F23" s="117"/>
      <c r="G23" s="117"/>
      <c r="H23" s="117"/>
      <c r="I23" s="118"/>
    </row>
    <row r="24" spans="1:9" ht="5.25" customHeight="1">
      <c r="A24" s="119"/>
      <c r="B24" s="2"/>
    </row>
    <row r="25" spans="1:9">
      <c r="A25" s="121" t="s">
        <v>1393</v>
      </c>
      <c r="B25" s="1" t="s">
        <v>1148</v>
      </c>
      <c r="I25" s="114">
        <f>'B|Krovsko kleparska d.'!F57</f>
        <v>0</v>
      </c>
    </row>
    <row r="26" spans="1:9">
      <c r="A26" s="121" t="s">
        <v>1395</v>
      </c>
      <c r="B26" s="1" t="s">
        <v>1326</v>
      </c>
      <c r="I26" s="114">
        <f>'B|Ključavničarska d.'!F14</f>
        <v>0</v>
      </c>
    </row>
    <row r="27" spans="1:9">
      <c r="A27" s="121" t="s">
        <v>1396</v>
      </c>
      <c r="B27" s="1" t="s">
        <v>1149</v>
      </c>
      <c r="I27" s="114">
        <f>'B|Stavbno pohi.'!F144</f>
        <v>0</v>
      </c>
    </row>
    <row r="28" spans="1:9">
      <c r="A28" s="121" t="s">
        <v>1411</v>
      </c>
      <c r="B28" s="1" t="s">
        <v>1358</v>
      </c>
      <c r="I28" s="114">
        <f>'B|Slikopleskarska d.'!F21</f>
        <v>0</v>
      </c>
    </row>
    <row r="29" spans="1:9">
      <c r="A29" s="121" t="s">
        <v>1417</v>
      </c>
      <c r="B29" s="1" t="s">
        <v>1150</v>
      </c>
      <c r="I29" s="114">
        <f>'B|Montažerska d. '!F15</f>
        <v>0</v>
      </c>
    </row>
    <row r="30" spans="1:9">
      <c r="A30" s="121"/>
      <c r="B30" s="122" t="s">
        <v>202</v>
      </c>
      <c r="C30" s="117"/>
      <c r="D30" s="117"/>
      <c r="E30" s="117"/>
      <c r="F30" s="117"/>
      <c r="G30" s="117"/>
      <c r="H30" s="117"/>
      <c r="I30" s="123">
        <f>SUM(I25:I29)</f>
        <v>0</v>
      </c>
    </row>
    <row r="31" spans="1:9">
      <c r="A31" s="121"/>
    </row>
    <row r="32" spans="1:9" s="2" customFormat="1">
      <c r="A32" s="124" t="s">
        <v>203</v>
      </c>
      <c r="B32" s="122" t="s">
        <v>204</v>
      </c>
      <c r="C32" s="125"/>
      <c r="D32" s="125"/>
      <c r="E32" s="125"/>
      <c r="F32" s="125"/>
      <c r="G32" s="125"/>
      <c r="H32" s="125"/>
      <c r="I32" s="126"/>
    </row>
    <row r="33" spans="1:9" s="2" customFormat="1" ht="5.25" customHeight="1">
      <c r="A33" s="124"/>
      <c r="B33" s="127"/>
      <c r="C33" s="127"/>
      <c r="D33" s="127"/>
      <c r="E33" s="127"/>
      <c r="F33" s="127"/>
      <c r="G33" s="127"/>
      <c r="H33" s="127"/>
      <c r="I33" s="128"/>
    </row>
    <row r="34" spans="1:9" s="2" customFormat="1" ht="16.5" customHeight="1">
      <c r="A34" s="121" t="s">
        <v>66</v>
      </c>
      <c r="B34" s="127" t="s">
        <v>205</v>
      </c>
      <c r="C34" s="127"/>
      <c r="D34" s="127"/>
      <c r="E34" s="127"/>
      <c r="F34" s="127"/>
      <c r="G34" s="127"/>
      <c r="H34" s="127"/>
      <c r="I34" s="128">
        <f>'E1| El.inst.'!F481</f>
        <v>0</v>
      </c>
    </row>
    <row r="35" spans="1:9" s="2" customFormat="1">
      <c r="A35" s="124"/>
      <c r="B35" s="122" t="s">
        <v>206</v>
      </c>
      <c r="C35" s="125"/>
      <c r="D35" s="125"/>
      <c r="E35" s="125"/>
      <c r="F35" s="125"/>
      <c r="G35" s="125"/>
      <c r="H35" s="125"/>
      <c r="I35" s="123">
        <f>SUM(I34:I34)</f>
        <v>0</v>
      </c>
    </row>
    <row r="37" spans="1:9" s="2" customFormat="1">
      <c r="A37" s="124" t="s">
        <v>207</v>
      </c>
      <c r="B37" s="122" t="s">
        <v>208</v>
      </c>
      <c r="C37" s="129"/>
      <c r="D37" s="129"/>
      <c r="E37" s="129"/>
      <c r="F37" s="129"/>
      <c r="G37" s="129"/>
      <c r="H37" s="129"/>
      <c r="I37" s="123"/>
    </row>
    <row r="38" spans="1:9" s="2" customFormat="1" ht="5.25" customHeight="1">
      <c r="A38" s="124"/>
      <c r="B38" s="80"/>
      <c r="C38" s="80"/>
      <c r="D38" s="80"/>
      <c r="E38" s="80"/>
      <c r="F38" s="80"/>
      <c r="G38" s="80"/>
      <c r="H38" s="80"/>
      <c r="I38" s="130"/>
    </row>
    <row r="39" spans="1:9" s="2" customFormat="1" ht="16.5" customHeight="1">
      <c r="A39" s="121" t="s">
        <v>1135</v>
      </c>
      <c r="B39" s="1" t="s">
        <v>1418</v>
      </c>
      <c r="C39" s="80"/>
      <c r="D39" s="80"/>
      <c r="E39" s="80"/>
      <c r="F39" s="80"/>
      <c r="G39" s="80"/>
      <c r="H39" s="80"/>
      <c r="I39" s="114">
        <f>'S1|Prenova kotlovnice'!F784</f>
        <v>0</v>
      </c>
    </row>
    <row r="40" spans="1:9" s="2" customFormat="1" ht="16.5" customHeight="1">
      <c r="A40" s="124" t="s">
        <v>1136</v>
      </c>
      <c r="B40" s="1" t="s">
        <v>209</v>
      </c>
      <c r="C40" s="80"/>
      <c r="D40" s="80"/>
      <c r="E40" s="80"/>
      <c r="F40" s="80"/>
      <c r="G40" s="80"/>
      <c r="H40" s="80"/>
      <c r="I40" s="114">
        <f>'S2|Prezračevanje '!F439</f>
        <v>0</v>
      </c>
    </row>
    <row r="41" spans="1:9">
      <c r="A41" s="121" t="s">
        <v>1100</v>
      </c>
      <c r="B41" s="1" t="s">
        <v>1419</v>
      </c>
      <c r="I41" s="114">
        <f>'S3|Namest. termostatskih vent.'!E26</f>
        <v>0</v>
      </c>
    </row>
    <row r="42" spans="1:9">
      <c r="A42" s="124" t="s">
        <v>1103</v>
      </c>
      <c r="B42" s="1" t="s">
        <v>1420</v>
      </c>
      <c r="I42" s="114">
        <f>'S4|Menjava WC kotličkov'!E38</f>
        <v>0</v>
      </c>
    </row>
    <row r="43" spans="1:9" s="2" customFormat="1">
      <c r="A43" s="124"/>
      <c r="B43" s="122" t="s">
        <v>210</v>
      </c>
      <c r="C43" s="125"/>
      <c r="D43" s="125"/>
      <c r="E43" s="125"/>
      <c r="F43" s="125"/>
      <c r="G43" s="125"/>
      <c r="H43" s="125"/>
      <c r="I43" s="123">
        <f>SUM(I39:I42)</f>
        <v>0</v>
      </c>
    </row>
    <row r="44" spans="1:9" ht="17.25" thickBot="1">
      <c r="A44" s="121"/>
    </row>
    <row r="45" spans="1:9" s="127" customFormat="1" ht="20.100000000000001" customHeight="1">
      <c r="B45" s="131" t="s">
        <v>211</v>
      </c>
      <c r="C45" s="132"/>
      <c r="D45" s="132"/>
      <c r="E45" s="132"/>
      <c r="F45" s="132"/>
      <c r="G45" s="132"/>
      <c r="H45" s="132"/>
      <c r="I45" s="133">
        <f>I21+I30+I35+I43</f>
        <v>0</v>
      </c>
    </row>
    <row r="46" spans="1:9" s="2" customFormat="1" ht="18" customHeight="1">
      <c r="B46" s="134" t="s">
        <v>212</v>
      </c>
      <c r="I46" s="135">
        <f>I45*0.08</f>
        <v>0</v>
      </c>
    </row>
    <row r="47" spans="1:9" s="127" customFormat="1" ht="17.25" customHeight="1" thickBot="1">
      <c r="B47" s="136" t="s">
        <v>213</v>
      </c>
      <c r="C47" s="137"/>
      <c r="D47" s="137"/>
      <c r="E47" s="137"/>
      <c r="F47" s="137"/>
      <c r="G47" s="137"/>
      <c r="H47" s="137"/>
      <c r="I47" s="138">
        <f>(I45+I46)*0.22</f>
        <v>0</v>
      </c>
    </row>
    <row r="48" spans="1:9" s="127" customFormat="1" ht="17.25" customHeight="1" thickBot="1">
      <c r="B48" s="2"/>
      <c r="I48" s="128"/>
    </row>
    <row r="49" spans="1:9" s="127" customFormat="1" ht="25.5" customHeight="1" thickBot="1">
      <c r="B49" s="139" t="s">
        <v>214</v>
      </c>
      <c r="C49" s="140"/>
      <c r="D49" s="140"/>
      <c r="E49" s="140"/>
      <c r="F49" s="140"/>
      <c r="G49" s="140"/>
      <c r="H49" s="140"/>
      <c r="I49" s="141">
        <f>SUM(I45:I48)</f>
        <v>0</v>
      </c>
    </row>
    <row r="51" spans="1:9">
      <c r="A51" s="121"/>
    </row>
  </sheetData>
  <sheetProtection algorithmName="SHA-512" hashValue="viptrQgLbsGf2G8LQdnmNdhWdylRklT7WKWLwiyfxxX04CPbJvDYhITapUw3uAY7GD/Cl5p+3opzrhXwTDEeRA==" saltValue="4j00E80OWPXoqN4KXz0b0g==" spinCount="100000" sheet="1" selectLockedCells="1" selectUnlockedCells="1"/>
  <phoneticPr fontId="102" type="noConversion"/>
  <pageMargins left="0.78740157480314965" right="0.59055118110236227" top="0.63" bottom="0.55118110236220474" header="0.51181102362204722" footer="0.51181102362204722"/>
  <pageSetup paperSize="9" scale="97" firstPageNumber="0" orientation="portrait" r:id="rId1"/>
  <headerFooter alignWithMargins="0"/>
  <rowBreaks count="1" manualBreakCount="1">
    <brk id="3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30FD-9C22-402B-8312-0EC9012D43DE}">
  <sheetPr codeName="List5"/>
  <dimension ref="A1:K40"/>
  <sheetViews>
    <sheetView showGridLines="0" view="pageBreakPreview" zoomScaleNormal="100" zoomScaleSheetLayoutView="100" workbookViewId="0">
      <selection activeCell="G27" sqref="G27"/>
    </sheetView>
  </sheetViews>
  <sheetFormatPr defaultRowHeight="16.5"/>
  <cols>
    <col min="1" max="1" width="12.42578125" style="1" customWidth="1"/>
    <col min="2" max="2" width="14" style="1" customWidth="1"/>
    <col min="3" max="3" width="9" style="1" customWidth="1"/>
    <col min="4" max="4" width="9.140625" style="1"/>
    <col min="5" max="5" width="6.85546875" style="1" customWidth="1"/>
    <col min="6" max="6" width="9.140625" style="1"/>
    <col min="7" max="7" width="6.42578125" style="1" customWidth="1"/>
    <col min="8" max="8" width="11.7109375" style="1" customWidth="1"/>
    <col min="9" max="9" width="15.140625" style="114" customWidth="1"/>
    <col min="10" max="10" width="9.140625" style="1"/>
    <col min="11" max="11" width="13.28515625" style="1041" hidden="1" customWidth="1"/>
    <col min="12" max="246" width="9.140625" style="1"/>
    <col min="247" max="247" width="12.42578125" style="1" customWidth="1"/>
    <col min="248" max="248" width="14" style="1" customWidth="1"/>
    <col min="249" max="249" width="9" style="1" customWidth="1"/>
    <col min="250" max="250" width="9.140625" style="1"/>
    <col min="251" max="251" width="6.85546875" style="1" customWidth="1"/>
    <col min="252" max="252" width="9.140625" style="1"/>
    <col min="253" max="254" width="6.42578125" style="1" customWidth="1"/>
    <col min="255" max="255" width="13.85546875" style="1" customWidth="1"/>
    <col min="256" max="256" width="9.140625" style="1"/>
    <col min="257" max="257" width="11.5703125" style="1" customWidth="1"/>
    <col min="258" max="502" width="9.140625" style="1"/>
    <col min="503" max="503" width="12.42578125" style="1" customWidth="1"/>
    <col min="504" max="504" width="14" style="1" customWidth="1"/>
    <col min="505" max="505" width="9" style="1" customWidth="1"/>
    <col min="506" max="506" width="9.140625" style="1"/>
    <col min="507" max="507" width="6.85546875" style="1" customWidth="1"/>
    <col min="508" max="508" width="9.140625" style="1"/>
    <col min="509" max="510" width="6.42578125" style="1" customWidth="1"/>
    <col min="511" max="511" width="13.85546875" style="1" customWidth="1"/>
    <col min="512" max="512" width="9.140625" style="1"/>
    <col min="513" max="513" width="11.5703125" style="1" customWidth="1"/>
    <col min="514" max="758" width="9.140625" style="1"/>
    <col min="759" max="759" width="12.42578125" style="1" customWidth="1"/>
    <col min="760" max="760" width="14" style="1" customWidth="1"/>
    <col min="761" max="761" width="9" style="1" customWidth="1"/>
    <col min="762" max="762" width="9.140625" style="1"/>
    <col min="763" max="763" width="6.85546875" style="1" customWidth="1"/>
    <col min="764" max="764" width="9.140625" style="1"/>
    <col min="765" max="766" width="6.42578125" style="1" customWidth="1"/>
    <col min="767" max="767" width="13.85546875" style="1" customWidth="1"/>
    <col min="768" max="768" width="9.140625" style="1"/>
    <col min="769" max="769" width="11.5703125" style="1" customWidth="1"/>
    <col min="770" max="1014" width="9.140625" style="1"/>
    <col min="1015" max="1015" width="12.42578125" style="1" customWidth="1"/>
    <col min="1016" max="1016" width="14" style="1" customWidth="1"/>
    <col min="1017" max="1017" width="9" style="1" customWidth="1"/>
    <col min="1018" max="1018" width="9.140625" style="1"/>
    <col min="1019" max="1019" width="6.85546875" style="1" customWidth="1"/>
    <col min="1020" max="1020" width="9.140625" style="1"/>
    <col min="1021" max="1022" width="6.42578125" style="1" customWidth="1"/>
    <col min="1023" max="1023" width="13.85546875" style="1" customWidth="1"/>
    <col min="1024" max="1024" width="9.140625" style="1"/>
    <col min="1025" max="1025" width="11.5703125" style="1" customWidth="1"/>
    <col min="1026" max="1270" width="9.140625" style="1"/>
    <col min="1271" max="1271" width="12.42578125" style="1" customWidth="1"/>
    <col min="1272" max="1272" width="14" style="1" customWidth="1"/>
    <col min="1273" max="1273" width="9" style="1" customWidth="1"/>
    <col min="1274" max="1274" width="9.140625" style="1"/>
    <col min="1275" max="1275" width="6.85546875" style="1" customWidth="1"/>
    <col min="1276" max="1276" width="9.140625" style="1"/>
    <col min="1277" max="1278" width="6.42578125" style="1" customWidth="1"/>
    <col min="1279" max="1279" width="13.85546875" style="1" customWidth="1"/>
    <col min="1280" max="1280" width="9.140625" style="1"/>
    <col min="1281" max="1281" width="11.5703125" style="1" customWidth="1"/>
    <col min="1282" max="1526" width="9.140625" style="1"/>
    <col min="1527" max="1527" width="12.42578125" style="1" customWidth="1"/>
    <col min="1528" max="1528" width="14" style="1" customWidth="1"/>
    <col min="1529" max="1529" width="9" style="1" customWidth="1"/>
    <col min="1530" max="1530" width="9.140625" style="1"/>
    <col min="1531" max="1531" width="6.85546875" style="1" customWidth="1"/>
    <col min="1532" max="1532" width="9.140625" style="1"/>
    <col min="1533" max="1534" width="6.42578125" style="1" customWidth="1"/>
    <col min="1535" max="1535" width="13.85546875" style="1" customWidth="1"/>
    <col min="1536" max="1536" width="9.140625" style="1"/>
    <col min="1537" max="1537" width="11.5703125" style="1" customWidth="1"/>
    <col min="1538" max="1782" width="9.140625" style="1"/>
    <col min="1783" max="1783" width="12.42578125" style="1" customWidth="1"/>
    <col min="1784" max="1784" width="14" style="1" customWidth="1"/>
    <col min="1785" max="1785" width="9" style="1" customWidth="1"/>
    <col min="1786" max="1786" width="9.140625" style="1"/>
    <col min="1787" max="1787" width="6.85546875" style="1" customWidth="1"/>
    <col min="1788" max="1788" width="9.140625" style="1"/>
    <col min="1789" max="1790" width="6.42578125" style="1" customWidth="1"/>
    <col min="1791" max="1791" width="13.85546875" style="1" customWidth="1"/>
    <col min="1792" max="1792" width="9.140625" style="1"/>
    <col min="1793" max="1793" width="11.5703125" style="1" customWidth="1"/>
    <col min="1794" max="2038" width="9.140625" style="1"/>
    <col min="2039" max="2039" width="12.42578125" style="1" customWidth="1"/>
    <col min="2040" max="2040" width="14" style="1" customWidth="1"/>
    <col min="2041" max="2041" width="9" style="1" customWidth="1"/>
    <col min="2042" max="2042" width="9.140625" style="1"/>
    <col min="2043" max="2043" width="6.85546875" style="1" customWidth="1"/>
    <col min="2044" max="2044" width="9.140625" style="1"/>
    <col min="2045" max="2046" width="6.42578125" style="1" customWidth="1"/>
    <col min="2047" max="2047" width="13.85546875" style="1" customWidth="1"/>
    <col min="2048" max="2048" width="9.140625" style="1"/>
    <col min="2049" max="2049" width="11.5703125" style="1" customWidth="1"/>
    <col min="2050" max="2294" width="9.140625" style="1"/>
    <col min="2295" max="2295" width="12.42578125" style="1" customWidth="1"/>
    <col min="2296" max="2296" width="14" style="1" customWidth="1"/>
    <col min="2297" max="2297" width="9" style="1" customWidth="1"/>
    <col min="2298" max="2298" width="9.140625" style="1"/>
    <col min="2299" max="2299" width="6.85546875" style="1" customWidth="1"/>
    <col min="2300" max="2300" width="9.140625" style="1"/>
    <col min="2301" max="2302" width="6.42578125" style="1" customWidth="1"/>
    <col min="2303" max="2303" width="13.85546875" style="1" customWidth="1"/>
    <col min="2304" max="2304" width="9.140625" style="1"/>
    <col min="2305" max="2305" width="11.5703125" style="1" customWidth="1"/>
    <col min="2306" max="2550" width="9.140625" style="1"/>
    <col min="2551" max="2551" width="12.42578125" style="1" customWidth="1"/>
    <col min="2552" max="2552" width="14" style="1" customWidth="1"/>
    <col min="2553" max="2553" width="9" style="1" customWidth="1"/>
    <col min="2554" max="2554" width="9.140625" style="1"/>
    <col min="2555" max="2555" width="6.85546875" style="1" customWidth="1"/>
    <col min="2556" max="2556" width="9.140625" style="1"/>
    <col min="2557" max="2558" width="6.42578125" style="1" customWidth="1"/>
    <col min="2559" max="2559" width="13.85546875" style="1" customWidth="1"/>
    <col min="2560" max="2560" width="9.140625" style="1"/>
    <col min="2561" max="2561" width="11.5703125" style="1" customWidth="1"/>
    <col min="2562" max="2806" width="9.140625" style="1"/>
    <col min="2807" max="2807" width="12.42578125" style="1" customWidth="1"/>
    <col min="2808" max="2808" width="14" style="1" customWidth="1"/>
    <col min="2809" max="2809" width="9" style="1" customWidth="1"/>
    <col min="2810" max="2810" width="9.140625" style="1"/>
    <col min="2811" max="2811" width="6.85546875" style="1" customWidth="1"/>
    <col min="2812" max="2812" width="9.140625" style="1"/>
    <col min="2813" max="2814" width="6.42578125" style="1" customWidth="1"/>
    <col min="2815" max="2815" width="13.85546875" style="1" customWidth="1"/>
    <col min="2816" max="2816" width="9.140625" style="1"/>
    <col min="2817" max="2817" width="11.5703125" style="1" customWidth="1"/>
    <col min="2818" max="3062" width="9.140625" style="1"/>
    <col min="3063" max="3063" width="12.42578125" style="1" customWidth="1"/>
    <col min="3064" max="3064" width="14" style="1" customWidth="1"/>
    <col min="3065" max="3065" width="9" style="1" customWidth="1"/>
    <col min="3066" max="3066" width="9.140625" style="1"/>
    <col min="3067" max="3067" width="6.85546875" style="1" customWidth="1"/>
    <col min="3068" max="3068" width="9.140625" style="1"/>
    <col min="3069" max="3070" width="6.42578125" style="1" customWidth="1"/>
    <col min="3071" max="3071" width="13.85546875" style="1" customWidth="1"/>
    <col min="3072" max="3072" width="9.140625" style="1"/>
    <col min="3073" max="3073" width="11.5703125" style="1" customWidth="1"/>
    <col min="3074" max="3318" width="9.140625" style="1"/>
    <col min="3319" max="3319" width="12.42578125" style="1" customWidth="1"/>
    <col min="3320" max="3320" width="14" style="1" customWidth="1"/>
    <col min="3321" max="3321" width="9" style="1" customWidth="1"/>
    <col min="3322" max="3322" width="9.140625" style="1"/>
    <col min="3323" max="3323" width="6.85546875" style="1" customWidth="1"/>
    <col min="3324" max="3324" width="9.140625" style="1"/>
    <col min="3325" max="3326" width="6.42578125" style="1" customWidth="1"/>
    <col min="3327" max="3327" width="13.85546875" style="1" customWidth="1"/>
    <col min="3328" max="3328" width="9.140625" style="1"/>
    <col min="3329" max="3329" width="11.5703125" style="1" customWidth="1"/>
    <col min="3330" max="3574" width="9.140625" style="1"/>
    <col min="3575" max="3575" width="12.42578125" style="1" customWidth="1"/>
    <col min="3576" max="3576" width="14" style="1" customWidth="1"/>
    <col min="3577" max="3577" width="9" style="1" customWidth="1"/>
    <col min="3578" max="3578" width="9.140625" style="1"/>
    <col min="3579" max="3579" width="6.85546875" style="1" customWidth="1"/>
    <col min="3580" max="3580" width="9.140625" style="1"/>
    <col min="3581" max="3582" width="6.42578125" style="1" customWidth="1"/>
    <col min="3583" max="3583" width="13.85546875" style="1" customWidth="1"/>
    <col min="3584" max="3584" width="9.140625" style="1"/>
    <col min="3585" max="3585" width="11.5703125" style="1" customWidth="1"/>
    <col min="3586" max="3830" width="9.140625" style="1"/>
    <col min="3831" max="3831" width="12.42578125" style="1" customWidth="1"/>
    <col min="3832" max="3832" width="14" style="1" customWidth="1"/>
    <col min="3833" max="3833" width="9" style="1" customWidth="1"/>
    <col min="3834" max="3834" width="9.140625" style="1"/>
    <col min="3835" max="3835" width="6.85546875" style="1" customWidth="1"/>
    <col min="3836" max="3836" width="9.140625" style="1"/>
    <col min="3837" max="3838" width="6.42578125" style="1" customWidth="1"/>
    <col min="3839" max="3839" width="13.85546875" style="1" customWidth="1"/>
    <col min="3840" max="3840" width="9.140625" style="1"/>
    <col min="3841" max="3841" width="11.5703125" style="1" customWidth="1"/>
    <col min="3842" max="4086" width="9.140625" style="1"/>
    <col min="4087" max="4087" width="12.42578125" style="1" customWidth="1"/>
    <col min="4088" max="4088" width="14" style="1" customWidth="1"/>
    <col min="4089" max="4089" width="9" style="1" customWidth="1"/>
    <col min="4090" max="4090" width="9.140625" style="1"/>
    <col min="4091" max="4091" width="6.85546875" style="1" customWidth="1"/>
    <col min="4092" max="4092" width="9.140625" style="1"/>
    <col min="4093" max="4094" width="6.42578125" style="1" customWidth="1"/>
    <col min="4095" max="4095" width="13.85546875" style="1" customWidth="1"/>
    <col min="4096" max="4096" width="9.140625" style="1"/>
    <col min="4097" max="4097" width="11.5703125" style="1" customWidth="1"/>
    <col min="4098" max="4342" width="9.140625" style="1"/>
    <col min="4343" max="4343" width="12.42578125" style="1" customWidth="1"/>
    <col min="4344" max="4344" width="14" style="1" customWidth="1"/>
    <col min="4345" max="4345" width="9" style="1" customWidth="1"/>
    <col min="4346" max="4346" width="9.140625" style="1"/>
    <col min="4347" max="4347" width="6.85546875" style="1" customWidth="1"/>
    <col min="4348" max="4348" width="9.140625" style="1"/>
    <col min="4349" max="4350" width="6.42578125" style="1" customWidth="1"/>
    <col min="4351" max="4351" width="13.85546875" style="1" customWidth="1"/>
    <col min="4352" max="4352" width="9.140625" style="1"/>
    <col min="4353" max="4353" width="11.5703125" style="1" customWidth="1"/>
    <col min="4354" max="4598" width="9.140625" style="1"/>
    <col min="4599" max="4599" width="12.42578125" style="1" customWidth="1"/>
    <col min="4600" max="4600" width="14" style="1" customWidth="1"/>
    <col min="4601" max="4601" width="9" style="1" customWidth="1"/>
    <col min="4602" max="4602" width="9.140625" style="1"/>
    <col min="4603" max="4603" width="6.85546875" style="1" customWidth="1"/>
    <col min="4604" max="4604" width="9.140625" style="1"/>
    <col min="4605" max="4606" width="6.42578125" style="1" customWidth="1"/>
    <col min="4607" max="4607" width="13.85546875" style="1" customWidth="1"/>
    <col min="4608" max="4608" width="9.140625" style="1"/>
    <col min="4609" max="4609" width="11.5703125" style="1" customWidth="1"/>
    <col min="4610" max="4854" width="9.140625" style="1"/>
    <col min="4855" max="4855" width="12.42578125" style="1" customWidth="1"/>
    <col min="4856" max="4856" width="14" style="1" customWidth="1"/>
    <col min="4857" max="4857" width="9" style="1" customWidth="1"/>
    <col min="4858" max="4858" width="9.140625" style="1"/>
    <col min="4859" max="4859" width="6.85546875" style="1" customWidth="1"/>
    <col min="4860" max="4860" width="9.140625" style="1"/>
    <col min="4861" max="4862" width="6.42578125" style="1" customWidth="1"/>
    <col min="4863" max="4863" width="13.85546875" style="1" customWidth="1"/>
    <col min="4864" max="4864" width="9.140625" style="1"/>
    <col min="4865" max="4865" width="11.5703125" style="1" customWidth="1"/>
    <col min="4866" max="5110" width="9.140625" style="1"/>
    <col min="5111" max="5111" width="12.42578125" style="1" customWidth="1"/>
    <col min="5112" max="5112" width="14" style="1" customWidth="1"/>
    <col min="5113" max="5113" width="9" style="1" customWidth="1"/>
    <col min="5114" max="5114" width="9.140625" style="1"/>
    <col min="5115" max="5115" width="6.85546875" style="1" customWidth="1"/>
    <col min="5116" max="5116" width="9.140625" style="1"/>
    <col min="5117" max="5118" width="6.42578125" style="1" customWidth="1"/>
    <col min="5119" max="5119" width="13.85546875" style="1" customWidth="1"/>
    <col min="5120" max="5120" width="9.140625" style="1"/>
    <col min="5121" max="5121" width="11.5703125" style="1" customWidth="1"/>
    <col min="5122" max="5366" width="9.140625" style="1"/>
    <col min="5367" max="5367" width="12.42578125" style="1" customWidth="1"/>
    <col min="5368" max="5368" width="14" style="1" customWidth="1"/>
    <col min="5369" max="5369" width="9" style="1" customWidth="1"/>
    <col min="5370" max="5370" width="9.140625" style="1"/>
    <col min="5371" max="5371" width="6.85546875" style="1" customWidth="1"/>
    <col min="5372" max="5372" width="9.140625" style="1"/>
    <col min="5373" max="5374" width="6.42578125" style="1" customWidth="1"/>
    <col min="5375" max="5375" width="13.85546875" style="1" customWidth="1"/>
    <col min="5376" max="5376" width="9.140625" style="1"/>
    <col min="5377" max="5377" width="11.5703125" style="1" customWidth="1"/>
    <col min="5378" max="5622" width="9.140625" style="1"/>
    <col min="5623" max="5623" width="12.42578125" style="1" customWidth="1"/>
    <col min="5624" max="5624" width="14" style="1" customWidth="1"/>
    <col min="5625" max="5625" width="9" style="1" customWidth="1"/>
    <col min="5626" max="5626" width="9.140625" style="1"/>
    <col min="5627" max="5627" width="6.85546875" style="1" customWidth="1"/>
    <col min="5628" max="5628" width="9.140625" style="1"/>
    <col min="5629" max="5630" width="6.42578125" style="1" customWidth="1"/>
    <col min="5631" max="5631" width="13.85546875" style="1" customWidth="1"/>
    <col min="5632" max="5632" width="9.140625" style="1"/>
    <col min="5633" max="5633" width="11.5703125" style="1" customWidth="1"/>
    <col min="5634" max="5878" width="9.140625" style="1"/>
    <col min="5879" max="5879" width="12.42578125" style="1" customWidth="1"/>
    <col min="5880" max="5880" width="14" style="1" customWidth="1"/>
    <col min="5881" max="5881" width="9" style="1" customWidth="1"/>
    <col min="5882" max="5882" width="9.140625" style="1"/>
    <col min="5883" max="5883" width="6.85546875" style="1" customWidth="1"/>
    <col min="5884" max="5884" width="9.140625" style="1"/>
    <col min="5885" max="5886" width="6.42578125" style="1" customWidth="1"/>
    <col min="5887" max="5887" width="13.85546875" style="1" customWidth="1"/>
    <col min="5888" max="5888" width="9.140625" style="1"/>
    <col min="5889" max="5889" width="11.5703125" style="1" customWidth="1"/>
    <col min="5890" max="6134" width="9.140625" style="1"/>
    <col min="6135" max="6135" width="12.42578125" style="1" customWidth="1"/>
    <col min="6136" max="6136" width="14" style="1" customWidth="1"/>
    <col min="6137" max="6137" width="9" style="1" customWidth="1"/>
    <col min="6138" max="6138" width="9.140625" style="1"/>
    <col min="6139" max="6139" width="6.85546875" style="1" customWidth="1"/>
    <col min="6140" max="6140" width="9.140625" style="1"/>
    <col min="6141" max="6142" width="6.42578125" style="1" customWidth="1"/>
    <col min="6143" max="6143" width="13.85546875" style="1" customWidth="1"/>
    <col min="6144" max="6144" width="9.140625" style="1"/>
    <col min="6145" max="6145" width="11.5703125" style="1" customWidth="1"/>
    <col min="6146" max="6390" width="9.140625" style="1"/>
    <col min="6391" max="6391" width="12.42578125" style="1" customWidth="1"/>
    <col min="6392" max="6392" width="14" style="1" customWidth="1"/>
    <col min="6393" max="6393" width="9" style="1" customWidth="1"/>
    <col min="6394" max="6394" width="9.140625" style="1"/>
    <col min="6395" max="6395" width="6.85546875" style="1" customWidth="1"/>
    <col min="6396" max="6396" width="9.140625" style="1"/>
    <col min="6397" max="6398" width="6.42578125" style="1" customWidth="1"/>
    <col min="6399" max="6399" width="13.85546875" style="1" customWidth="1"/>
    <col min="6400" max="6400" width="9.140625" style="1"/>
    <col min="6401" max="6401" width="11.5703125" style="1" customWidth="1"/>
    <col min="6402" max="6646" width="9.140625" style="1"/>
    <col min="6647" max="6647" width="12.42578125" style="1" customWidth="1"/>
    <col min="6648" max="6648" width="14" style="1" customWidth="1"/>
    <col min="6649" max="6649" width="9" style="1" customWidth="1"/>
    <col min="6650" max="6650" width="9.140625" style="1"/>
    <col min="6651" max="6651" width="6.85546875" style="1" customWidth="1"/>
    <col min="6652" max="6652" width="9.140625" style="1"/>
    <col min="6653" max="6654" width="6.42578125" style="1" customWidth="1"/>
    <col min="6655" max="6655" width="13.85546875" style="1" customWidth="1"/>
    <col min="6656" max="6656" width="9.140625" style="1"/>
    <col min="6657" max="6657" width="11.5703125" style="1" customWidth="1"/>
    <col min="6658" max="6902" width="9.140625" style="1"/>
    <col min="6903" max="6903" width="12.42578125" style="1" customWidth="1"/>
    <col min="6904" max="6904" width="14" style="1" customWidth="1"/>
    <col min="6905" max="6905" width="9" style="1" customWidth="1"/>
    <col min="6906" max="6906" width="9.140625" style="1"/>
    <col min="6907" max="6907" width="6.85546875" style="1" customWidth="1"/>
    <col min="6908" max="6908" width="9.140625" style="1"/>
    <col min="6909" max="6910" width="6.42578125" style="1" customWidth="1"/>
    <col min="6911" max="6911" width="13.85546875" style="1" customWidth="1"/>
    <col min="6912" max="6912" width="9.140625" style="1"/>
    <col min="6913" max="6913" width="11.5703125" style="1" customWidth="1"/>
    <col min="6914" max="7158" width="9.140625" style="1"/>
    <col min="7159" max="7159" width="12.42578125" style="1" customWidth="1"/>
    <col min="7160" max="7160" width="14" style="1" customWidth="1"/>
    <col min="7161" max="7161" width="9" style="1" customWidth="1"/>
    <col min="7162" max="7162" width="9.140625" style="1"/>
    <col min="7163" max="7163" width="6.85546875" style="1" customWidth="1"/>
    <col min="7164" max="7164" width="9.140625" style="1"/>
    <col min="7165" max="7166" width="6.42578125" style="1" customWidth="1"/>
    <col min="7167" max="7167" width="13.85546875" style="1" customWidth="1"/>
    <col min="7168" max="7168" width="9.140625" style="1"/>
    <col min="7169" max="7169" width="11.5703125" style="1" customWidth="1"/>
    <col min="7170" max="7414" width="9.140625" style="1"/>
    <col min="7415" max="7415" width="12.42578125" style="1" customWidth="1"/>
    <col min="7416" max="7416" width="14" style="1" customWidth="1"/>
    <col min="7417" max="7417" width="9" style="1" customWidth="1"/>
    <col min="7418" max="7418" width="9.140625" style="1"/>
    <col min="7419" max="7419" width="6.85546875" style="1" customWidth="1"/>
    <col min="7420" max="7420" width="9.140625" style="1"/>
    <col min="7421" max="7422" width="6.42578125" style="1" customWidth="1"/>
    <col min="7423" max="7423" width="13.85546875" style="1" customWidth="1"/>
    <col min="7424" max="7424" width="9.140625" style="1"/>
    <col min="7425" max="7425" width="11.5703125" style="1" customWidth="1"/>
    <col min="7426" max="7670" width="9.140625" style="1"/>
    <col min="7671" max="7671" width="12.42578125" style="1" customWidth="1"/>
    <col min="7672" max="7672" width="14" style="1" customWidth="1"/>
    <col min="7673" max="7673" width="9" style="1" customWidth="1"/>
    <col min="7674" max="7674" width="9.140625" style="1"/>
    <col min="7675" max="7675" width="6.85546875" style="1" customWidth="1"/>
    <col min="7676" max="7676" width="9.140625" style="1"/>
    <col min="7677" max="7678" width="6.42578125" style="1" customWidth="1"/>
    <col min="7679" max="7679" width="13.85546875" style="1" customWidth="1"/>
    <col min="7680" max="7680" width="9.140625" style="1"/>
    <col min="7681" max="7681" width="11.5703125" style="1" customWidth="1"/>
    <col min="7682" max="7926" width="9.140625" style="1"/>
    <col min="7927" max="7927" width="12.42578125" style="1" customWidth="1"/>
    <col min="7928" max="7928" width="14" style="1" customWidth="1"/>
    <col min="7929" max="7929" width="9" style="1" customWidth="1"/>
    <col min="7930" max="7930" width="9.140625" style="1"/>
    <col min="7931" max="7931" width="6.85546875" style="1" customWidth="1"/>
    <col min="7932" max="7932" width="9.140625" style="1"/>
    <col min="7933" max="7934" width="6.42578125" style="1" customWidth="1"/>
    <col min="7935" max="7935" width="13.85546875" style="1" customWidth="1"/>
    <col min="7936" max="7936" width="9.140625" style="1"/>
    <col min="7937" max="7937" width="11.5703125" style="1" customWidth="1"/>
    <col min="7938" max="8182" width="9.140625" style="1"/>
    <col min="8183" max="8183" width="12.42578125" style="1" customWidth="1"/>
    <col min="8184" max="8184" width="14" style="1" customWidth="1"/>
    <col min="8185" max="8185" width="9" style="1" customWidth="1"/>
    <col min="8186" max="8186" width="9.140625" style="1"/>
    <col min="8187" max="8187" width="6.85546875" style="1" customWidth="1"/>
    <col min="8188" max="8188" width="9.140625" style="1"/>
    <col min="8189" max="8190" width="6.42578125" style="1" customWidth="1"/>
    <col min="8191" max="8191" width="13.85546875" style="1" customWidth="1"/>
    <col min="8192" max="8192" width="9.140625" style="1"/>
    <col min="8193" max="8193" width="11.5703125" style="1" customWidth="1"/>
    <col min="8194" max="8438" width="9.140625" style="1"/>
    <col min="8439" max="8439" width="12.42578125" style="1" customWidth="1"/>
    <col min="8440" max="8440" width="14" style="1" customWidth="1"/>
    <col min="8441" max="8441" width="9" style="1" customWidth="1"/>
    <col min="8442" max="8442" width="9.140625" style="1"/>
    <col min="8443" max="8443" width="6.85546875" style="1" customWidth="1"/>
    <col min="8444" max="8444" width="9.140625" style="1"/>
    <col min="8445" max="8446" width="6.42578125" style="1" customWidth="1"/>
    <col min="8447" max="8447" width="13.85546875" style="1" customWidth="1"/>
    <col min="8448" max="8448" width="9.140625" style="1"/>
    <col min="8449" max="8449" width="11.5703125" style="1" customWidth="1"/>
    <col min="8450" max="8694" width="9.140625" style="1"/>
    <col min="8695" max="8695" width="12.42578125" style="1" customWidth="1"/>
    <col min="8696" max="8696" width="14" style="1" customWidth="1"/>
    <col min="8697" max="8697" width="9" style="1" customWidth="1"/>
    <col min="8698" max="8698" width="9.140625" style="1"/>
    <col min="8699" max="8699" width="6.85546875" style="1" customWidth="1"/>
    <col min="8700" max="8700" width="9.140625" style="1"/>
    <col min="8701" max="8702" width="6.42578125" style="1" customWidth="1"/>
    <col min="8703" max="8703" width="13.85546875" style="1" customWidth="1"/>
    <col min="8704" max="8704" width="9.140625" style="1"/>
    <col min="8705" max="8705" width="11.5703125" style="1" customWidth="1"/>
    <col min="8706" max="8950" width="9.140625" style="1"/>
    <col min="8951" max="8951" width="12.42578125" style="1" customWidth="1"/>
    <col min="8952" max="8952" width="14" style="1" customWidth="1"/>
    <col min="8953" max="8953" width="9" style="1" customWidth="1"/>
    <col min="8954" max="8954" width="9.140625" style="1"/>
    <col min="8955" max="8955" width="6.85546875" style="1" customWidth="1"/>
    <col min="8956" max="8956" width="9.140625" style="1"/>
    <col min="8957" max="8958" width="6.42578125" style="1" customWidth="1"/>
    <col min="8959" max="8959" width="13.85546875" style="1" customWidth="1"/>
    <col min="8960" max="8960" width="9.140625" style="1"/>
    <col min="8961" max="8961" width="11.5703125" style="1" customWidth="1"/>
    <col min="8962" max="9206" width="9.140625" style="1"/>
    <col min="9207" max="9207" width="12.42578125" style="1" customWidth="1"/>
    <col min="9208" max="9208" width="14" style="1" customWidth="1"/>
    <col min="9209" max="9209" width="9" style="1" customWidth="1"/>
    <col min="9210" max="9210" width="9.140625" style="1"/>
    <col min="9211" max="9211" width="6.85546875" style="1" customWidth="1"/>
    <col min="9212" max="9212" width="9.140625" style="1"/>
    <col min="9213" max="9214" width="6.42578125" style="1" customWidth="1"/>
    <col min="9215" max="9215" width="13.85546875" style="1" customWidth="1"/>
    <col min="9216" max="9216" width="9.140625" style="1"/>
    <col min="9217" max="9217" width="11.5703125" style="1" customWidth="1"/>
    <col min="9218" max="9462" width="9.140625" style="1"/>
    <col min="9463" max="9463" width="12.42578125" style="1" customWidth="1"/>
    <col min="9464" max="9464" width="14" style="1" customWidth="1"/>
    <col min="9465" max="9465" width="9" style="1" customWidth="1"/>
    <col min="9466" max="9466" width="9.140625" style="1"/>
    <col min="9467" max="9467" width="6.85546875" style="1" customWidth="1"/>
    <col min="9468" max="9468" width="9.140625" style="1"/>
    <col min="9469" max="9470" width="6.42578125" style="1" customWidth="1"/>
    <col min="9471" max="9471" width="13.85546875" style="1" customWidth="1"/>
    <col min="9472" max="9472" width="9.140625" style="1"/>
    <col min="9473" max="9473" width="11.5703125" style="1" customWidth="1"/>
    <col min="9474" max="9718" width="9.140625" style="1"/>
    <col min="9719" max="9719" width="12.42578125" style="1" customWidth="1"/>
    <col min="9720" max="9720" width="14" style="1" customWidth="1"/>
    <col min="9721" max="9721" width="9" style="1" customWidth="1"/>
    <col min="9722" max="9722" width="9.140625" style="1"/>
    <col min="9723" max="9723" width="6.85546875" style="1" customWidth="1"/>
    <col min="9724" max="9724" width="9.140625" style="1"/>
    <col min="9725" max="9726" width="6.42578125" style="1" customWidth="1"/>
    <col min="9727" max="9727" width="13.85546875" style="1" customWidth="1"/>
    <col min="9728" max="9728" width="9.140625" style="1"/>
    <col min="9729" max="9729" width="11.5703125" style="1" customWidth="1"/>
    <col min="9730" max="9974" width="9.140625" style="1"/>
    <col min="9975" max="9975" width="12.42578125" style="1" customWidth="1"/>
    <col min="9976" max="9976" width="14" style="1" customWidth="1"/>
    <col min="9977" max="9977" width="9" style="1" customWidth="1"/>
    <col min="9978" max="9978" width="9.140625" style="1"/>
    <col min="9979" max="9979" width="6.85546875" style="1" customWidth="1"/>
    <col min="9980" max="9980" width="9.140625" style="1"/>
    <col min="9981" max="9982" width="6.42578125" style="1" customWidth="1"/>
    <col min="9983" max="9983" width="13.85546875" style="1" customWidth="1"/>
    <col min="9984" max="9984" width="9.140625" style="1"/>
    <col min="9985" max="9985" width="11.5703125" style="1" customWidth="1"/>
    <col min="9986" max="10230" width="9.140625" style="1"/>
    <col min="10231" max="10231" width="12.42578125" style="1" customWidth="1"/>
    <col min="10232" max="10232" width="14" style="1" customWidth="1"/>
    <col min="10233" max="10233" width="9" style="1" customWidth="1"/>
    <col min="10234" max="10234" width="9.140625" style="1"/>
    <col min="10235" max="10235" width="6.85546875" style="1" customWidth="1"/>
    <col min="10236" max="10236" width="9.140625" style="1"/>
    <col min="10237" max="10238" width="6.42578125" style="1" customWidth="1"/>
    <col min="10239" max="10239" width="13.85546875" style="1" customWidth="1"/>
    <col min="10240" max="10240" width="9.140625" style="1"/>
    <col min="10241" max="10241" width="11.5703125" style="1" customWidth="1"/>
    <col min="10242" max="10486" width="9.140625" style="1"/>
    <col min="10487" max="10487" width="12.42578125" style="1" customWidth="1"/>
    <col min="10488" max="10488" width="14" style="1" customWidth="1"/>
    <col min="10489" max="10489" width="9" style="1" customWidth="1"/>
    <col min="10490" max="10490" width="9.140625" style="1"/>
    <col min="10491" max="10491" width="6.85546875" style="1" customWidth="1"/>
    <col min="10492" max="10492" width="9.140625" style="1"/>
    <col min="10493" max="10494" width="6.42578125" style="1" customWidth="1"/>
    <col min="10495" max="10495" width="13.85546875" style="1" customWidth="1"/>
    <col min="10496" max="10496" width="9.140625" style="1"/>
    <col min="10497" max="10497" width="11.5703125" style="1" customWidth="1"/>
    <col min="10498" max="10742" width="9.140625" style="1"/>
    <col min="10743" max="10743" width="12.42578125" style="1" customWidth="1"/>
    <col min="10744" max="10744" width="14" style="1" customWidth="1"/>
    <col min="10745" max="10745" width="9" style="1" customWidth="1"/>
    <col min="10746" max="10746" width="9.140625" style="1"/>
    <col min="10747" max="10747" width="6.85546875" style="1" customWidth="1"/>
    <col min="10748" max="10748" width="9.140625" style="1"/>
    <col min="10749" max="10750" width="6.42578125" style="1" customWidth="1"/>
    <col min="10751" max="10751" width="13.85546875" style="1" customWidth="1"/>
    <col min="10752" max="10752" width="9.140625" style="1"/>
    <col min="10753" max="10753" width="11.5703125" style="1" customWidth="1"/>
    <col min="10754" max="10998" width="9.140625" style="1"/>
    <col min="10999" max="10999" width="12.42578125" style="1" customWidth="1"/>
    <col min="11000" max="11000" width="14" style="1" customWidth="1"/>
    <col min="11001" max="11001" width="9" style="1" customWidth="1"/>
    <col min="11002" max="11002" width="9.140625" style="1"/>
    <col min="11003" max="11003" width="6.85546875" style="1" customWidth="1"/>
    <col min="11004" max="11004" width="9.140625" style="1"/>
    <col min="11005" max="11006" width="6.42578125" style="1" customWidth="1"/>
    <col min="11007" max="11007" width="13.85546875" style="1" customWidth="1"/>
    <col min="11008" max="11008" width="9.140625" style="1"/>
    <col min="11009" max="11009" width="11.5703125" style="1" customWidth="1"/>
    <col min="11010" max="11254" width="9.140625" style="1"/>
    <col min="11255" max="11255" width="12.42578125" style="1" customWidth="1"/>
    <col min="11256" max="11256" width="14" style="1" customWidth="1"/>
    <col min="11257" max="11257" width="9" style="1" customWidth="1"/>
    <col min="11258" max="11258" width="9.140625" style="1"/>
    <col min="11259" max="11259" width="6.85546875" style="1" customWidth="1"/>
    <col min="11260" max="11260" width="9.140625" style="1"/>
    <col min="11261" max="11262" width="6.42578125" style="1" customWidth="1"/>
    <col min="11263" max="11263" width="13.85546875" style="1" customWidth="1"/>
    <col min="11264" max="11264" width="9.140625" style="1"/>
    <col min="11265" max="11265" width="11.5703125" style="1" customWidth="1"/>
    <col min="11266" max="11510" width="9.140625" style="1"/>
    <col min="11511" max="11511" width="12.42578125" style="1" customWidth="1"/>
    <col min="11512" max="11512" width="14" style="1" customWidth="1"/>
    <col min="11513" max="11513" width="9" style="1" customWidth="1"/>
    <col min="11514" max="11514" width="9.140625" style="1"/>
    <col min="11515" max="11515" width="6.85546875" style="1" customWidth="1"/>
    <col min="11516" max="11516" width="9.140625" style="1"/>
    <col min="11517" max="11518" width="6.42578125" style="1" customWidth="1"/>
    <col min="11519" max="11519" width="13.85546875" style="1" customWidth="1"/>
    <col min="11520" max="11520" width="9.140625" style="1"/>
    <col min="11521" max="11521" width="11.5703125" style="1" customWidth="1"/>
    <col min="11522" max="11766" width="9.140625" style="1"/>
    <col min="11767" max="11767" width="12.42578125" style="1" customWidth="1"/>
    <col min="11768" max="11768" width="14" style="1" customWidth="1"/>
    <col min="11769" max="11769" width="9" style="1" customWidth="1"/>
    <col min="11770" max="11770" width="9.140625" style="1"/>
    <col min="11771" max="11771" width="6.85546875" style="1" customWidth="1"/>
    <col min="11772" max="11772" width="9.140625" style="1"/>
    <col min="11773" max="11774" width="6.42578125" style="1" customWidth="1"/>
    <col min="11775" max="11775" width="13.85546875" style="1" customWidth="1"/>
    <col min="11776" max="11776" width="9.140625" style="1"/>
    <col min="11777" max="11777" width="11.5703125" style="1" customWidth="1"/>
    <col min="11778" max="12022" width="9.140625" style="1"/>
    <col min="12023" max="12023" width="12.42578125" style="1" customWidth="1"/>
    <col min="12024" max="12024" width="14" style="1" customWidth="1"/>
    <col min="12025" max="12025" width="9" style="1" customWidth="1"/>
    <col min="12026" max="12026" width="9.140625" style="1"/>
    <col min="12027" max="12027" width="6.85546875" style="1" customWidth="1"/>
    <col min="12028" max="12028" width="9.140625" style="1"/>
    <col min="12029" max="12030" width="6.42578125" style="1" customWidth="1"/>
    <col min="12031" max="12031" width="13.85546875" style="1" customWidth="1"/>
    <col min="12032" max="12032" width="9.140625" style="1"/>
    <col min="12033" max="12033" width="11.5703125" style="1" customWidth="1"/>
    <col min="12034" max="12278" width="9.140625" style="1"/>
    <col min="12279" max="12279" width="12.42578125" style="1" customWidth="1"/>
    <col min="12280" max="12280" width="14" style="1" customWidth="1"/>
    <col min="12281" max="12281" width="9" style="1" customWidth="1"/>
    <col min="12282" max="12282" width="9.140625" style="1"/>
    <col min="12283" max="12283" width="6.85546875" style="1" customWidth="1"/>
    <col min="12284" max="12284" width="9.140625" style="1"/>
    <col min="12285" max="12286" width="6.42578125" style="1" customWidth="1"/>
    <col min="12287" max="12287" width="13.85546875" style="1" customWidth="1"/>
    <col min="12288" max="12288" width="9.140625" style="1"/>
    <col min="12289" max="12289" width="11.5703125" style="1" customWidth="1"/>
    <col min="12290" max="12534" width="9.140625" style="1"/>
    <col min="12535" max="12535" width="12.42578125" style="1" customWidth="1"/>
    <col min="12536" max="12536" width="14" style="1" customWidth="1"/>
    <col min="12537" max="12537" width="9" style="1" customWidth="1"/>
    <col min="12538" max="12538" width="9.140625" style="1"/>
    <col min="12539" max="12539" width="6.85546875" style="1" customWidth="1"/>
    <col min="12540" max="12540" width="9.140625" style="1"/>
    <col min="12541" max="12542" width="6.42578125" style="1" customWidth="1"/>
    <col min="12543" max="12543" width="13.85546875" style="1" customWidth="1"/>
    <col min="12544" max="12544" width="9.140625" style="1"/>
    <col min="12545" max="12545" width="11.5703125" style="1" customWidth="1"/>
    <col min="12546" max="12790" width="9.140625" style="1"/>
    <col min="12791" max="12791" width="12.42578125" style="1" customWidth="1"/>
    <col min="12792" max="12792" width="14" style="1" customWidth="1"/>
    <col min="12793" max="12793" width="9" style="1" customWidth="1"/>
    <col min="12794" max="12794" width="9.140625" style="1"/>
    <col min="12795" max="12795" width="6.85546875" style="1" customWidth="1"/>
    <col min="12796" max="12796" width="9.140625" style="1"/>
    <col min="12797" max="12798" width="6.42578125" style="1" customWidth="1"/>
    <col min="12799" max="12799" width="13.85546875" style="1" customWidth="1"/>
    <col min="12800" max="12800" width="9.140625" style="1"/>
    <col min="12801" max="12801" width="11.5703125" style="1" customWidth="1"/>
    <col min="12802" max="13046" width="9.140625" style="1"/>
    <col min="13047" max="13047" width="12.42578125" style="1" customWidth="1"/>
    <col min="13048" max="13048" width="14" style="1" customWidth="1"/>
    <col min="13049" max="13049" width="9" style="1" customWidth="1"/>
    <col min="13050" max="13050" width="9.140625" style="1"/>
    <col min="13051" max="13051" width="6.85546875" style="1" customWidth="1"/>
    <col min="13052" max="13052" width="9.140625" style="1"/>
    <col min="13053" max="13054" width="6.42578125" style="1" customWidth="1"/>
    <col min="13055" max="13055" width="13.85546875" style="1" customWidth="1"/>
    <col min="13056" max="13056" width="9.140625" style="1"/>
    <col min="13057" max="13057" width="11.5703125" style="1" customWidth="1"/>
    <col min="13058" max="13302" width="9.140625" style="1"/>
    <col min="13303" max="13303" width="12.42578125" style="1" customWidth="1"/>
    <col min="13304" max="13304" width="14" style="1" customWidth="1"/>
    <col min="13305" max="13305" width="9" style="1" customWidth="1"/>
    <col min="13306" max="13306" width="9.140625" style="1"/>
    <col min="13307" max="13307" width="6.85546875" style="1" customWidth="1"/>
    <col min="13308" max="13308" width="9.140625" style="1"/>
    <col min="13309" max="13310" width="6.42578125" style="1" customWidth="1"/>
    <col min="13311" max="13311" width="13.85546875" style="1" customWidth="1"/>
    <col min="13312" max="13312" width="9.140625" style="1"/>
    <col min="13313" max="13313" width="11.5703125" style="1" customWidth="1"/>
    <col min="13314" max="13558" width="9.140625" style="1"/>
    <col min="13559" max="13559" width="12.42578125" style="1" customWidth="1"/>
    <col min="13560" max="13560" width="14" style="1" customWidth="1"/>
    <col min="13561" max="13561" width="9" style="1" customWidth="1"/>
    <col min="13562" max="13562" width="9.140625" style="1"/>
    <col min="13563" max="13563" width="6.85546875" style="1" customWidth="1"/>
    <col min="13564" max="13564" width="9.140625" style="1"/>
    <col min="13565" max="13566" width="6.42578125" style="1" customWidth="1"/>
    <col min="13567" max="13567" width="13.85546875" style="1" customWidth="1"/>
    <col min="13568" max="13568" width="9.140625" style="1"/>
    <col min="13569" max="13569" width="11.5703125" style="1" customWidth="1"/>
    <col min="13570" max="13814" width="9.140625" style="1"/>
    <col min="13815" max="13815" width="12.42578125" style="1" customWidth="1"/>
    <col min="13816" max="13816" width="14" style="1" customWidth="1"/>
    <col min="13817" max="13817" width="9" style="1" customWidth="1"/>
    <col min="13818" max="13818" width="9.140625" style="1"/>
    <col min="13819" max="13819" width="6.85546875" style="1" customWidth="1"/>
    <col min="13820" max="13820" width="9.140625" style="1"/>
    <col min="13821" max="13822" width="6.42578125" style="1" customWidth="1"/>
    <col min="13823" max="13823" width="13.85546875" style="1" customWidth="1"/>
    <col min="13824" max="13824" width="9.140625" style="1"/>
    <col min="13825" max="13825" width="11.5703125" style="1" customWidth="1"/>
    <col min="13826" max="14070" width="9.140625" style="1"/>
    <col min="14071" max="14071" width="12.42578125" style="1" customWidth="1"/>
    <col min="14072" max="14072" width="14" style="1" customWidth="1"/>
    <col min="14073" max="14073" width="9" style="1" customWidth="1"/>
    <col min="14074" max="14074" width="9.140625" style="1"/>
    <col min="14075" max="14075" width="6.85546875" style="1" customWidth="1"/>
    <col min="14076" max="14076" width="9.140625" style="1"/>
    <col min="14077" max="14078" width="6.42578125" style="1" customWidth="1"/>
    <col min="14079" max="14079" width="13.85546875" style="1" customWidth="1"/>
    <col min="14080" max="14080" width="9.140625" style="1"/>
    <col min="14081" max="14081" width="11.5703125" style="1" customWidth="1"/>
    <col min="14082" max="14326" width="9.140625" style="1"/>
    <col min="14327" max="14327" width="12.42578125" style="1" customWidth="1"/>
    <col min="14328" max="14328" width="14" style="1" customWidth="1"/>
    <col min="14329" max="14329" width="9" style="1" customWidth="1"/>
    <col min="14330" max="14330" width="9.140625" style="1"/>
    <col min="14331" max="14331" width="6.85546875" style="1" customWidth="1"/>
    <col min="14332" max="14332" width="9.140625" style="1"/>
    <col min="14333" max="14334" width="6.42578125" style="1" customWidth="1"/>
    <col min="14335" max="14335" width="13.85546875" style="1" customWidth="1"/>
    <col min="14336" max="14336" width="9.140625" style="1"/>
    <col min="14337" max="14337" width="11.5703125" style="1" customWidth="1"/>
    <col min="14338" max="14582" width="9.140625" style="1"/>
    <col min="14583" max="14583" width="12.42578125" style="1" customWidth="1"/>
    <col min="14584" max="14584" width="14" style="1" customWidth="1"/>
    <col min="14585" max="14585" width="9" style="1" customWidth="1"/>
    <col min="14586" max="14586" width="9.140625" style="1"/>
    <col min="14587" max="14587" width="6.85546875" style="1" customWidth="1"/>
    <col min="14588" max="14588" width="9.140625" style="1"/>
    <col min="14589" max="14590" width="6.42578125" style="1" customWidth="1"/>
    <col min="14591" max="14591" width="13.85546875" style="1" customWidth="1"/>
    <col min="14592" max="14592" width="9.140625" style="1"/>
    <col min="14593" max="14593" width="11.5703125" style="1" customWidth="1"/>
    <col min="14594" max="14838" width="9.140625" style="1"/>
    <col min="14839" max="14839" width="12.42578125" style="1" customWidth="1"/>
    <col min="14840" max="14840" width="14" style="1" customWidth="1"/>
    <col min="14841" max="14841" width="9" style="1" customWidth="1"/>
    <col min="14842" max="14842" width="9.140625" style="1"/>
    <col min="14843" max="14843" width="6.85546875" style="1" customWidth="1"/>
    <col min="14844" max="14844" width="9.140625" style="1"/>
    <col min="14845" max="14846" width="6.42578125" style="1" customWidth="1"/>
    <col min="14847" max="14847" width="13.85546875" style="1" customWidth="1"/>
    <col min="14848" max="14848" width="9.140625" style="1"/>
    <col min="14849" max="14849" width="11.5703125" style="1" customWidth="1"/>
    <col min="14850" max="15094" width="9.140625" style="1"/>
    <col min="15095" max="15095" width="12.42578125" style="1" customWidth="1"/>
    <col min="15096" max="15096" width="14" style="1" customWidth="1"/>
    <col min="15097" max="15097" width="9" style="1" customWidth="1"/>
    <col min="15098" max="15098" width="9.140625" style="1"/>
    <col min="15099" max="15099" width="6.85546875" style="1" customWidth="1"/>
    <col min="15100" max="15100" width="9.140625" style="1"/>
    <col min="15101" max="15102" width="6.42578125" style="1" customWidth="1"/>
    <col min="15103" max="15103" width="13.85546875" style="1" customWidth="1"/>
    <col min="15104" max="15104" width="9.140625" style="1"/>
    <col min="15105" max="15105" width="11.5703125" style="1" customWidth="1"/>
    <col min="15106" max="15350" width="9.140625" style="1"/>
    <col min="15351" max="15351" width="12.42578125" style="1" customWidth="1"/>
    <col min="15352" max="15352" width="14" style="1" customWidth="1"/>
    <col min="15353" max="15353" width="9" style="1" customWidth="1"/>
    <col min="15354" max="15354" width="9.140625" style="1"/>
    <col min="15355" max="15355" width="6.85546875" style="1" customWidth="1"/>
    <col min="15356" max="15356" width="9.140625" style="1"/>
    <col min="15357" max="15358" width="6.42578125" style="1" customWidth="1"/>
    <col min="15359" max="15359" width="13.85546875" style="1" customWidth="1"/>
    <col min="15360" max="15360" width="9.140625" style="1"/>
    <col min="15361" max="15361" width="11.5703125" style="1" customWidth="1"/>
    <col min="15362" max="15606" width="9.140625" style="1"/>
    <col min="15607" max="15607" width="12.42578125" style="1" customWidth="1"/>
    <col min="15608" max="15608" width="14" style="1" customWidth="1"/>
    <col min="15609" max="15609" width="9" style="1" customWidth="1"/>
    <col min="15610" max="15610" width="9.140625" style="1"/>
    <col min="15611" max="15611" width="6.85546875" style="1" customWidth="1"/>
    <col min="15612" max="15612" width="9.140625" style="1"/>
    <col min="15613" max="15614" width="6.42578125" style="1" customWidth="1"/>
    <col min="15615" max="15615" width="13.85546875" style="1" customWidth="1"/>
    <col min="15616" max="15616" width="9.140625" style="1"/>
    <col min="15617" max="15617" width="11.5703125" style="1" customWidth="1"/>
    <col min="15618" max="15862" width="9.140625" style="1"/>
    <col min="15863" max="15863" width="12.42578125" style="1" customWidth="1"/>
    <col min="15864" max="15864" width="14" style="1" customWidth="1"/>
    <col min="15865" max="15865" width="9" style="1" customWidth="1"/>
    <col min="15866" max="15866" width="9.140625" style="1"/>
    <col min="15867" max="15867" width="6.85546875" style="1" customWidth="1"/>
    <col min="15868" max="15868" width="9.140625" style="1"/>
    <col min="15869" max="15870" width="6.42578125" style="1" customWidth="1"/>
    <col min="15871" max="15871" width="13.85546875" style="1" customWidth="1"/>
    <col min="15872" max="15872" width="9.140625" style="1"/>
    <col min="15873" max="15873" width="11.5703125" style="1" customWidth="1"/>
    <col min="15874" max="16118" width="9.140625" style="1"/>
    <col min="16119" max="16119" width="12.42578125" style="1" customWidth="1"/>
    <col min="16120" max="16120" width="14" style="1" customWidth="1"/>
    <col min="16121" max="16121" width="9" style="1" customWidth="1"/>
    <col min="16122" max="16122" width="9.140625" style="1"/>
    <col min="16123" max="16123" width="6.85546875" style="1" customWidth="1"/>
    <col min="16124" max="16124" width="9.140625" style="1"/>
    <col min="16125" max="16126" width="6.42578125" style="1" customWidth="1"/>
    <col min="16127" max="16127" width="13.85546875" style="1" customWidth="1"/>
    <col min="16128" max="16128" width="9.140625" style="1"/>
    <col min="16129" max="16129" width="11.5703125" style="1" customWidth="1"/>
    <col min="16130" max="16384" width="9.140625" style="1"/>
  </cols>
  <sheetData>
    <row r="1" spans="1:11">
      <c r="A1" s="66" t="s">
        <v>194</v>
      </c>
      <c r="B1" s="109" t="str">
        <f>'1. stran'!B6</f>
        <v>CENTER ŠOLSKIH IN OBŠOLSKIH DEJAVNOSTI</v>
      </c>
      <c r="C1" s="81"/>
      <c r="D1" s="81"/>
      <c r="E1" s="81"/>
      <c r="F1" s="81"/>
      <c r="G1" s="81"/>
      <c r="H1" s="81"/>
      <c r="I1" s="110"/>
    </row>
    <row r="2" spans="1:11">
      <c r="A2" s="69"/>
      <c r="B2" s="2" t="str">
        <f>'1. stran'!B7</f>
        <v>Frankopanska 9</v>
      </c>
      <c r="I2" s="111"/>
    </row>
    <row r="3" spans="1:11">
      <c r="A3" s="72"/>
      <c r="B3" s="112" t="str">
        <f>'1. stran'!B8</f>
        <v>1000 Ljubljana</v>
      </c>
      <c r="C3" s="79"/>
      <c r="D3" s="79"/>
      <c r="E3" s="79"/>
      <c r="F3" s="79"/>
      <c r="G3" s="79"/>
      <c r="H3" s="79"/>
      <c r="I3" s="113"/>
    </row>
    <row r="4" spans="1:11">
      <c r="B4" s="2"/>
    </row>
    <row r="5" spans="1:11">
      <c r="A5" s="78" t="s">
        <v>160</v>
      </c>
      <c r="B5" s="90" t="str">
        <f>Rekapitulacija!B5</f>
        <v>CŠOD OE ŠTRK, Spuhlja 34a, 2250 Ptuj</v>
      </c>
      <c r="C5" s="88"/>
      <c r="D5" s="88"/>
      <c r="E5" s="88"/>
      <c r="F5" s="88"/>
      <c r="G5" s="88"/>
      <c r="H5" s="88"/>
      <c r="I5" s="115"/>
    </row>
    <row r="6" spans="1:11">
      <c r="B6" s="2"/>
    </row>
    <row r="7" spans="1:11">
      <c r="A7" s="78" t="s">
        <v>161</v>
      </c>
      <c r="B7" s="90" t="str">
        <f>'1. stran'!B14:E14</f>
        <v>ENERGETSKA SANACIJA</v>
      </c>
      <c r="C7" s="88"/>
      <c r="D7" s="88"/>
      <c r="E7" s="88"/>
      <c r="F7" s="88"/>
      <c r="G7" s="88"/>
      <c r="H7" s="88"/>
      <c r="I7" s="115"/>
    </row>
    <row r="8" spans="1:11" ht="15" customHeight="1"/>
    <row r="9" spans="1:11" ht="15" customHeight="1"/>
    <row r="10" spans="1:11">
      <c r="B10" s="120" t="s">
        <v>215</v>
      </c>
      <c r="C10" s="117"/>
      <c r="D10" s="117"/>
      <c r="E10" s="117"/>
      <c r="F10" s="117"/>
      <c r="G10" s="117"/>
      <c r="H10" s="117"/>
      <c r="I10" s="118"/>
    </row>
    <row r="11" spans="1:11" ht="15" customHeight="1"/>
    <row r="12" spans="1:11" s="686" customFormat="1">
      <c r="B12" s="687" t="s">
        <v>216</v>
      </c>
      <c r="I12" s="688"/>
      <c r="K12" s="799" t="s">
        <v>1429</v>
      </c>
    </row>
    <row r="13" spans="1:11">
      <c r="A13" s="119"/>
      <c r="B13" s="1284" t="s">
        <v>1110</v>
      </c>
      <c r="C13" s="1285"/>
      <c r="D13" s="1285"/>
      <c r="E13" s="1285"/>
      <c r="F13" s="1285"/>
      <c r="G13" s="1285"/>
      <c r="H13" s="1285"/>
      <c r="I13" s="704">
        <f>'A|Pripravljalna dela'!I2+'E1| El.inst.'!I2+'S1|Prenova kotlovnice'!I2+'S2|Prezračevanje '!I2+'S3|Namest. termostatskih vent.'!H2+'S4|Menjava WC kotličkov'!H2+'A|Rušitvena d.'!I2+'A|Zemeljska d.'!I2+'A|Betonska d.'!I2+'A|Opaž-tesarska d.'!I2+'A|Zidarska d.'!I2+'A|Fasada'!I2+'B|Krovsko kleparska d.'!I2+'B|Ključavničarska d.'!I2+'B|Stavbno pohi.'!I2+'B|Slikopleskarska d.'!I2+'B|Montažerska d. '!I2</f>
        <v>0</v>
      </c>
      <c r="K13" s="733">
        <f>'A|Pripravljalna dela'!J2+'A|Rušitvena d.'!J2+'A|Zemeljska d.'!J2+'A|Betonska d.'!J2+'A|Opaž-tesarska d.'!J2+'A|Zidarska d.'!J2+'B|Krovsko kleparska d.'!J2+'A|Fasada'!J2+'B|Ključavničarska d.'!J2+'B|Stavbno pohi.'!J2+'B|Slikopleskarska d.'!J2+'B|Montažerska d. '!J2+'E1| El.inst.'!J2+'S1|Prenova kotlovnice'!J2+'S2|Prezračevanje '!J2+'S3|Namest. termostatskih vent.'!I2+'S4|Menjava WC kotličkov'!I2</f>
        <v>0</v>
      </c>
    </row>
    <row r="14" spans="1:11">
      <c r="A14" s="119"/>
      <c r="B14" s="1286" t="s">
        <v>1111</v>
      </c>
      <c r="C14" s="1287"/>
      <c r="D14" s="1287"/>
      <c r="E14" s="1287"/>
      <c r="F14" s="1287"/>
      <c r="G14" s="1287"/>
      <c r="H14" s="1287"/>
      <c r="I14" s="705">
        <f>'A|Pripravljalna dela'!I3+'E1| El.inst.'!I3+'S1|Prenova kotlovnice'!I3+'S2|Prezračevanje '!I3+'S3|Namest. termostatskih vent.'!H3+'S4|Menjava WC kotličkov'!H3+'A|Rušitvena d.'!I3+'A|Zemeljska d.'!I3+'A|Betonska d.'!I3+'A|Opaž-tesarska d.'!I3+'A|Zidarska d.'!I3+'A|Fasada'!I3+'B|Krovsko kleparska d.'!I3+'B|Ključavničarska d.'!I3+'B|Stavbno pohi.'!I3+'B|Slikopleskarska d.'!I3+'B|Montažerska d. '!I3</f>
        <v>0</v>
      </c>
      <c r="K14" s="733">
        <f>'A|Pripravljalna dela'!J3+'A|Rušitvena d.'!J3+'A|Zemeljska d.'!J3+'A|Betonska d.'!J3+'A|Opaž-tesarska d.'!J3+'A|Zidarska d.'!J3+'B|Krovsko kleparska d.'!J3+'A|Fasada'!J3+'B|Ključavničarska d.'!J3+'B|Stavbno pohi.'!J3+'B|Slikopleskarska d.'!J3+'B|Montažerska d. '!J3+'E1| El.inst.'!J3+'S1|Prenova kotlovnice'!J3+'S2|Prezračevanje '!J3+'S3|Namest. termostatskih vent.'!I3+'S4|Menjava WC kotličkov'!I3</f>
        <v>0</v>
      </c>
    </row>
    <row r="15" spans="1:11">
      <c r="A15" s="119"/>
      <c r="B15" s="1288" t="s">
        <v>153</v>
      </c>
      <c r="C15" s="1289"/>
      <c r="D15" s="1289"/>
      <c r="E15" s="1289"/>
      <c r="F15" s="1289"/>
      <c r="G15" s="1289"/>
      <c r="H15" s="1289"/>
      <c r="I15" s="706">
        <f>'A|Pripravljalna dela'!I4+'E1| El.inst.'!I4+'S1|Prenova kotlovnice'!I4+'S2|Prezračevanje '!I4+'S3|Namest. termostatskih vent.'!H4+'S4|Menjava WC kotličkov'!H4+'A|Rušitvena d.'!I4+'A|Zemeljska d.'!I4+'A|Betonska d.'!I4+'A|Opaž-tesarska d.'!I4+'A|Zidarska d.'!I4+'A|Fasada'!I4+'B|Krovsko kleparska d.'!I4+'B|Ključavničarska d.'!I4+'B|Stavbno pohi.'!I4+'B|Slikopleskarska d.'!I4+'B|Montažerska d. '!I4</f>
        <v>0</v>
      </c>
      <c r="K15" s="733">
        <f>'A|Pripravljalna dela'!J4+'A|Rušitvena d.'!J4+'A|Zemeljska d.'!J4+'A|Betonska d.'!J4+'A|Opaž-tesarska d.'!J4+'A|Zidarska d.'!J4+'B|Krovsko kleparska d.'!J4+'A|Fasada'!J4+'B|Ključavničarska d.'!J4+'B|Stavbno pohi.'!J4+'B|Slikopleskarska d.'!J4+'B|Montažerska d. '!J4+'E1| El.inst.'!J4+'S1|Prenova kotlovnice'!J4+'S2|Prezračevanje '!J4+'S3|Namest. termostatskih vent.'!I4+'S4|Menjava WC kotličkov'!I4</f>
        <v>0</v>
      </c>
    </row>
    <row r="16" spans="1:11">
      <c r="A16" s="119"/>
      <c r="B16" s="1290" t="s">
        <v>1130</v>
      </c>
      <c r="C16" s="1290"/>
      <c r="D16" s="1290"/>
      <c r="E16" s="1290"/>
      <c r="F16" s="1290"/>
      <c r="G16" s="1290"/>
      <c r="H16" s="1290"/>
      <c r="I16" s="707">
        <f>'A|Pripravljalna dela'!I5+'E1| El.inst.'!I5+'S1|Prenova kotlovnice'!I5+'S2|Prezračevanje '!I5+'S3|Namest. termostatskih vent.'!H5+'S4|Menjava WC kotličkov'!H5+'A|Rušitvena d.'!I5+'A|Zemeljska d.'!I5+'A|Betonska d.'!I5+'A|Opaž-tesarska d.'!I5+'A|Zidarska d.'!I5+'A|Fasada'!I5+'B|Krovsko kleparska d.'!I5+'B|Ključavničarska d.'!I5+'B|Stavbno pohi.'!I5+'B|Slikopleskarska d.'!I5+'B|Montažerska d. '!I5</f>
        <v>0</v>
      </c>
      <c r="K16" s="733">
        <f>'A|Pripravljalna dela'!J5+'A|Rušitvena d.'!J5+'A|Zemeljska d.'!J5+'A|Betonska d.'!J5+'A|Opaž-tesarska d.'!J5+'A|Zidarska d.'!J5+'B|Krovsko kleparska d.'!J5+'A|Fasada'!J5+'B|Ključavničarska d.'!J5+'B|Stavbno pohi.'!J5+'B|Slikopleskarska d.'!J5+'B|Montažerska d. '!J5+'E1| El.inst.'!J5+'S1|Prenova kotlovnice'!J5+'S2|Prezračevanje '!J5+'S3|Namest. termostatskih vent.'!I5+'S4|Menjava WC kotličkov'!I5</f>
        <v>0</v>
      </c>
    </row>
    <row r="17" spans="1:11">
      <c r="A17" s="119"/>
      <c r="B17" s="1291" t="s">
        <v>10</v>
      </c>
      <c r="C17" s="1292"/>
      <c r="D17" s="1292"/>
      <c r="E17" s="1292"/>
      <c r="F17" s="1292"/>
      <c r="G17" s="1292"/>
      <c r="H17" s="1292"/>
      <c r="I17" s="708">
        <f>'A|Pripravljalna dela'!I6+'E1| El.inst.'!I6+'S1|Prenova kotlovnice'!I6+'S2|Prezračevanje '!I6+'S3|Namest. termostatskih vent.'!H6+'S4|Menjava WC kotličkov'!H6</f>
        <v>0</v>
      </c>
      <c r="K17" s="733">
        <f>'A|Pripravljalna dela'!J6+'A|Rušitvena d.'!J6+'A|Zemeljska d.'!J6+'A|Betonska d.'!J6+'A|Opaž-tesarska d.'!J6+'A|Zidarska d.'!J6+'B|Krovsko kleparska d.'!J6+'A|Fasada'!J6+'B|Ključavničarska d.'!J6+'B|Stavbno pohi.'!J6+'B|Slikopleskarska d.'!J6+'B|Montažerska d. '!J6+'E1| El.inst.'!J6+'S1|Prenova kotlovnice'!J6+'S2|Prezračevanje '!J6+'S3|Namest. termostatskih vent.'!I6+'S4|Menjava WC kotličkov'!I6</f>
        <v>0</v>
      </c>
    </row>
    <row r="18" spans="1:11" ht="18" customHeight="1">
      <c r="A18" s="142"/>
      <c r="B18" s="1282" t="s">
        <v>135</v>
      </c>
      <c r="C18" s="1283"/>
      <c r="D18" s="1283"/>
      <c r="E18" s="1283"/>
      <c r="F18" s="1283"/>
      <c r="G18" s="1283"/>
      <c r="H18" s="1283"/>
      <c r="I18" s="709">
        <f>'A|Pripravljalna dela'!I7+'E1| El.inst.'!I7+'S1|Prenova kotlovnice'!I7+'S2|Prezračevanje '!I7+'S3|Namest. termostatskih vent.'!H7+'S4|Menjava WC kotličkov'!H7</f>
        <v>0</v>
      </c>
      <c r="J18" s="143"/>
      <c r="K18" s="733">
        <f>'A|Pripravljalna dela'!J7+'A|Rušitvena d.'!J7+'A|Zemeljska d.'!J7+'A|Betonska d.'!J7+'A|Opaž-tesarska d.'!J7+'A|Zidarska d.'!J7+'B|Krovsko kleparska d.'!J7+'A|Fasada'!J7+'B|Ključavničarska d.'!J7+'B|Stavbno pohi.'!J7+'B|Slikopleskarska d.'!J7+'B|Montažerska d. '!J7+'E1| El.inst.'!J7+'S1|Prenova kotlovnice'!J7+'S2|Prezračevanje '!J7+'S3|Namest. termostatskih vent.'!I7+'S4|Menjava WC kotličkov'!I7</f>
        <v>0</v>
      </c>
    </row>
    <row r="19" spans="1:11" s="2" customFormat="1" ht="18.75" customHeight="1">
      <c r="A19" s="142"/>
      <c r="B19" s="1280" t="s">
        <v>134</v>
      </c>
      <c r="C19" s="1281"/>
      <c r="D19" s="1281"/>
      <c r="E19" s="1281"/>
      <c r="F19" s="1281"/>
      <c r="G19" s="1281"/>
      <c r="H19" s="1281"/>
      <c r="I19" s="710">
        <f>'A|Pripravljalna dela'!I8+'E1| El.inst.'!I8+'S1|Prenova kotlovnice'!I8+'S2|Prezračevanje '!I8+'S3|Namest. termostatskih vent.'!H8+'S4|Menjava WC kotličkov'!H8+'A|Rušitvena d.'!I8+'A|Zemeljska d.'!I8+'A|Betonska d.'!I8+'A|Opaž-tesarska d.'!I8+'A|Zidarska d.'!I8+'A|Fasada'!I8+'B|Krovsko kleparska d.'!I8+'B|Ključavničarska d.'!I8+'B|Stavbno pohi.'!I8+'B|Slikopleskarska d.'!I8+'B|Montažerska d. '!I8</f>
        <v>0</v>
      </c>
      <c r="K19" s="733">
        <f>'A|Pripravljalna dela'!J8+'A|Rušitvena d.'!J8+'A|Zemeljska d.'!J8+'A|Betonska d.'!J8+'A|Opaž-tesarska d.'!J8+'A|Zidarska d.'!J8+'B|Krovsko kleparska d.'!J8+'A|Fasada'!J8+'B|Ključavničarska d.'!J8+'B|Stavbno pohi.'!J8+'B|Slikopleskarska d.'!J8+'B|Montažerska d. '!J8+'E1| El.inst.'!J8+'S1|Prenova kotlovnice'!J8+'S2|Prezračevanje '!J8+'S3|Namest. termostatskih vent.'!I8+'S4|Menjava WC kotličkov'!I8</f>
        <v>0</v>
      </c>
    </row>
    <row r="20" spans="1:11" s="2" customFormat="1">
      <c r="A20" s="119"/>
      <c r="B20" s="1272" t="s">
        <v>11</v>
      </c>
      <c r="C20" s="1273"/>
      <c r="D20" s="1273"/>
      <c r="E20" s="1273"/>
      <c r="F20" s="1273"/>
      <c r="G20" s="1273"/>
      <c r="H20" s="1273"/>
      <c r="I20" s="711">
        <f>'A|Pripravljalna dela'!I9+'E1| El.inst.'!I9+'S1|Prenova kotlovnice'!I9+'S2|Prezračevanje '!I9+'S3|Namest. termostatskih vent.'!H9+'S4|Menjava WC kotličkov'!H9</f>
        <v>0</v>
      </c>
      <c r="K20" s="733">
        <f>'A|Pripravljalna dela'!J9+'A|Rušitvena d.'!J9+'A|Zemeljska d.'!J9+'A|Betonska d.'!J9+'A|Opaž-tesarska d.'!J9+'A|Zidarska d.'!J9+'B|Krovsko kleparska d.'!J9+'A|Fasada'!J9+'B|Ključavničarska d.'!J9+'B|Stavbno pohi.'!J9+'B|Slikopleskarska d.'!J9+'B|Montažerska d. '!J9+'E1| El.inst.'!J9+'S1|Prenova kotlovnice'!J9+'S2|Prezračevanje '!J9+'S3|Namest. termostatskih vent.'!I9+'S4|Menjava WC kotličkov'!I9</f>
        <v>0</v>
      </c>
    </row>
    <row r="21" spans="1:11" s="2" customFormat="1">
      <c r="A21" s="119"/>
      <c r="B21" s="1274" t="s">
        <v>1131</v>
      </c>
      <c r="C21" s="1275"/>
      <c r="D21" s="1275"/>
      <c r="E21" s="1275"/>
      <c r="F21" s="1275"/>
      <c r="G21" s="1275"/>
      <c r="H21" s="1275"/>
      <c r="I21" s="712">
        <f>'A|Pripravljalna dela'!I10+'A|Rušitvena d.'!I10+'A|Zemeljska d.'!I10+'A|Betonska d.'!I10+'A|Opaž-tesarska d.'!I10+'A|Zidarska d.'!I10+'B|Krovsko kleparska d.'!I10+'A|Fasada'!I10+'B|Ključavničarska d.'!I10+'B|Stavbno pohi.'!I10+'B|Slikopleskarska d.'!I10+'B|Montažerska d. '!I10+'E1| El.inst.'!I10+'S1|Prenova kotlovnice'!I10+'S2|Prezračevanje '!I10+'S3|Namest. termostatskih vent.'!H10+'S4|Menjava WC kotličkov'!H10</f>
        <v>0</v>
      </c>
      <c r="K21" s="733">
        <f>'A|Pripravljalna dela'!J10+'A|Rušitvena d.'!J10+'A|Zemeljska d.'!J10+'A|Betonska d.'!J10+'A|Opaž-tesarska d.'!J10+'A|Zidarska d.'!J10+'B|Krovsko kleparska d.'!J10+'A|Fasada'!J10+'B|Ključavničarska d.'!J10+'B|Stavbno pohi.'!J10+'B|Slikopleskarska d.'!J10+'B|Montažerska d. '!J10+'E1| El.inst.'!J10+'S1|Prenova kotlovnice'!J10+'S2|Prezračevanje '!J10+'S3|Namest. termostatskih vent.'!I10+'S4|Menjava WC kotličkov'!I10</f>
        <v>0</v>
      </c>
    </row>
    <row r="22" spans="1:11" s="2" customFormat="1">
      <c r="A22" s="119"/>
      <c r="B22" s="1276" t="s">
        <v>154</v>
      </c>
      <c r="C22" s="1277"/>
      <c r="D22" s="1277"/>
      <c r="E22" s="1277"/>
      <c r="F22" s="1277"/>
      <c r="G22" s="1277"/>
      <c r="H22" s="1277"/>
      <c r="I22" s="713">
        <f>'A|Pripravljalna dela'!I11+'E1| El.inst.'!I11+'S1|Prenova kotlovnice'!I11+'S2|Prezračevanje '!I11+'S3|Namest. termostatskih vent.'!H11+'S4|Menjava WC kotličkov'!H11</f>
        <v>0</v>
      </c>
      <c r="K22" s="733">
        <f>'A|Pripravljalna dela'!J11+'A|Rušitvena d.'!J11+'A|Zemeljska d.'!J11+'A|Betonska d.'!J11+'A|Opaž-tesarska d.'!J11+'A|Zidarska d.'!J11+'B|Krovsko kleparska d.'!J11+'A|Fasada'!J11+'B|Ključavničarska d.'!J11+'B|Stavbno pohi.'!J11+'B|Slikopleskarska d.'!J11+'B|Montažerska d. '!J11+'E1| El.inst.'!J11+'S1|Prenova kotlovnice'!J11+'S2|Prezračevanje '!J11+'S3|Namest. termostatskih vent.'!I11+'S4|Menjava WC kotličkov'!I11</f>
        <v>0</v>
      </c>
    </row>
    <row r="23" spans="1:11" s="2" customFormat="1">
      <c r="A23" s="119"/>
      <c r="B23" s="1278" t="s">
        <v>8</v>
      </c>
      <c r="C23" s="1279"/>
      <c r="D23" s="1279"/>
      <c r="E23" s="1279"/>
      <c r="F23" s="1279"/>
      <c r="G23" s="1279"/>
      <c r="H23" s="1279"/>
      <c r="I23" s="714">
        <f>'A|Pripravljalna dela'!I12+'E1| El.inst.'!I12+'S1|Prenova kotlovnice'!I12+'S2|Prezračevanje '!I12+'S3|Namest. termostatskih vent.'!H12+'S4|Menjava WC kotličkov'!H12</f>
        <v>0</v>
      </c>
      <c r="K23" s="733">
        <f>'A|Pripravljalna dela'!J12+'A|Rušitvena d.'!J12+'A|Zemeljska d.'!J12+'A|Betonska d.'!J12+'A|Opaž-tesarska d.'!J12+'A|Zidarska d.'!J12+'B|Krovsko kleparska d.'!J12+'A|Fasada'!J12+'B|Ključavničarska d.'!J12+'B|Stavbno pohi.'!J12+'B|Slikopleskarska d.'!J12+'B|Montažerska d. '!J12+'E1| El.inst.'!J12+'S1|Prenova kotlovnice'!J12+'S2|Prezračevanje '!J12+'S3|Namest. termostatskih vent.'!I12+'S4|Menjava WC kotličkov'!I12</f>
        <v>0</v>
      </c>
    </row>
    <row r="24" spans="1:11">
      <c r="K24" s="799">
        <f>SUM(K13:K23)</f>
        <v>0</v>
      </c>
    </row>
    <row r="25" spans="1:11" s="686" customFormat="1">
      <c r="B25" s="687" t="s">
        <v>9</v>
      </c>
      <c r="I25" s="688"/>
      <c r="K25" s="1042"/>
    </row>
    <row r="26" spans="1:11" s="2" customFormat="1">
      <c r="A26" s="119"/>
      <c r="B26" s="689" t="s">
        <v>9</v>
      </c>
      <c r="C26" s="88"/>
      <c r="D26" s="88"/>
      <c r="E26" s="88"/>
      <c r="F26" s="88"/>
      <c r="G26" s="88"/>
      <c r="H26" s="88"/>
      <c r="I26" s="690">
        <f>'A|Pripravljalna dela'!I13+'E1| El.inst.'!I13+'S1|Prenova kotlovnice'!I13+'S2|Prezračevanje '!I13+'S3|Namest. termostatskih vent.'!H13+'S4|Menjava WC kotličkov'!H13+'A|Rušitvena d.'!I13+'A|Zemeljska d.'!I13+'A|Betonska d.'!I13+'A|Opaž-tesarska d.'!I13+'A|Zidarska d.'!I13+'A|Fasada'!I13+'B|Krovsko kleparska d.'!I13+'B|Ključavničarska d.'!I13+'B|Stavbno pohi.'!I13+'B|Slikopleskarska d.'!I13+'B|Montažerska d. '!I13</f>
        <v>0</v>
      </c>
      <c r="K26" s="1043"/>
    </row>
    <row r="27" spans="1:11" s="2" customFormat="1">
      <c r="A27" s="121"/>
      <c r="C27" s="1"/>
      <c r="D27" s="1"/>
      <c r="E27" s="1"/>
      <c r="F27" s="1"/>
      <c r="G27" s="1"/>
      <c r="H27" s="1"/>
      <c r="I27" s="144"/>
      <c r="K27" s="1043"/>
    </row>
    <row r="28" spans="1:11" s="2" customFormat="1" ht="17.25" thickBot="1">
      <c r="A28" s="121"/>
      <c r="C28" s="1"/>
      <c r="D28" s="1"/>
      <c r="E28" s="1"/>
      <c r="F28" s="1"/>
      <c r="G28" s="1"/>
      <c r="H28" s="1"/>
      <c r="I28" s="144"/>
      <c r="K28" s="1043"/>
    </row>
    <row r="29" spans="1:11" s="2" customFormat="1" ht="17.25" thickBot="1">
      <c r="A29" s="121"/>
      <c r="B29" s="691" t="s">
        <v>217</v>
      </c>
      <c r="C29" s="692"/>
      <c r="D29" s="692"/>
      <c r="E29" s="692"/>
      <c r="F29" s="692"/>
      <c r="G29" s="692"/>
      <c r="H29" s="692"/>
      <c r="I29" s="693">
        <f>SUM(I13:I23)</f>
        <v>0</v>
      </c>
      <c r="K29" s="1043"/>
    </row>
    <row r="30" spans="1:11" s="2" customFormat="1" ht="17.25" thickBot="1">
      <c r="A30" s="121"/>
      <c r="C30" s="1"/>
      <c r="D30" s="1"/>
      <c r="E30" s="1"/>
      <c r="F30" s="1"/>
      <c r="G30" s="1"/>
      <c r="H30" s="1"/>
      <c r="I30" s="144"/>
      <c r="K30" s="1043"/>
    </row>
    <row r="31" spans="1:11" s="2" customFormat="1" ht="17.25" thickBot="1">
      <c r="A31" s="121"/>
      <c r="B31" s="691" t="s">
        <v>218</v>
      </c>
      <c r="C31" s="692"/>
      <c r="D31" s="692"/>
      <c r="E31" s="692"/>
      <c r="F31" s="692"/>
      <c r="G31" s="692"/>
      <c r="H31" s="692"/>
      <c r="I31" s="694">
        <f>SUM(I26)</f>
        <v>0</v>
      </c>
      <c r="K31" s="1043"/>
    </row>
    <row r="32" spans="1:11">
      <c r="A32" s="121"/>
    </row>
    <row r="33" spans="1:11" ht="17.25" thickBot="1">
      <c r="A33" s="121"/>
    </row>
    <row r="34" spans="1:11" ht="20.100000000000001" customHeight="1">
      <c r="B34" s="695" t="s">
        <v>211</v>
      </c>
      <c r="C34" s="696"/>
      <c r="D34" s="696"/>
      <c r="E34" s="696"/>
      <c r="F34" s="696"/>
      <c r="G34" s="696"/>
      <c r="H34" s="696"/>
      <c r="I34" s="697">
        <f>I29+I31</f>
        <v>0</v>
      </c>
    </row>
    <row r="35" spans="1:11" s="2" customFormat="1" ht="18" customHeight="1">
      <c r="B35" s="134" t="s">
        <v>1143</v>
      </c>
      <c r="D35" s="703">
        <v>0.08</v>
      </c>
      <c r="I35" s="135">
        <f>SUM(I29:I31)*D35</f>
        <v>0</v>
      </c>
      <c r="K35" s="1041"/>
    </row>
    <row r="36" spans="1:11" ht="17.25" customHeight="1" thickBot="1">
      <c r="B36" s="136" t="s">
        <v>213</v>
      </c>
      <c r="C36" s="698"/>
      <c r="D36" s="698"/>
      <c r="E36" s="698"/>
      <c r="F36" s="698"/>
      <c r="G36" s="698"/>
      <c r="H36" s="698"/>
      <c r="I36" s="699">
        <f>(I34+I35)*0.22</f>
        <v>0</v>
      </c>
    </row>
    <row r="37" spans="1:11" ht="17.25" customHeight="1" thickBot="1">
      <c r="B37" s="2"/>
    </row>
    <row r="38" spans="1:11" ht="25.5" customHeight="1" thickBot="1">
      <c r="B38" s="700" t="s">
        <v>214</v>
      </c>
      <c r="C38" s="701"/>
      <c r="D38" s="701"/>
      <c r="E38" s="701"/>
      <c r="F38" s="701"/>
      <c r="G38" s="701"/>
      <c r="H38" s="701"/>
      <c r="I38" s="702">
        <f>SUM(I34:I37)</f>
        <v>0</v>
      </c>
    </row>
    <row r="40" spans="1:11">
      <c r="A40" s="121"/>
    </row>
  </sheetData>
  <sheetProtection selectLockedCells="1" selectUnlockedCells="1"/>
  <mergeCells count="11">
    <mergeCell ref="B18:H18"/>
    <mergeCell ref="B13:H13"/>
    <mergeCell ref="B14:H14"/>
    <mergeCell ref="B15:H15"/>
    <mergeCell ref="B16:H16"/>
    <mergeCell ref="B17:H17"/>
    <mergeCell ref="B20:H20"/>
    <mergeCell ref="B21:H21"/>
    <mergeCell ref="B22:H22"/>
    <mergeCell ref="B23:H23"/>
    <mergeCell ref="B19:H19"/>
  </mergeCells>
  <pageMargins left="0.78740157480314965" right="0.59055118110236227" top="0.63" bottom="0.55118110236220474" header="0.51181102362204722" footer="0.51181102362204722"/>
  <pageSetup paperSize="9" scale="93"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C943-324B-462E-A8B0-0F5FCEB9B4FA}">
  <sheetPr codeName="List6"/>
  <dimension ref="A1:N48"/>
  <sheetViews>
    <sheetView view="pageBreakPreview" zoomScaleNormal="100" zoomScaleSheetLayoutView="100" workbookViewId="0">
      <selection activeCell="E13" sqref="E13"/>
    </sheetView>
  </sheetViews>
  <sheetFormatPr defaultRowHeight="14.25"/>
  <cols>
    <col min="1" max="1" width="5.28515625" style="1088" customWidth="1"/>
    <col min="2" max="2" width="32.140625" style="1089" customWidth="1"/>
    <col min="3" max="3" width="5.5703125" style="1079" customWidth="1"/>
    <col min="4" max="4" width="11.7109375" style="1080" customWidth="1"/>
    <col min="5" max="5" width="13.85546875" style="1080" customWidth="1"/>
    <col min="6" max="6" width="13" style="1081" customWidth="1"/>
    <col min="7" max="7" width="12.7109375" style="1082" hidden="1" customWidth="1"/>
    <col min="8" max="8" width="68.5703125" style="1082" hidden="1" customWidth="1"/>
    <col min="9" max="9" width="16.140625" style="1087" hidden="1" customWidth="1"/>
    <col min="10" max="10" width="15" style="1087" hidden="1" customWidth="1"/>
    <col min="11" max="11" width="19.5703125" style="1087" hidden="1" customWidth="1"/>
    <col min="12" max="12" width="21.42578125" style="1087" hidden="1" customWidth="1"/>
    <col min="13" max="13" width="0" style="1087" hidden="1" customWidth="1"/>
    <col min="14" max="14" width="9.140625" style="1087" customWidth="1"/>
    <col min="15" max="16384" width="9.140625" style="1087"/>
  </cols>
  <sheetData>
    <row r="1" spans="1:13" ht="16.5">
      <c r="A1" s="1077" t="s">
        <v>1157</v>
      </c>
      <c r="B1" s="1078" t="s">
        <v>198</v>
      </c>
      <c r="H1" s="1083"/>
      <c r="I1" s="1084" t="s">
        <v>127</v>
      </c>
      <c r="J1" s="1084" t="s">
        <v>128</v>
      </c>
      <c r="K1" s="1085" t="s">
        <v>1132</v>
      </c>
      <c r="L1" s="1086"/>
    </row>
    <row r="2" spans="1:13" ht="16.5" hidden="1">
      <c r="H2" s="1090" t="s">
        <v>1110</v>
      </c>
      <c r="I2" s="1091">
        <f>F15+F19+F21+F23+F25+F27+F29+F34+F43+F44</f>
        <v>0</v>
      </c>
      <c r="J2" s="1091"/>
      <c r="K2" s="1085" t="s">
        <v>1133</v>
      </c>
      <c r="L2" s="1086">
        <f>SUM(I2:I13)</f>
        <v>0</v>
      </c>
    </row>
    <row r="3" spans="1:13" ht="16.5" hidden="1">
      <c r="H3" s="1092" t="s">
        <v>1111</v>
      </c>
      <c r="I3" s="1091">
        <f>F31</f>
        <v>0</v>
      </c>
      <c r="J3" s="1091"/>
      <c r="K3" s="1085" t="s">
        <v>1134</v>
      </c>
      <c r="L3" s="1086">
        <f>F46</f>
        <v>0</v>
      </c>
    </row>
    <row r="4" spans="1:13" ht="16.5" hidden="1">
      <c r="H4" s="1093" t="s">
        <v>153</v>
      </c>
      <c r="I4" s="1091"/>
      <c r="J4" s="1091"/>
      <c r="K4" s="1086"/>
      <c r="L4" s="1086"/>
    </row>
    <row r="5" spans="1:13" ht="16.5" hidden="1">
      <c r="H5" s="1094" t="s">
        <v>1130</v>
      </c>
      <c r="I5" s="1091"/>
      <c r="J5" s="1091"/>
      <c r="K5" s="1086"/>
      <c r="L5" s="1086"/>
    </row>
    <row r="6" spans="1:13" ht="16.5" hidden="1">
      <c r="H6" s="1095" t="s">
        <v>10</v>
      </c>
      <c r="I6" s="1091"/>
      <c r="J6" s="1091"/>
      <c r="K6" s="1086"/>
      <c r="L6" s="1086"/>
    </row>
    <row r="7" spans="1:13" ht="16.5" hidden="1">
      <c r="H7" s="1096" t="s">
        <v>135</v>
      </c>
      <c r="I7" s="1091"/>
      <c r="J7" s="1091"/>
      <c r="K7" s="1086"/>
      <c r="L7" s="1086"/>
    </row>
    <row r="8" spans="1:13" ht="16.5" hidden="1">
      <c r="H8" s="1097" t="s">
        <v>134</v>
      </c>
      <c r="I8" s="1091"/>
      <c r="J8" s="1091"/>
      <c r="K8" s="1086"/>
      <c r="L8" s="1086"/>
    </row>
    <row r="9" spans="1:13" ht="16.5" hidden="1">
      <c r="H9" s="1098" t="s">
        <v>11</v>
      </c>
      <c r="I9" s="1091"/>
      <c r="J9" s="1091"/>
      <c r="K9" s="1086"/>
      <c r="L9" s="1086"/>
    </row>
    <row r="10" spans="1:13" ht="16.5" hidden="1">
      <c r="H10" s="1099" t="s">
        <v>1131</v>
      </c>
      <c r="I10" s="1100"/>
      <c r="J10" s="1091"/>
      <c r="K10" s="1086"/>
      <c r="L10" s="1086"/>
    </row>
    <row r="11" spans="1:13" ht="16.5" hidden="1">
      <c r="H11" s="1101" t="s">
        <v>154</v>
      </c>
      <c r="I11" s="1102"/>
      <c r="J11" s="1102"/>
      <c r="K11" s="1086"/>
      <c r="L11" s="1086"/>
    </row>
    <row r="12" spans="1:13" ht="16.5">
      <c r="H12" s="1103" t="s">
        <v>8</v>
      </c>
      <c r="I12" s="1091">
        <f>F17+F38+F40</f>
        <v>0</v>
      </c>
      <c r="J12" s="1091"/>
      <c r="K12" s="1086"/>
      <c r="L12" s="1086"/>
    </row>
    <row r="13" spans="1:13" ht="17.25" thickBot="1">
      <c r="A13" s="1104"/>
      <c r="B13" s="1105" t="s">
        <v>1112</v>
      </c>
      <c r="C13" s="1106" t="s">
        <v>6</v>
      </c>
      <c r="D13" s="1106" t="s">
        <v>1</v>
      </c>
      <c r="E13" s="1070" t="s">
        <v>1113</v>
      </c>
      <c r="F13" s="1106" t="s">
        <v>2</v>
      </c>
      <c r="H13" s="1107" t="s">
        <v>9</v>
      </c>
      <c r="I13" s="1091">
        <f>SUM(J2:J12)</f>
        <v>0</v>
      </c>
      <c r="J13" s="1108"/>
      <c r="K13" s="1086"/>
      <c r="L13" s="1086"/>
    </row>
    <row r="14" spans="1:13" ht="17.25" thickTop="1">
      <c r="A14" s="1109"/>
      <c r="B14" s="1110"/>
      <c r="C14" s="1111"/>
      <c r="D14" s="1112"/>
      <c r="E14" s="1113"/>
      <c r="F14" s="1114"/>
      <c r="I14" s="1083"/>
      <c r="J14" s="1083"/>
      <c r="K14" s="1115"/>
      <c r="L14" s="1083"/>
      <c r="M14" s="1083"/>
    </row>
    <row r="15" spans="1:13" ht="102">
      <c r="A15" s="1116">
        <v>1</v>
      </c>
      <c r="B15" s="1117" t="s">
        <v>1114</v>
      </c>
      <c r="C15" s="1116" t="s">
        <v>5</v>
      </c>
      <c r="D15" s="1118">
        <v>1</v>
      </c>
      <c r="E15" s="1071"/>
      <c r="F15" s="1119">
        <f>+D15*E15</f>
        <v>0</v>
      </c>
      <c r="I15" s="1083"/>
      <c r="J15" s="1083"/>
      <c r="K15" s="1115"/>
      <c r="L15" s="1083"/>
      <c r="M15" s="1083"/>
    </row>
    <row r="16" spans="1:13" ht="16.5">
      <c r="A16" s="1120"/>
      <c r="B16" s="1121"/>
      <c r="C16" s="1122"/>
      <c r="D16" s="1123"/>
      <c r="E16" s="1124"/>
      <c r="F16" s="1125"/>
      <c r="I16" s="1083"/>
      <c r="J16" s="1083"/>
      <c r="K16" s="1115"/>
      <c r="L16" s="1083"/>
      <c r="M16" s="1083"/>
    </row>
    <row r="17" spans="1:13" ht="25.5">
      <c r="A17" s="1126">
        <v>2</v>
      </c>
      <c r="B17" s="1127" t="s">
        <v>1115</v>
      </c>
      <c r="C17" s="1126" t="s">
        <v>5</v>
      </c>
      <c r="D17" s="1128">
        <v>1</v>
      </c>
      <c r="E17" s="1072"/>
      <c r="F17" s="1129">
        <f>+D17*E17</f>
        <v>0</v>
      </c>
      <c r="I17" s="1083"/>
      <c r="J17" s="1083"/>
      <c r="K17" s="1115"/>
      <c r="L17" s="1083"/>
      <c r="M17" s="1083"/>
    </row>
    <row r="18" spans="1:13" ht="16.5">
      <c r="A18" s="1130"/>
      <c r="B18" s="1131"/>
      <c r="C18" s="1132"/>
      <c r="D18" s="1133"/>
      <c r="E18" s="1134"/>
      <c r="F18" s="1135"/>
      <c r="I18" s="1083"/>
      <c r="J18" s="1083"/>
      <c r="K18" s="1115"/>
      <c r="L18" s="1083"/>
      <c r="M18" s="1083"/>
    </row>
    <row r="19" spans="1:13" ht="344.25">
      <c r="A19" s="1116">
        <v>3</v>
      </c>
      <c r="B19" s="1117" t="s">
        <v>1151</v>
      </c>
      <c r="C19" s="1116" t="s">
        <v>5</v>
      </c>
      <c r="D19" s="1118">
        <v>1</v>
      </c>
      <c r="E19" s="1071"/>
      <c r="F19" s="1119">
        <f>+D19*E19</f>
        <v>0</v>
      </c>
      <c r="I19" s="1083"/>
      <c r="J19" s="1083"/>
      <c r="K19" s="1115"/>
      <c r="L19" s="1083"/>
      <c r="M19" s="1083"/>
    </row>
    <row r="20" spans="1:13" ht="16.5">
      <c r="A20" s="1130"/>
      <c r="B20" s="1131"/>
      <c r="C20" s="1132"/>
      <c r="D20" s="1133"/>
      <c r="E20" s="1134"/>
      <c r="F20" s="1135"/>
      <c r="I20" s="1083"/>
      <c r="J20" s="1083"/>
      <c r="K20" s="1115"/>
      <c r="L20" s="1083"/>
      <c r="M20" s="1083"/>
    </row>
    <row r="21" spans="1:13" ht="25.5">
      <c r="A21" s="1116">
        <v>4</v>
      </c>
      <c r="B21" s="1117" t="s">
        <v>1116</v>
      </c>
      <c r="C21" s="1116" t="s">
        <v>5</v>
      </c>
      <c r="D21" s="1118">
        <v>1</v>
      </c>
      <c r="E21" s="1071"/>
      <c r="F21" s="1119">
        <f>+D21*E21</f>
        <v>0</v>
      </c>
      <c r="I21" s="1083"/>
      <c r="J21" s="1083"/>
      <c r="K21" s="1115"/>
      <c r="L21" s="1083"/>
      <c r="M21" s="1083"/>
    </row>
    <row r="22" spans="1:13" ht="16.5">
      <c r="A22" s="1130"/>
      <c r="B22" s="1131"/>
      <c r="C22" s="1132"/>
      <c r="D22" s="1133"/>
      <c r="E22" s="1134"/>
      <c r="F22" s="1135"/>
      <c r="I22" s="1083"/>
      <c r="J22" s="1083"/>
      <c r="K22" s="1115"/>
      <c r="L22" s="1083"/>
      <c r="M22" s="1083"/>
    </row>
    <row r="23" spans="1:13" ht="153">
      <c r="A23" s="1116">
        <v>5</v>
      </c>
      <c r="B23" s="1117" t="s">
        <v>1117</v>
      </c>
      <c r="C23" s="1116" t="s">
        <v>5</v>
      </c>
      <c r="D23" s="1118">
        <v>1</v>
      </c>
      <c r="E23" s="1071"/>
      <c r="F23" s="1119">
        <f>+D23*E23</f>
        <v>0</v>
      </c>
      <c r="I23" s="1083"/>
      <c r="J23" s="1083"/>
      <c r="K23" s="1115"/>
      <c r="L23" s="1083"/>
      <c r="M23" s="1083"/>
    </row>
    <row r="24" spans="1:13" ht="16.5">
      <c r="A24" s="1120"/>
      <c r="B24" s="1136"/>
      <c r="C24" s="1120"/>
      <c r="D24" s="1137"/>
      <c r="E24" s="1138"/>
      <c r="F24" s="1139"/>
      <c r="I24" s="1083"/>
      <c r="J24" s="1083"/>
      <c r="K24" s="1115"/>
      <c r="L24" s="1083"/>
      <c r="M24" s="1083"/>
    </row>
    <row r="25" spans="1:13" ht="114.75">
      <c r="A25" s="1116">
        <v>6</v>
      </c>
      <c r="B25" s="1140" t="s">
        <v>1152</v>
      </c>
      <c r="C25" s="1116" t="s">
        <v>5</v>
      </c>
      <c r="D25" s="1118">
        <v>1</v>
      </c>
      <c r="E25" s="1071"/>
      <c r="F25" s="1119">
        <f>+D25*E25</f>
        <v>0</v>
      </c>
      <c r="I25" s="1083"/>
      <c r="J25" s="1083"/>
      <c r="K25" s="1115"/>
      <c r="L25" s="1083"/>
      <c r="M25" s="1083"/>
    </row>
    <row r="26" spans="1:13" ht="16.5">
      <c r="A26" s="1130"/>
      <c r="B26" s="1141"/>
      <c r="C26" s="1132"/>
      <c r="D26" s="1133"/>
      <c r="E26" s="1134"/>
      <c r="F26" s="1135"/>
      <c r="I26" s="1083"/>
      <c r="J26" s="1083"/>
      <c r="K26" s="1115"/>
      <c r="L26" s="1083"/>
      <c r="M26" s="1083"/>
    </row>
    <row r="27" spans="1:13" ht="51">
      <c r="A27" s="1116">
        <v>7</v>
      </c>
      <c r="B27" s="1140" t="s">
        <v>1153</v>
      </c>
      <c r="C27" s="1116" t="s">
        <v>4</v>
      </c>
      <c r="D27" s="1118">
        <v>1</v>
      </c>
      <c r="E27" s="1071"/>
      <c r="F27" s="1119">
        <f>+D27*E27</f>
        <v>0</v>
      </c>
      <c r="I27" s="1083"/>
      <c r="J27" s="1083"/>
      <c r="K27" s="1115"/>
      <c r="L27" s="1083"/>
      <c r="M27" s="1083"/>
    </row>
    <row r="28" spans="1:13" ht="16.5">
      <c r="A28" s="1130"/>
      <c r="B28" s="1141"/>
      <c r="C28" s="1132"/>
      <c r="D28" s="1133"/>
      <c r="E28" s="1134"/>
      <c r="F28" s="1135"/>
      <c r="I28" s="1083"/>
      <c r="J28" s="1083"/>
      <c r="K28" s="1115"/>
      <c r="L28" s="1083"/>
      <c r="M28" s="1083"/>
    </row>
    <row r="29" spans="1:13" ht="89.25">
      <c r="A29" s="1116">
        <v>8</v>
      </c>
      <c r="B29" s="1140" t="s">
        <v>1154</v>
      </c>
      <c r="C29" s="1116" t="s">
        <v>4</v>
      </c>
      <c r="D29" s="1118">
        <v>4</v>
      </c>
      <c r="E29" s="1071"/>
      <c r="F29" s="1119">
        <f>+D29*E29</f>
        <v>0</v>
      </c>
      <c r="I29" s="1083"/>
      <c r="J29" s="1083"/>
      <c r="K29" s="1115"/>
      <c r="L29" s="1083"/>
      <c r="M29" s="1083"/>
    </row>
    <row r="30" spans="1:13" ht="16.5">
      <c r="A30" s="1120"/>
      <c r="B30" s="1136"/>
      <c r="C30" s="1122"/>
      <c r="D30" s="1123"/>
      <c r="E30" s="1124"/>
      <c r="F30" s="1125"/>
      <c r="I30" s="1083"/>
      <c r="J30" s="1083"/>
      <c r="K30" s="1115"/>
      <c r="L30" s="1083"/>
      <c r="M30" s="1083"/>
    </row>
    <row r="31" spans="1:13" ht="102">
      <c r="A31" s="1142">
        <v>9</v>
      </c>
      <c r="B31" s="1143" t="s">
        <v>1155</v>
      </c>
      <c r="C31" s="1142" t="s">
        <v>14</v>
      </c>
      <c r="D31" s="1144">
        <v>40</v>
      </c>
      <c r="E31" s="1073"/>
      <c r="F31" s="1145">
        <f>+D31*E31</f>
        <v>0</v>
      </c>
      <c r="I31" s="1083"/>
      <c r="J31" s="1083"/>
      <c r="K31" s="1115"/>
      <c r="L31" s="1083"/>
      <c r="M31" s="1083"/>
    </row>
    <row r="32" spans="1:13" ht="16.5">
      <c r="A32" s="1120"/>
      <c r="B32" s="1136"/>
      <c r="C32" s="1122"/>
      <c r="D32" s="1123"/>
      <c r="E32" s="1124"/>
      <c r="F32" s="1125"/>
      <c r="I32" s="1083"/>
      <c r="J32" s="1083"/>
      <c r="K32" s="1115"/>
      <c r="L32" s="1083"/>
      <c r="M32" s="1083"/>
    </row>
    <row r="33" spans="1:14" ht="76.5">
      <c r="A33" s="1116">
        <v>10</v>
      </c>
      <c r="B33" s="1146" t="s">
        <v>1118</v>
      </c>
      <c r="C33" s="1147"/>
      <c r="D33" s="1148"/>
      <c r="E33" s="1149"/>
      <c r="F33" s="1150"/>
      <c r="I33" s="1083"/>
      <c r="J33" s="1083"/>
      <c r="K33" s="1115"/>
      <c r="L33" s="1083"/>
      <c r="M33" s="1083"/>
    </row>
    <row r="34" spans="1:14" ht="16.5">
      <c r="A34" s="1116"/>
      <c r="B34" s="1146" t="s">
        <v>1156</v>
      </c>
      <c r="C34" s="1147" t="s">
        <v>1119</v>
      </c>
      <c r="D34" s="1148">
        <v>50</v>
      </c>
      <c r="E34" s="1074"/>
      <c r="F34" s="1150">
        <f>D34*E34</f>
        <v>0</v>
      </c>
      <c r="I34" s="1083"/>
      <c r="J34" s="1083"/>
      <c r="K34" s="1115"/>
      <c r="L34" s="1083"/>
      <c r="M34" s="1083"/>
    </row>
    <row r="35" spans="1:14" ht="16.5">
      <c r="A35" s="1151"/>
      <c r="B35" s="1110"/>
      <c r="C35" s="1111"/>
      <c r="D35" s="1112"/>
      <c r="E35" s="1113"/>
      <c r="F35" s="1114"/>
      <c r="I35" s="1083"/>
      <c r="J35" s="1083"/>
      <c r="K35" s="1115"/>
      <c r="L35" s="1083"/>
      <c r="M35" s="1083"/>
    </row>
    <row r="36" spans="1:14" ht="16.5">
      <c r="A36" s="1151"/>
      <c r="B36" s="1078" t="s">
        <v>1012</v>
      </c>
      <c r="C36" s="1111"/>
      <c r="D36" s="1112"/>
      <c r="E36" s="1113"/>
      <c r="F36" s="1114"/>
      <c r="I36" s="1083"/>
      <c r="J36" s="1083"/>
      <c r="K36" s="1115"/>
      <c r="L36" s="1083"/>
      <c r="M36" s="1083"/>
    </row>
    <row r="37" spans="1:14" ht="16.5">
      <c r="A37" s="1152"/>
      <c r="B37" s="1153"/>
      <c r="C37" s="1154"/>
      <c r="D37" s="1155"/>
      <c r="E37" s="1156"/>
      <c r="F37" s="1157"/>
      <c r="G37" s="1158"/>
      <c r="H37" s="1159"/>
      <c r="I37" s="1160"/>
      <c r="J37" s="1160"/>
      <c r="K37" s="1083"/>
      <c r="L37" s="1083"/>
      <c r="M37" s="1083"/>
    </row>
    <row r="38" spans="1:14" s="1160" customFormat="1" ht="148.5">
      <c r="A38" s="1161">
        <v>11</v>
      </c>
      <c r="B38" s="1162" t="s">
        <v>1120</v>
      </c>
      <c r="C38" s="1163" t="s">
        <v>5</v>
      </c>
      <c r="D38" s="1164">
        <v>1</v>
      </c>
      <c r="E38" s="1075"/>
      <c r="F38" s="1165">
        <f>D38*E38</f>
        <v>0</v>
      </c>
      <c r="G38" s="1158"/>
      <c r="H38" s="1166"/>
      <c r="I38" s="1087"/>
      <c r="J38" s="1087"/>
      <c r="K38" s="1083"/>
      <c r="L38" s="1083"/>
      <c r="M38" s="1083"/>
    </row>
    <row r="39" spans="1:14" s="1170" customFormat="1" ht="16.5">
      <c r="A39" s="1167"/>
      <c r="B39" s="1168"/>
      <c r="C39" s="1111"/>
      <c r="D39" s="1112"/>
      <c r="E39" s="1113"/>
      <c r="F39" s="1114"/>
      <c r="G39" s="1159"/>
      <c r="H39" s="1082"/>
      <c r="I39" s="1087"/>
      <c r="J39" s="1087"/>
      <c r="K39" s="1169"/>
      <c r="L39" s="1087"/>
      <c r="M39" s="1083"/>
    </row>
    <row r="40" spans="1:14" ht="115.5">
      <c r="A40" s="1161">
        <v>12</v>
      </c>
      <c r="B40" s="1162" t="s">
        <v>1121</v>
      </c>
      <c r="C40" s="1163" t="s">
        <v>5</v>
      </c>
      <c r="D40" s="1164">
        <v>1</v>
      </c>
      <c r="E40" s="1075"/>
      <c r="F40" s="1165">
        <f>D40*E40</f>
        <v>0</v>
      </c>
      <c r="G40" s="1160"/>
      <c r="K40" s="1171"/>
    </row>
    <row r="41" spans="1:14" s="1160" customFormat="1" ht="12.75" customHeight="1">
      <c r="A41" s="1167"/>
      <c r="B41" s="1172"/>
      <c r="C41" s="1111"/>
      <c r="D41" s="1112"/>
      <c r="E41" s="1113"/>
      <c r="F41" s="1114"/>
      <c r="G41" s="1159"/>
      <c r="H41" s="1082"/>
      <c r="I41" s="1087"/>
      <c r="J41" s="1087"/>
      <c r="K41" s="1169"/>
      <c r="L41" s="1087"/>
    </row>
    <row r="42" spans="1:14" ht="99">
      <c r="A42" s="1173" t="s">
        <v>1381</v>
      </c>
      <c r="B42" s="1174" t="s">
        <v>1123</v>
      </c>
      <c r="C42" s="1175"/>
      <c r="D42" s="1176"/>
      <c r="E42" s="1177"/>
      <c r="F42" s="1178"/>
      <c r="G42" s="1160"/>
      <c r="K42" s="1171"/>
    </row>
    <row r="43" spans="1:14" s="1160" customFormat="1" ht="12.75" customHeight="1">
      <c r="A43" s="1173" t="s">
        <v>1124</v>
      </c>
      <c r="B43" s="1174" t="s">
        <v>1125</v>
      </c>
      <c r="C43" s="1175" t="s">
        <v>1126</v>
      </c>
      <c r="D43" s="1176">
        <v>25</v>
      </c>
      <c r="E43" s="1076"/>
      <c r="F43" s="1178">
        <f>E43*D43</f>
        <v>0</v>
      </c>
      <c r="G43" s="1159"/>
      <c r="H43" s="1082"/>
      <c r="I43" s="1087"/>
      <c r="J43" s="1087"/>
      <c r="K43" s="1169"/>
      <c r="L43" s="1087"/>
    </row>
    <row r="44" spans="1:14" ht="16.5">
      <c r="A44" s="1173" t="s">
        <v>1127</v>
      </c>
      <c r="B44" s="1174" t="s">
        <v>1128</v>
      </c>
      <c r="C44" s="1175" t="s">
        <v>1126</v>
      </c>
      <c r="D44" s="1176">
        <v>25</v>
      </c>
      <c r="E44" s="1076"/>
      <c r="F44" s="1178">
        <f>E44*D44</f>
        <v>0</v>
      </c>
      <c r="G44" s="1160"/>
      <c r="K44" s="1179"/>
    </row>
    <row r="45" spans="1:14" ht="13.5" customHeight="1">
      <c r="A45" s="1180"/>
      <c r="B45" s="1181"/>
      <c r="C45" s="1181"/>
      <c r="D45" s="1181"/>
      <c r="E45" s="1181"/>
      <c r="F45" s="1181"/>
      <c r="G45" s="1170"/>
      <c r="K45" s="1181"/>
      <c r="L45" s="1181"/>
    </row>
    <row r="46" spans="1:14" s="1181" customFormat="1" ht="16.5">
      <c r="A46" s="1182"/>
      <c r="B46" s="1183" t="s">
        <v>1129</v>
      </c>
      <c r="C46" s="1184"/>
      <c r="D46" s="1185"/>
      <c r="E46" s="1185"/>
      <c r="F46" s="1186">
        <f>SUM(F14:F45)</f>
        <v>0</v>
      </c>
      <c r="H46" s="1082"/>
      <c r="I46" s="1087"/>
      <c r="J46" s="1087"/>
    </row>
    <row r="47" spans="1:14" s="1082" customFormat="1">
      <c r="A47" s="1088"/>
      <c r="B47" s="1089"/>
      <c r="C47" s="1079"/>
      <c r="D47" s="1080"/>
      <c r="E47" s="1080"/>
      <c r="F47" s="1081"/>
      <c r="I47" s="1087"/>
      <c r="J47" s="1087"/>
      <c r="K47" s="1087"/>
      <c r="L47" s="1087"/>
      <c r="M47" s="1087"/>
      <c r="N47" s="1087"/>
    </row>
    <row r="48" spans="1:14" s="1082" customFormat="1">
      <c r="A48" s="1088"/>
      <c r="B48" s="1089"/>
      <c r="C48" s="1079"/>
      <c r="D48" s="1080"/>
      <c r="E48" s="1080"/>
      <c r="F48" s="1081"/>
      <c r="I48" s="1087"/>
      <c r="J48" s="1087"/>
      <c r="K48" s="1087"/>
      <c r="L48" s="1087"/>
      <c r="M48" s="1087"/>
      <c r="N48" s="1087"/>
    </row>
  </sheetData>
  <sheetProtection algorithmName="SHA-512" hashValue="6X00GiA/eUtHSJ2wDHzXCh9yjVa47TyD9Ehu2QuNE1nrlfYe9F/mYG506XeA9Zt3QBAInKiZ1AwiiuRtpiHMCA==" saltValue="NLzmqLwZx88OdNpChgcGNA==" spinCount="100000" sheet="1" objects="1" scenarios="1" selectLockedCells="1"/>
  <conditionalFormatting sqref="E7:E300">
    <cfRule type="expression" dxfId="17" priority="1">
      <formula>$D7&gt;0</formula>
    </cfRule>
  </conditionalFormatting>
  <pageMargins left="0.98425196850393704" right="0.78740157480314965" top="0.98425196850393704" bottom="0.98425196850393704" header="0" footer="0"/>
  <pageSetup paperSize="9" scale="60" orientation="portrait" r:id="rId1"/>
  <headerFooter alignWithMargins="0"/>
  <rowBreaks count="1" manualBreakCount="1">
    <brk id="38" max="9" man="1"/>
  </rowBreaks>
  <colBreaks count="1" manualBreakCount="1">
    <brk id="6" max="6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A223-9CBC-4F35-818F-F353557CA688}">
  <sheetPr codeName="List7"/>
  <dimension ref="A1:L87"/>
  <sheetViews>
    <sheetView view="pageBreakPreview" zoomScale="98" zoomScaleNormal="100" zoomScaleSheetLayoutView="98" workbookViewId="0">
      <selection activeCell="E48" sqref="E48"/>
    </sheetView>
  </sheetViews>
  <sheetFormatPr defaultRowHeight="16.5"/>
  <cols>
    <col min="1" max="1" width="7.140625" style="108" customWidth="1"/>
    <col min="2" max="2" width="39.42578125" style="1" customWidth="1"/>
    <col min="3" max="3" width="8.5703125" style="108" customWidth="1"/>
    <col min="4" max="4" width="11.140625" style="108" customWidth="1"/>
    <col min="5" max="5" width="11.28515625" style="108" customWidth="1"/>
    <col min="6" max="6" width="12.42578125" style="108"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5703125" style="1" customWidth="1"/>
    <col min="260" max="260" width="11.140625" style="1" customWidth="1"/>
    <col min="261" max="261" width="11.285156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5703125" style="1" customWidth="1"/>
    <col min="516" max="516" width="11.140625" style="1" customWidth="1"/>
    <col min="517" max="517" width="11.285156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5703125" style="1" customWidth="1"/>
    <col min="772" max="772" width="11.140625" style="1" customWidth="1"/>
    <col min="773" max="773" width="11.285156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5703125" style="1" customWidth="1"/>
    <col min="1028" max="1028" width="11.140625" style="1" customWidth="1"/>
    <col min="1029" max="1029" width="11.285156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5703125" style="1" customWidth="1"/>
    <col min="1284" max="1284" width="11.140625" style="1" customWidth="1"/>
    <col min="1285" max="1285" width="11.285156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5703125" style="1" customWidth="1"/>
    <col min="1540" max="1540" width="11.140625" style="1" customWidth="1"/>
    <col min="1541" max="1541" width="11.285156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5703125" style="1" customWidth="1"/>
    <col min="1796" max="1796" width="11.140625" style="1" customWidth="1"/>
    <col min="1797" max="1797" width="11.285156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5703125" style="1" customWidth="1"/>
    <col min="2052" max="2052" width="11.140625" style="1" customWidth="1"/>
    <col min="2053" max="2053" width="11.285156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5703125" style="1" customWidth="1"/>
    <col min="2308" max="2308" width="11.140625" style="1" customWidth="1"/>
    <col min="2309" max="2309" width="11.285156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5703125" style="1" customWidth="1"/>
    <col min="2564" max="2564" width="11.140625" style="1" customWidth="1"/>
    <col min="2565" max="2565" width="11.285156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5703125" style="1" customWidth="1"/>
    <col min="2820" max="2820" width="11.140625" style="1" customWidth="1"/>
    <col min="2821" max="2821" width="11.285156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5703125" style="1" customWidth="1"/>
    <col min="3076" max="3076" width="11.140625" style="1" customWidth="1"/>
    <col min="3077" max="3077" width="11.285156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5703125" style="1" customWidth="1"/>
    <col min="3332" max="3332" width="11.140625" style="1" customWidth="1"/>
    <col min="3333" max="3333" width="11.285156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5703125" style="1" customWidth="1"/>
    <col min="3588" max="3588" width="11.140625" style="1" customWidth="1"/>
    <col min="3589" max="3589" width="11.285156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5703125" style="1" customWidth="1"/>
    <col min="3844" max="3844" width="11.140625" style="1" customWidth="1"/>
    <col min="3845" max="3845" width="11.285156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5703125" style="1" customWidth="1"/>
    <col min="4100" max="4100" width="11.140625" style="1" customWidth="1"/>
    <col min="4101" max="4101" width="11.285156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5703125" style="1" customWidth="1"/>
    <col min="4356" max="4356" width="11.140625" style="1" customWidth="1"/>
    <col min="4357" max="4357" width="11.285156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5703125" style="1" customWidth="1"/>
    <col min="4612" max="4612" width="11.140625" style="1" customWidth="1"/>
    <col min="4613" max="4613" width="11.285156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5703125" style="1" customWidth="1"/>
    <col min="4868" max="4868" width="11.140625" style="1" customWidth="1"/>
    <col min="4869" max="4869" width="11.285156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5703125" style="1" customWidth="1"/>
    <col min="5124" max="5124" width="11.140625" style="1" customWidth="1"/>
    <col min="5125" max="5125" width="11.285156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5703125" style="1" customWidth="1"/>
    <col min="5380" max="5380" width="11.140625" style="1" customWidth="1"/>
    <col min="5381" max="5381" width="11.285156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5703125" style="1" customWidth="1"/>
    <col min="5636" max="5636" width="11.140625" style="1" customWidth="1"/>
    <col min="5637" max="5637" width="11.285156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5703125" style="1" customWidth="1"/>
    <col min="5892" max="5892" width="11.140625" style="1" customWidth="1"/>
    <col min="5893" max="5893" width="11.285156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5703125" style="1" customWidth="1"/>
    <col min="6148" max="6148" width="11.140625" style="1" customWidth="1"/>
    <col min="6149" max="6149" width="11.285156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5703125" style="1" customWidth="1"/>
    <col min="6404" max="6404" width="11.140625" style="1" customWidth="1"/>
    <col min="6405" max="6405" width="11.285156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5703125" style="1" customWidth="1"/>
    <col min="6660" max="6660" width="11.140625" style="1" customWidth="1"/>
    <col min="6661" max="6661" width="11.285156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5703125" style="1" customWidth="1"/>
    <col min="6916" max="6916" width="11.140625" style="1" customWidth="1"/>
    <col min="6917" max="6917" width="11.285156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5703125" style="1" customWidth="1"/>
    <col min="7172" max="7172" width="11.140625" style="1" customWidth="1"/>
    <col min="7173" max="7173" width="11.285156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5703125" style="1" customWidth="1"/>
    <col min="7428" max="7428" width="11.140625" style="1" customWidth="1"/>
    <col min="7429" max="7429" width="11.285156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5703125" style="1" customWidth="1"/>
    <col min="7684" max="7684" width="11.140625" style="1" customWidth="1"/>
    <col min="7685" max="7685" width="11.285156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5703125" style="1" customWidth="1"/>
    <col min="7940" max="7940" width="11.140625" style="1" customWidth="1"/>
    <col min="7941" max="7941" width="11.285156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5703125" style="1" customWidth="1"/>
    <col min="8196" max="8196" width="11.140625" style="1" customWidth="1"/>
    <col min="8197" max="8197" width="11.285156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5703125" style="1" customWidth="1"/>
    <col min="8452" max="8452" width="11.140625" style="1" customWidth="1"/>
    <col min="8453" max="8453" width="11.285156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5703125" style="1" customWidth="1"/>
    <col min="8708" max="8708" width="11.140625" style="1" customWidth="1"/>
    <col min="8709" max="8709" width="11.285156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5703125" style="1" customWidth="1"/>
    <col min="8964" max="8964" width="11.140625" style="1" customWidth="1"/>
    <col min="8965" max="8965" width="11.285156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5703125" style="1" customWidth="1"/>
    <col min="9220" max="9220" width="11.140625" style="1" customWidth="1"/>
    <col min="9221" max="9221" width="11.285156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5703125" style="1" customWidth="1"/>
    <col min="9476" max="9476" width="11.140625" style="1" customWidth="1"/>
    <col min="9477" max="9477" width="11.285156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5703125" style="1" customWidth="1"/>
    <col min="9732" max="9732" width="11.140625" style="1" customWidth="1"/>
    <col min="9733" max="9733" width="11.285156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5703125" style="1" customWidth="1"/>
    <col min="9988" max="9988" width="11.140625" style="1" customWidth="1"/>
    <col min="9989" max="9989" width="11.285156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5703125" style="1" customWidth="1"/>
    <col min="10244" max="10244" width="11.140625" style="1" customWidth="1"/>
    <col min="10245" max="10245" width="11.285156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5703125" style="1" customWidth="1"/>
    <col min="10500" max="10500" width="11.140625" style="1" customWidth="1"/>
    <col min="10501" max="10501" width="11.285156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5703125" style="1" customWidth="1"/>
    <col min="10756" max="10756" width="11.140625" style="1" customWidth="1"/>
    <col min="10757" max="10757" width="11.285156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5703125" style="1" customWidth="1"/>
    <col min="11012" max="11012" width="11.140625" style="1" customWidth="1"/>
    <col min="11013" max="11013" width="11.285156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5703125" style="1" customWidth="1"/>
    <col min="11268" max="11268" width="11.140625" style="1" customWidth="1"/>
    <col min="11269" max="11269" width="11.285156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5703125" style="1" customWidth="1"/>
    <col min="11524" max="11524" width="11.140625" style="1" customWidth="1"/>
    <col min="11525" max="11525" width="11.285156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5703125" style="1" customWidth="1"/>
    <col min="11780" max="11780" width="11.140625" style="1" customWidth="1"/>
    <col min="11781" max="11781" width="11.285156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5703125" style="1" customWidth="1"/>
    <col min="12036" max="12036" width="11.140625" style="1" customWidth="1"/>
    <col min="12037" max="12037" width="11.285156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5703125" style="1" customWidth="1"/>
    <col min="12292" max="12292" width="11.140625" style="1" customWidth="1"/>
    <col min="12293" max="12293" width="11.285156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5703125" style="1" customWidth="1"/>
    <col min="12548" max="12548" width="11.140625" style="1" customWidth="1"/>
    <col min="12549" max="12549" width="11.285156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5703125" style="1" customWidth="1"/>
    <col min="12804" max="12804" width="11.140625" style="1" customWidth="1"/>
    <col min="12805" max="12805" width="11.285156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5703125" style="1" customWidth="1"/>
    <col min="13060" max="13060" width="11.140625" style="1" customWidth="1"/>
    <col min="13061" max="13061" width="11.285156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5703125" style="1" customWidth="1"/>
    <col min="13316" max="13316" width="11.140625" style="1" customWidth="1"/>
    <col min="13317" max="13317" width="11.285156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5703125" style="1" customWidth="1"/>
    <col min="13572" max="13572" width="11.140625" style="1" customWidth="1"/>
    <col min="13573" max="13573" width="11.285156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5703125" style="1" customWidth="1"/>
    <col min="13828" max="13828" width="11.140625" style="1" customWidth="1"/>
    <col min="13829" max="13829" width="11.285156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5703125" style="1" customWidth="1"/>
    <col min="14084" max="14084" width="11.140625" style="1" customWidth="1"/>
    <col min="14085" max="14085" width="11.285156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5703125" style="1" customWidth="1"/>
    <col min="14340" max="14340" width="11.140625" style="1" customWidth="1"/>
    <col min="14341" max="14341" width="11.285156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5703125" style="1" customWidth="1"/>
    <col min="14596" max="14596" width="11.140625" style="1" customWidth="1"/>
    <col min="14597" max="14597" width="11.285156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5703125" style="1" customWidth="1"/>
    <col min="14852" max="14852" width="11.140625" style="1" customWidth="1"/>
    <col min="14853" max="14853" width="11.285156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5703125" style="1" customWidth="1"/>
    <col min="15108" max="15108" width="11.140625" style="1" customWidth="1"/>
    <col min="15109" max="15109" width="11.285156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5703125" style="1" customWidth="1"/>
    <col min="15364" max="15364" width="11.140625" style="1" customWidth="1"/>
    <col min="15365" max="15365" width="11.285156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5703125" style="1" customWidth="1"/>
    <col min="15620" max="15620" width="11.140625" style="1" customWidth="1"/>
    <col min="15621" max="15621" width="11.285156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5703125" style="1" customWidth="1"/>
    <col min="15876" max="15876" width="11.140625" style="1" customWidth="1"/>
    <col min="15877" max="15877" width="11.285156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5703125" style="1" customWidth="1"/>
    <col min="16132" max="16132" width="11.140625" style="1" customWidth="1"/>
    <col min="16133" max="16133" width="11.28515625" style="1" customWidth="1"/>
    <col min="16134" max="16134" width="12.42578125" style="1" customWidth="1"/>
    <col min="16135" max="16139" width="9.140625" style="1"/>
    <col min="16140" max="16140" width="7.140625" style="1" customWidth="1"/>
    <col min="16141" max="16384" width="9.140625" style="1"/>
  </cols>
  <sheetData>
    <row r="1" spans="1:12">
      <c r="A1" s="839" t="s">
        <v>1369</v>
      </c>
      <c r="B1" s="2" t="s">
        <v>1144</v>
      </c>
      <c r="H1" s="127"/>
      <c r="I1" s="653" t="s">
        <v>127</v>
      </c>
      <c r="J1" s="653" t="s">
        <v>128</v>
      </c>
      <c r="K1" s="449" t="s">
        <v>1132</v>
      </c>
      <c r="L1" s="277"/>
    </row>
    <row r="2" spans="1:12">
      <c r="A2" s="839"/>
      <c r="B2" s="2"/>
      <c r="H2" s="450" t="s">
        <v>1110</v>
      </c>
      <c r="I2" s="451">
        <f>F52+F54+F68+F70+F83+F84</f>
        <v>0</v>
      </c>
      <c r="J2" s="451"/>
      <c r="K2" s="449" t="s">
        <v>1133</v>
      </c>
      <c r="L2" s="277">
        <f>SUM(I2:I13)</f>
        <v>0</v>
      </c>
    </row>
    <row r="3" spans="1:12">
      <c r="A3" s="839"/>
      <c r="B3" s="1294" t="s">
        <v>0</v>
      </c>
      <c r="C3" s="1294"/>
      <c r="D3" s="1294"/>
      <c r="E3" s="1294"/>
      <c r="F3" s="1294"/>
      <c r="H3" s="35" t="s">
        <v>1111</v>
      </c>
      <c r="I3" s="451">
        <f>F58+F72</f>
        <v>0</v>
      </c>
      <c r="J3" s="451"/>
      <c r="K3" s="449" t="s">
        <v>1134</v>
      </c>
      <c r="L3" s="277">
        <f>F86</f>
        <v>0</v>
      </c>
    </row>
    <row r="4" spans="1:12">
      <c r="A4" s="839"/>
      <c r="B4" s="1293" t="s">
        <v>1158</v>
      </c>
      <c r="C4" s="1293"/>
      <c r="D4" s="1293"/>
      <c r="E4" s="1293"/>
      <c r="F4" s="1293"/>
      <c r="H4" s="452" t="s">
        <v>153</v>
      </c>
      <c r="I4" s="451">
        <f>F56+F62+F64+F76+F78</f>
        <v>0</v>
      </c>
      <c r="J4" s="451"/>
      <c r="K4" s="277"/>
      <c r="L4" s="277"/>
    </row>
    <row r="5" spans="1:12">
      <c r="A5" s="839"/>
      <c r="B5" s="1293" t="s">
        <v>1159</v>
      </c>
      <c r="C5" s="1293"/>
      <c r="D5" s="1293"/>
      <c r="E5" s="1293"/>
      <c r="F5" s="1293"/>
      <c r="H5" s="453" t="s">
        <v>1130</v>
      </c>
      <c r="I5" s="451">
        <f>F60+F74</f>
        <v>0</v>
      </c>
      <c r="J5" s="451"/>
      <c r="K5" s="277"/>
      <c r="L5" s="277"/>
    </row>
    <row r="6" spans="1:12">
      <c r="A6" s="839"/>
      <c r="B6" s="1293" t="s">
        <v>1160</v>
      </c>
      <c r="C6" s="1293"/>
      <c r="D6" s="1293"/>
      <c r="E6" s="1293"/>
      <c r="F6" s="1293"/>
      <c r="H6" s="36" t="s">
        <v>10</v>
      </c>
      <c r="I6" s="451"/>
      <c r="J6" s="451"/>
      <c r="K6" s="277"/>
      <c r="L6" s="277"/>
    </row>
    <row r="7" spans="1:12">
      <c r="A7" s="839"/>
      <c r="B7" s="1293"/>
      <c r="C7" s="1293"/>
      <c r="D7" s="1293"/>
      <c r="E7" s="1293"/>
      <c r="F7" s="1293"/>
      <c r="H7" s="37" t="s">
        <v>135</v>
      </c>
      <c r="I7" s="451"/>
      <c r="J7" s="451"/>
      <c r="K7" s="277"/>
      <c r="L7" s="277"/>
    </row>
    <row r="8" spans="1:12">
      <c r="A8" s="839"/>
      <c r="B8" s="1294" t="s">
        <v>1161</v>
      </c>
      <c r="C8" s="1294"/>
      <c r="D8" s="1294"/>
      <c r="E8" s="1294"/>
      <c r="F8" s="1294"/>
      <c r="H8" s="38" t="s">
        <v>134</v>
      </c>
      <c r="I8" s="451"/>
      <c r="J8" s="451"/>
      <c r="K8" s="277"/>
      <c r="L8" s="277"/>
    </row>
    <row r="9" spans="1:12">
      <c r="A9" s="839"/>
      <c r="B9" s="1293" t="s">
        <v>1162</v>
      </c>
      <c r="C9" s="1293"/>
      <c r="D9" s="1293"/>
      <c r="E9" s="1293"/>
      <c r="F9" s="1293"/>
      <c r="H9" s="39" t="s">
        <v>11</v>
      </c>
      <c r="I9" s="451"/>
      <c r="J9" s="451"/>
      <c r="K9" s="277"/>
      <c r="L9" s="277"/>
    </row>
    <row r="10" spans="1:12">
      <c r="A10" s="839"/>
      <c r="B10" s="1293" t="s">
        <v>1163</v>
      </c>
      <c r="C10" s="1293"/>
      <c r="D10" s="1293"/>
      <c r="E10" s="1293"/>
      <c r="F10" s="1293"/>
      <c r="H10" s="377" t="s">
        <v>1131</v>
      </c>
      <c r="I10" s="463"/>
      <c r="J10" s="451"/>
      <c r="K10" s="277"/>
      <c r="L10" s="277"/>
    </row>
    <row r="11" spans="1:12">
      <c r="A11" s="839"/>
      <c r="B11" s="1295" t="s">
        <v>1164</v>
      </c>
      <c r="C11" s="1295"/>
      <c r="D11" s="1295"/>
      <c r="E11" s="1295"/>
      <c r="F11" s="1295"/>
      <c r="H11" s="62" t="s">
        <v>154</v>
      </c>
      <c r="I11" s="454"/>
      <c r="J11" s="454"/>
      <c r="K11" s="277"/>
      <c r="L11" s="277"/>
    </row>
    <row r="12" spans="1:12">
      <c r="A12" s="840" t="s">
        <v>1165</v>
      </c>
      <c r="B12" s="1293" t="s">
        <v>1166</v>
      </c>
      <c r="C12" s="1293"/>
      <c r="D12" s="1293"/>
      <c r="E12" s="1293"/>
      <c r="F12" s="1293"/>
      <c r="H12" s="63" t="s">
        <v>8</v>
      </c>
      <c r="I12" s="451"/>
      <c r="J12" s="451"/>
      <c r="K12" s="277"/>
      <c r="L12" s="277"/>
    </row>
    <row r="13" spans="1:12">
      <c r="A13" s="840" t="s">
        <v>1165</v>
      </c>
      <c r="B13" s="1293" t="s">
        <v>1167</v>
      </c>
      <c r="C13" s="1293"/>
      <c r="D13" s="1293"/>
      <c r="E13" s="1293"/>
      <c r="F13" s="1293"/>
      <c r="H13" s="456" t="s">
        <v>9</v>
      </c>
      <c r="I13" s="451">
        <f>SUM(J2:J12)</f>
        <v>0</v>
      </c>
      <c r="J13" s="457"/>
      <c r="K13" s="277"/>
      <c r="L13" s="277"/>
    </row>
    <row r="14" spans="1:12">
      <c r="A14" s="840" t="s">
        <v>1165</v>
      </c>
      <c r="B14" s="1293" t="s">
        <v>1168</v>
      </c>
      <c r="C14" s="1293"/>
      <c r="D14" s="1293"/>
      <c r="E14" s="1293"/>
      <c r="F14" s="1293"/>
      <c r="I14" s="127"/>
      <c r="J14" s="127"/>
      <c r="K14" s="366"/>
      <c r="L14" s="127"/>
    </row>
    <row r="15" spans="1:12">
      <c r="A15" s="840" t="s">
        <v>1165</v>
      </c>
      <c r="B15" s="1293" t="s">
        <v>1169</v>
      </c>
      <c r="C15" s="1293"/>
      <c r="D15" s="1293"/>
      <c r="E15" s="1293"/>
      <c r="F15" s="1293"/>
      <c r="I15" s="127"/>
      <c r="J15" s="127"/>
      <c r="K15" s="366"/>
      <c r="L15" s="127"/>
    </row>
    <row r="16" spans="1:12">
      <c r="A16" s="840" t="s">
        <v>1165</v>
      </c>
      <c r="B16" s="1293" t="s">
        <v>1170</v>
      </c>
      <c r="C16" s="1293"/>
      <c r="D16" s="1293"/>
      <c r="E16" s="1293"/>
      <c r="F16" s="1293"/>
      <c r="I16" s="127"/>
      <c r="J16" s="127"/>
      <c r="K16" s="366"/>
      <c r="L16" s="127"/>
    </row>
    <row r="17" spans="1:12">
      <c r="A17" s="840" t="s">
        <v>1165</v>
      </c>
      <c r="B17" s="1293" t="s">
        <v>1171</v>
      </c>
      <c r="C17" s="1293"/>
      <c r="D17" s="1293"/>
      <c r="E17" s="1293"/>
      <c r="F17" s="1293"/>
      <c r="I17" s="127"/>
      <c r="J17" s="127"/>
      <c r="K17" s="366"/>
      <c r="L17" s="127"/>
    </row>
    <row r="18" spans="1:12">
      <c r="A18" s="840" t="s">
        <v>1165</v>
      </c>
      <c r="B18" s="1293" t="s">
        <v>1172</v>
      </c>
      <c r="C18" s="1293"/>
      <c r="D18" s="1293"/>
      <c r="E18" s="1293"/>
      <c r="F18" s="1293"/>
      <c r="I18" s="127"/>
      <c r="J18" s="127"/>
      <c r="K18" s="366"/>
      <c r="L18" s="127"/>
    </row>
    <row r="19" spans="1:12">
      <c r="A19" s="840" t="s">
        <v>1165</v>
      </c>
      <c r="B19" s="1293" t="s">
        <v>1173</v>
      </c>
      <c r="C19" s="1293"/>
      <c r="D19" s="1293"/>
      <c r="E19" s="1293"/>
      <c r="F19" s="1293"/>
      <c r="I19" s="127"/>
      <c r="J19" s="127"/>
      <c r="K19" s="366"/>
      <c r="L19" s="127"/>
    </row>
    <row r="20" spans="1:12">
      <c r="A20" s="840" t="s">
        <v>1165</v>
      </c>
      <c r="B20" s="1293" t="s">
        <v>1174</v>
      </c>
      <c r="C20" s="1293"/>
      <c r="D20" s="1293"/>
      <c r="E20" s="1293"/>
      <c r="F20" s="1293"/>
      <c r="I20" s="127"/>
      <c r="J20" s="127"/>
      <c r="K20" s="366"/>
      <c r="L20" s="127"/>
    </row>
    <row r="21" spans="1:12">
      <c r="A21" s="840" t="s">
        <v>1165</v>
      </c>
      <c r="B21" s="1293" t="s">
        <v>1175</v>
      </c>
      <c r="C21" s="1293"/>
      <c r="D21" s="1293"/>
      <c r="E21" s="1293"/>
      <c r="F21" s="1293"/>
      <c r="I21" s="127"/>
      <c r="J21" s="127"/>
      <c r="K21" s="366"/>
      <c r="L21" s="127"/>
    </row>
    <row r="22" spans="1:12">
      <c r="A22" s="840" t="s">
        <v>1165</v>
      </c>
      <c r="B22" s="1293" t="s">
        <v>1176</v>
      </c>
      <c r="C22" s="1293"/>
      <c r="D22" s="1293"/>
      <c r="E22" s="1293"/>
      <c r="F22" s="1293"/>
      <c r="I22" s="127"/>
      <c r="J22" s="127"/>
      <c r="K22" s="366"/>
      <c r="L22" s="127"/>
    </row>
    <row r="23" spans="1:12">
      <c r="A23" s="840" t="s">
        <v>1165</v>
      </c>
      <c r="B23" s="1293" t="s">
        <v>1177</v>
      </c>
      <c r="C23" s="1293"/>
      <c r="D23" s="1293"/>
      <c r="E23" s="1293"/>
      <c r="F23" s="1293"/>
      <c r="I23" s="127"/>
      <c r="J23" s="127"/>
      <c r="K23" s="366"/>
      <c r="L23" s="127"/>
    </row>
    <row r="24" spans="1:12">
      <c r="A24" s="840" t="s">
        <v>1165</v>
      </c>
      <c r="B24" s="1293" t="s">
        <v>1178</v>
      </c>
      <c r="C24" s="1293"/>
      <c r="D24" s="1293"/>
      <c r="E24" s="1293"/>
      <c r="F24" s="1293"/>
      <c r="I24" s="127"/>
      <c r="J24" s="127"/>
      <c r="K24" s="366"/>
      <c r="L24" s="127"/>
    </row>
    <row r="25" spans="1:12">
      <c r="A25" s="840" t="s">
        <v>1165</v>
      </c>
      <c r="B25" s="1293" t="s">
        <v>1179</v>
      </c>
      <c r="C25" s="1293"/>
      <c r="D25" s="1293"/>
      <c r="E25" s="1293"/>
      <c r="F25" s="1293"/>
      <c r="I25" s="127"/>
      <c r="J25" s="127"/>
      <c r="K25" s="366"/>
      <c r="L25" s="127"/>
    </row>
    <row r="26" spans="1:12">
      <c r="A26" s="840" t="s">
        <v>1165</v>
      </c>
      <c r="B26" s="1294" t="s">
        <v>1180</v>
      </c>
      <c r="C26" s="1294"/>
      <c r="D26" s="1294"/>
      <c r="E26" s="1294"/>
      <c r="F26" s="1294"/>
      <c r="I26" s="127"/>
      <c r="J26" s="127"/>
      <c r="K26" s="366"/>
      <c r="L26" s="127"/>
    </row>
    <row r="27" spans="1:12">
      <c r="A27" s="840" t="s">
        <v>1165</v>
      </c>
      <c r="B27" s="1293" t="s">
        <v>1181</v>
      </c>
      <c r="C27" s="1293"/>
      <c r="D27" s="1293"/>
      <c r="E27" s="1293"/>
      <c r="F27" s="1293"/>
      <c r="I27" s="127"/>
      <c r="J27" s="127"/>
      <c r="K27" s="366"/>
      <c r="L27" s="127"/>
    </row>
    <row r="28" spans="1:12">
      <c r="A28" s="840" t="s">
        <v>1165</v>
      </c>
      <c r="B28" s="1293" t="s">
        <v>1182</v>
      </c>
      <c r="C28" s="1293"/>
      <c r="D28" s="1293"/>
      <c r="E28" s="1293"/>
      <c r="F28" s="1293"/>
      <c r="I28" s="127"/>
      <c r="J28" s="127"/>
      <c r="K28" s="366"/>
      <c r="L28" s="127"/>
    </row>
    <row r="29" spans="1:12">
      <c r="A29" s="839"/>
      <c r="B29" s="1293"/>
      <c r="C29" s="1293"/>
      <c r="D29" s="1293"/>
      <c r="E29" s="1293"/>
      <c r="F29" s="1293"/>
      <c r="I29" s="127"/>
      <c r="J29" s="127"/>
      <c r="K29" s="366"/>
      <c r="L29" s="127"/>
    </row>
    <row r="30" spans="1:12">
      <c r="A30" s="839"/>
      <c r="B30" s="1293" t="s">
        <v>1183</v>
      </c>
      <c r="C30" s="1293"/>
      <c r="D30" s="1293"/>
      <c r="E30" s="1293"/>
      <c r="F30" s="1293"/>
      <c r="I30" s="127"/>
      <c r="J30" s="127"/>
      <c r="K30" s="366"/>
      <c r="L30" s="127"/>
    </row>
    <row r="31" spans="1:12">
      <c r="A31" s="839"/>
      <c r="B31" s="1293"/>
      <c r="C31" s="1293"/>
      <c r="D31" s="1293"/>
      <c r="E31" s="1293"/>
      <c r="F31" s="1293"/>
      <c r="I31" s="127"/>
      <c r="J31" s="127"/>
      <c r="K31" s="366"/>
      <c r="L31" s="127"/>
    </row>
    <row r="32" spans="1:12">
      <c r="A32" s="839"/>
      <c r="B32" s="1294" t="s">
        <v>1184</v>
      </c>
      <c r="C32" s="1294"/>
      <c r="D32" s="1294"/>
      <c r="E32" s="1294"/>
      <c r="F32" s="1294"/>
      <c r="I32" s="127"/>
      <c r="J32" s="127"/>
      <c r="K32" s="366"/>
      <c r="L32" s="127"/>
    </row>
    <row r="33" spans="1:12">
      <c r="A33" s="840" t="s">
        <v>1165</v>
      </c>
      <c r="B33" s="1293" t="s">
        <v>1185</v>
      </c>
      <c r="C33" s="1293"/>
      <c r="D33" s="1293"/>
      <c r="E33" s="1293"/>
      <c r="F33" s="1293"/>
      <c r="I33" s="127"/>
      <c r="J33" s="127"/>
      <c r="K33" s="366"/>
      <c r="L33" s="127"/>
    </row>
    <row r="34" spans="1:12">
      <c r="A34" s="840" t="s">
        <v>1165</v>
      </c>
      <c r="B34" s="1293" t="s">
        <v>1186</v>
      </c>
      <c r="C34" s="1293"/>
      <c r="D34" s="1293"/>
      <c r="E34" s="1293"/>
      <c r="F34" s="1293"/>
      <c r="I34" s="127"/>
      <c r="J34" s="127"/>
      <c r="K34" s="366"/>
      <c r="L34" s="127"/>
    </row>
    <row r="35" spans="1:12">
      <c r="A35" s="840" t="s">
        <v>1165</v>
      </c>
      <c r="B35" s="1293" t="s">
        <v>1187</v>
      </c>
      <c r="C35" s="1293"/>
      <c r="D35" s="1293"/>
      <c r="E35" s="1293"/>
      <c r="F35" s="1293"/>
      <c r="I35" s="127"/>
      <c r="J35" s="127"/>
      <c r="K35" s="366"/>
      <c r="L35" s="127"/>
    </row>
    <row r="36" spans="1:12">
      <c r="A36" s="840" t="s">
        <v>1165</v>
      </c>
      <c r="B36" s="1293" t="s">
        <v>1188</v>
      </c>
      <c r="C36" s="1293"/>
      <c r="D36" s="1293"/>
      <c r="E36" s="1293"/>
      <c r="F36" s="1293"/>
      <c r="I36" s="127"/>
      <c r="J36" s="127"/>
      <c r="K36" s="366"/>
      <c r="L36" s="127"/>
    </row>
    <row r="37" spans="1:12">
      <c r="A37" s="840" t="s">
        <v>1165</v>
      </c>
      <c r="B37" s="1293" t="s">
        <v>1189</v>
      </c>
      <c r="C37" s="1293"/>
      <c r="D37" s="1293"/>
      <c r="E37" s="1293"/>
      <c r="F37" s="1293"/>
      <c r="G37" s="677"/>
      <c r="H37" s="681"/>
      <c r="I37" s="679"/>
      <c r="J37" s="679"/>
      <c r="K37" s="127"/>
      <c r="L37" s="127"/>
    </row>
    <row r="38" spans="1:12">
      <c r="A38" s="840" t="s">
        <v>1165</v>
      </c>
      <c r="B38" s="1293" t="s">
        <v>1190</v>
      </c>
      <c r="C38" s="1293"/>
      <c r="D38" s="1293"/>
      <c r="E38" s="1293"/>
      <c r="F38" s="1293"/>
      <c r="G38" s="677"/>
      <c r="H38" s="679"/>
      <c r="J38" s="680"/>
      <c r="K38" s="367"/>
      <c r="L38" s="367"/>
    </row>
    <row r="39" spans="1:12">
      <c r="A39" s="840" t="s">
        <v>1165</v>
      </c>
      <c r="B39" s="1293" t="s">
        <v>1191</v>
      </c>
      <c r="C39" s="1293"/>
      <c r="D39" s="1293"/>
      <c r="E39" s="1293"/>
      <c r="F39" s="1293"/>
      <c r="G39" s="677"/>
      <c r="H39" s="368"/>
      <c r="I39" s="368"/>
      <c r="J39" s="368"/>
      <c r="K39" s="127"/>
      <c r="L39" s="127"/>
    </row>
    <row r="40" spans="1:12">
      <c r="A40" s="840" t="s">
        <v>1165</v>
      </c>
      <c r="B40" s="1293" t="s">
        <v>1192</v>
      </c>
      <c r="C40" s="1293"/>
      <c r="D40" s="1293"/>
      <c r="E40" s="1293"/>
      <c r="F40" s="1293"/>
      <c r="G40" s="677"/>
      <c r="H40" s="682"/>
      <c r="K40" s="127"/>
      <c r="L40" s="127"/>
    </row>
    <row r="41" spans="1:12">
      <c r="A41" s="840" t="s">
        <v>1165</v>
      </c>
      <c r="B41" s="1293" t="s">
        <v>1193</v>
      </c>
      <c r="C41" s="1293"/>
      <c r="D41" s="1293"/>
      <c r="E41" s="1293"/>
      <c r="F41" s="1293"/>
      <c r="G41" s="681"/>
      <c r="K41" s="683"/>
    </row>
    <row r="42" spans="1:12">
      <c r="A42" s="839"/>
      <c r="B42" s="1293"/>
      <c r="C42" s="1293"/>
      <c r="D42" s="1293"/>
      <c r="E42" s="1293"/>
      <c r="F42" s="1293"/>
      <c r="G42" s="679"/>
      <c r="K42" s="684"/>
    </row>
    <row r="43" spans="1:12">
      <c r="A43" s="839"/>
      <c r="B43" s="1294" t="s">
        <v>1194</v>
      </c>
      <c r="C43" s="1294"/>
      <c r="D43" s="1294"/>
      <c r="E43" s="1294"/>
      <c r="F43" s="1294"/>
      <c r="G43" s="681"/>
      <c r="K43" s="683"/>
    </row>
    <row r="44" spans="1:12">
      <c r="A44" s="839"/>
      <c r="B44" s="1293" t="s">
        <v>1195</v>
      </c>
      <c r="C44" s="1293"/>
      <c r="D44" s="1293"/>
      <c r="E44" s="1293"/>
      <c r="F44" s="1293"/>
      <c r="G44" s="679"/>
      <c r="K44" s="684"/>
    </row>
    <row r="45" spans="1:12">
      <c r="A45" s="839"/>
      <c r="B45" s="1293" t="s">
        <v>1196</v>
      </c>
      <c r="C45" s="1293"/>
      <c r="D45" s="1293"/>
      <c r="E45" s="1293"/>
      <c r="F45" s="1293"/>
      <c r="G45" s="681"/>
      <c r="K45" s="683"/>
    </row>
    <row r="46" spans="1:12">
      <c r="A46" s="839"/>
      <c r="B46" s="1293"/>
      <c r="C46" s="1293"/>
      <c r="D46" s="1293"/>
      <c r="E46" s="1293"/>
      <c r="F46" s="1293"/>
      <c r="G46" s="679"/>
      <c r="K46" s="685"/>
    </row>
    <row r="47" spans="1:12">
      <c r="G47" s="678"/>
      <c r="K47" s="368"/>
      <c r="L47" s="368"/>
    </row>
    <row r="48" spans="1:12" s="2" customFormat="1" ht="17.25" thickBot="1">
      <c r="A48" s="841"/>
      <c r="B48" s="842" t="s">
        <v>1112</v>
      </c>
      <c r="C48" s="843"/>
      <c r="D48" s="843" t="s">
        <v>1</v>
      </c>
      <c r="E48" s="1187" t="s">
        <v>1113</v>
      </c>
      <c r="F48" s="843" t="s">
        <v>2</v>
      </c>
      <c r="G48" s="368"/>
      <c r="H48" s="675"/>
      <c r="I48" s="676"/>
      <c r="J48" s="676"/>
      <c r="K48" s="368"/>
      <c r="L48" s="368"/>
    </row>
    <row r="49" spans="1:12" s="848" customFormat="1" ht="15" thickTop="1">
      <c r="A49" s="844"/>
      <c r="B49" s="104"/>
      <c r="C49" s="845"/>
      <c r="D49" s="846"/>
      <c r="E49" s="847"/>
      <c r="F49" s="847"/>
      <c r="G49" s="675"/>
      <c r="H49" s="675"/>
      <c r="I49" s="676"/>
      <c r="J49" s="676"/>
      <c r="K49" s="676"/>
      <c r="L49" s="676"/>
    </row>
    <row r="50" spans="1:12" s="848" customFormat="1" ht="14.25">
      <c r="A50" s="844"/>
      <c r="B50" s="963" t="s">
        <v>1377</v>
      </c>
      <c r="C50" s="845"/>
      <c r="D50" s="846"/>
      <c r="E50" s="847"/>
      <c r="F50" s="847"/>
      <c r="G50" s="675"/>
      <c r="H50" s="675"/>
      <c r="I50" s="676"/>
      <c r="J50" s="676"/>
      <c r="K50" s="676"/>
      <c r="L50" s="676"/>
    </row>
    <row r="51" spans="1:12" s="848" customFormat="1" ht="14.25">
      <c r="A51" s="844"/>
      <c r="B51" s="104"/>
      <c r="C51" s="845"/>
      <c r="D51" s="846"/>
      <c r="E51" s="847"/>
      <c r="F51" s="847"/>
      <c r="G51" s="675"/>
      <c r="H51" s="675"/>
      <c r="I51" s="676"/>
      <c r="J51" s="676"/>
      <c r="K51" s="676"/>
      <c r="L51" s="676"/>
    </row>
    <row r="52" spans="1:12" s="848" customFormat="1" ht="51">
      <c r="A52" s="965" t="s">
        <v>723</v>
      </c>
      <c r="B52" s="966" t="s">
        <v>1197</v>
      </c>
      <c r="C52" s="967" t="s">
        <v>3</v>
      </c>
      <c r="D52" s="968">
        <v>150</v>
      </c>
      <c r="E52" s="1188"/>
      <c r="F52" s="969">
        <f>E52*D52</f>
        <v>0</v>
      </c>
      <c r="G52" s="675"/>
      <c r="H52" s="675"/>
      <c r="I52" s="676"/>
      <c r="J52" s="676"/>
      <c r="K52" s="676"/>
      <c r="L52" s="676"/>
    </row>
    <row r="53" spans="1:12" s="848" customFormat="1" ht="14.25">
      <c r="A53" s="849"/>
      <c r="B53" s="106"/>
      <c r="C53" s="850"/>
      <c r="D53" s="851"/>
      <c r="E53" s="852"/>
      <c r="F53" s="852"/>
      <c r="G53" s="675"/>
      <c r="H53" s="675"/>
      <c r="I53" s="676"/>
      <c r="J53" s="676"/>
      <c r="K53" s="676"/>
      <c r="L53" s="676"/>
    </row>
    <row r="54" spans="1:12" s="848" customFormat="1" ht="51">
      <c r="A54" s="965" t="s">
        <v>1370</v>
      </c>
      <c r="B54" s="966" t="s">
        <v>1198</v>
      </c>
      <c r="C54" s="967" t="s">
        <v>3</v>
      </c>
      <c r="D54" s="968">
        <v>150</v>
      </c>
      <c r="E54" s="1188"/>
      <c r="F54" s="969">
        <f>E54*D54</f>
        <v>0</v>
      </c>
      <c r="G54" s="675"/>
      <c r="H54" s="675"/>
      <c r="I54" s="676"/>
      <c r="J54" s="676"/>
      <c r="K54" s="676"/>
      <c r="L54" s="676"/>
    </row>
    <row r="55" spans="1:12" s="848" customFormat="1" ht="14.25">
      <c r="A55" s="853"/>
      <c r="B55" s="854"/>
      <c r="C55" s="855"/>
      <c r="D55" s="856"/>
      <c r="E55" s="857"/>
      <c r="F55" s="857"/>
      <c r="G55" s="675"/>
      <c r="H55" s="675"/>
      <c r="I55" s="676"/>
      <c r="J55" s="676"/>
      <c r="K55" s="676"/>
      <c r="L55" s="676"/>
    </row>
    <row r="56" spans="1:12" s="848" customFormat="1" ht="89.25">
      <c r="A56" s="970" t="s">
        <v>1371</v>
      </c>
      <c r="B56" s="971" t="s">
        <v>1199</v>
      </c>
      <c r="C56" s="972" t="s">
        <v>3</v>
      </c>
      <c r="D56" s="973">
        <v>220</v>
      </c>
      <c r="E56" s="1189"/>
      <c r="F56" s="974">
        <f>E56*D56</f>
        <v>0</v>
      </c>
      <c r="G56" s="675"/>
      <c r="H56" s="675"/>
      <c r="I56" s="676"/>
      <c r="J56" s="676"/>
      <c r="K56" s="676"/>
      <c r="L56" s="676"/>
    </row>
    <row r="57" spans="1:12" s="848" customFormat="1" ht="14.25">
      <c r="A57" s="849"/>
      <c r="B57" s="106"/>
      <c r="C57" s="850"/>
      <c r="D57" s="851"/>
      <c r="E57" s="852"/>
      <c r="F57" s="852"/>
      <c r="G57" s="675"/>
      <c r="H57" s="675"/>
      <c r="I57" s="676"/>
      <c r="J57" s="676"/>
      <c r="K57" s="676"/>
      <c r="L57" s="676"/>
    </row>
    <row r="58" spans="1:12" s="848" customFormat="1" ht="89.25">
      <c r="A58" s="975" t="s">
        <v>1372</v>
      </c>
      <c r="B58" s="976" t="s">
        <v>1383</v>
      </c>
      <c r="C58" s="977" t="s">
        <v>3</v>
      </c>
      <c r="D58" s="978">
        <v>320</v>
      </c>
      <c r="E58" s="1190"/>
      <c r="F58" s="979">
        <f>E58*D58</f>
        <v>0</v>
      </c>
      <c r="G58" s="675"/>
      <c r="H58" s="675"/>
      <c r="I58" s="676"/>
      <c r="J58" s="676"/>
      <c r="K58" s="676"/>
      <c r="L58" s="676"/>
    </row>
    <row r="59" spans="1:12" s="848" customFormat="1" ht="14.25">
      <c r="A59" s="849"/>
      <c r="B59" s="106"/>
      <c r="C59" s="850"/>
      <c r="D59" s="851"/>
      <c r="E59" s="852"/>
      <c r="F59" s="852"/>
      <c r="G59" s="675"/>
      <c r="H59" s="675"/>
      <c r="I59" s="676"/>
      <c r="J59" s="676"/>
      <c r="K59" s="676"/>
      <c r="L59" s="676"/>
    </row>
    <row r="60" spans="1:12" s="848" customFormat="1" ht="63.75">
      <c r="A60" s="980" t="s">
        <v>1373</v>
      </c>
      <c r="B60" s="981" t="s">
        <v>1200</v>
      </c>
      <c r="C60" s="982" t="s">
        <v>4</v>
      </c>
      <c r="D60" s="983">
        <v>5</v>
      </c>
      <c r="E60" s="1191"/>
      <c r="F60" s="984">
        <f>E60*D60</f>
        <v>0</v>
      </c>
      <c r="G60" s="675"/>
      <c r="H60" s="675"/>
      <c r="I60" s="676"/>
      <c r="J60" s="676"/>
      <c r="K60" s="676"/>
      <c r="L60" s="676"/>
    </row>
    <row r="61" spans="1:12" s="848" customFormat="1" ht="14.25">
      <c r="A61" s="849"/>
      <c r="B61" s="106"/>
      <c r="C61" s="850"/>
      <c r="D61" s="851"/>
      <c r="E61" s="852"/>
      <c r="F61" s="852"/>
      <c r="G61" s="675"/>
      <c r="H61" s="675"/>
      <c r="I61" s="676"/>
      <c r="J61" s="676"/>
      <c r="K61" s="676"/>
      <c r="L61" s="676"/>
    </row>
    <row r="62" spans="1:12" s="848" customFormat="1" ht="76.5">
      <c r="A62" s="970" t="s">
        <v>1374</v>
      </c>
      <c r="B62" s="971" t="s">
        <v>1201</v>
      </c>
      <c r="C62" s="972" t="s">
        <v>4</v>
      </c>
      <c r="D62" s="973">
        <v>32</v>
      </c>
      <c r="E62" s="1189"/>
      <c r="F62" s="974">
        <f>E62*D62</f>
        <v>0</v>
      </c>
      <c r="G62" s="675"/>
      <c r="H62" s="675"/>
      <c r="I62" s="676"/>
      <c r="J62" s="676"/>
      <c r="K62" s="676"/>
      <c r="L62" s="676"/>
    </row>
    <row r="63" spans="1:12" s="848" customFormat="1" ht="14.25">
      <c r="A63" s="849"/>
      <c r="B63" s="106"/>
      <c r="C63" s="850"/>
      <c r="D63" s="851"/>
      <c r="E63" s="852"/>
      <c r="F63" s="852"/>
      <c r="G63" s="675"/>
      <c r="H63" s="675"/>
      <c r="I63" s="676"/>
      <c r="J63" s="676"/>
      <c r="K63" s="676"/>
      <c r="L63" s="676"/>
    </row>
    <row r="64" spans="1:12" s="848" customFormat="1" ht="89.25">
      <c r="A64" s="970" t="s">
        <v>1375</v>
      </c>
      <c r="B64" s="971" t="s">
        <v>1202</v>
      </c>
      <c r="C64" s="972" t="s">
        <v>4</v>
      </c>
      <c r="D64" s="973">
        <v>32</v>
      </c>
      <c r="E64" s="1189"/>
      <c r="F64" s="974">
        <f>E64*D64</f>
        <v>0</v>
      </c>
      <c r="G64" s="675"/>
      <c r="H64" s="675"/>
      <c r="I64" s="676"/>
      <c r="J64" s="676"/>
      <c r="K64" s="676"/>
      <c r="L64" s="676"/>
    </row>
    <row r="65" spans="1:12" s="848" customFormat="1" ht="14.25">
      <c r="A65" s="849"/>
      <c r="B65" s="106"/>
      <c r="C65" s="850"/>
      <c r="D65" s="851"/>
      <c r="E65" s="852"/>
      <c r="F65" s="852"/>
      <c r="G65" s="675"/>
      <c r="H65" s="675"/>
      <c r="I65" s="676"/>
      <c r="J65" s="676"/>
      <c r="K65" s="676"/>
      <c r="L65" s="676"/>
    </row>
    <row r="66" spans="1:12" s="848" customFormat="1" ht="14.25">
      <c r="A66" s="858"/>
      <c r="B66" s="963" t="s">
        <v>1378</v>
      </c>
      <c r="C66" s="850"/>
      <c r="D66" s="851"/>
      <c r="E66" s="852"/>
      <c r="F66" s="852"/>
      <c r="G66" s="675"/>
      <c r="H66" s="675"/>
      <c r="I66" s="676"/>
      <c r="J66" s="676"/>
      <c r="K66" s="676"/>
      <c r="L66" s="676"/>
    </row>
    <row r="67" spans="1:12" s="848" customFormat="1" ht="14.25">
      <c r="A67" s="858"/>
      <c r="B67" s="106"/>
      <c r="C67" s="850"/>
      <c r="D67" s="851"/>
      <c r="E67" s="852"/>
      <c r="F67" s="852"/>
      <c r="G67" s="675"/>
      <c r="H67" s="675"/>
      <c r="I67" s="676"/>
      <c r="J67" s="676"/>
      <c r="K67" s="676"/>
      <c r="L67" s="676"/>
    </row>
    <row r="68" spans="1:12" s="848" customFormat="1" ht="51">
      <c r="A68" s="965" t="s">
        <v>1376</v>
      </c>
      <c r="B68" s="966" t="s">
        <v>1197</v>
      </c>
      <c r="C68" s="967" t="s">
        <v>3</v>
      </c>
      <c r="D68" s="968">
        <v>120</v>
      </c>
      <c r="E68" s="1188"/>
      <c r="F68" s="969">
        <f>E68*D68</f>
        <v>0</v>
      </c>
      <c r="G68" s="675"/>
      <c r="H68" s="675"/>
      <c r="I68" s="676"/>
      <c r="J68" s="676"/>
      <c r="K68" s="676"/>
      <c r="L68" s="676"/>
    </row>
    <row r="69" spans="1:12" s="848" customFormat="1" ht="14.25">
      <c r="A69" s="849"/>
      <c r="B69" s="106"/>
      <c r="C69" s="850"/>
      <c r="D69" s="851"/>
      <c r="E69" s="852"/>
      <c r="F69" s="852"/>
      <c r="G69" s="675"/>
      <c r="H69" s="675"/>
      <c r="I69" s="676"/>
      <c r="J69" s="676"/>
      <c r="K69" s="676"/>
      <c r="L69" s="676"/>
    </row>
    <row r="70" spans="1:12" s="848" customFormat="1" ht="51">
      <c r="A70" s="965" t="s">
        <v>1379</v>
      </c>
      <c r="B70" s="966" t="s">
        <v>1198</v>
      </c>
      <c r="C70" s="967" t="s">
        <v>3</v>
      </c>
      <c r="D70" s="968">
        <v>50</v>
      </c>
      <c r="E70" s="1188"/>
      <c r="F70" s="969">
        <f>E70*D70</f>
        <v>0</v>
      </c>
      <c r="G70" s="675"/>
      <c r="H70" s="675"/>
      <c r="I70" s="676"/>
      <c r="J70" s="676"/>
      <c r="K70" s="676"/>
      <c r="L70" s="676"/>
    </row>
    <row r="71" spans="1:12" s="848" customFormat="1" ht="14.25">
      <c r="A71" s="849"/>
      <c r="B71" s="106"/>
      <c r="C71" s="850"/>
      <c r="D71" s="851"/>
      <c r="E71" s="852"/>
      <c r="F71" s="852"/>
      <c r="G71" s="675"/>
      <c r="H71" s="675"/>
      <c r="I71" s="676"/>
      <c r="J71" s="676"/>
      <c r="K71" s="676"/>
      <c r="L71" s="676"/>
    </row>
    <row r="72" spans="1:12" s="848" customFormat="1" ht="89.25">
      <c r="A72" s="975" t="s">
        <v>1380</v>
      </c>
      <c r="B72" s="976" t="s">
        <v>1383</v>
      </c>
      <c r="C72" s="977" t="s">
        <v>3</v>
      </c>
      <c r="D72" s="978">
        <v>255</v>
      </c>
      <c r="E72" s="1190"/>
      <c r="F72" s="979">
        <f>E72*D72</f>
        <v>0</v>
      </c>
      <c r="G72" s="675"/>
      <c r="H72" s="675"/>
      <c r="I72" s="676"/>
      <c r="J72" s="676"/>
      <c r="K72" s="676"/>
      <c r="L72" s="676"/>
    </row>
    <row r="73" spans="1:12" s="848" customFormat="1" ht="14.25">
      <c r="A73" s="849"/>
      <c r="B73" s="106"/>
      <c r="C73" s="850"/>
      <c r="D73" s="851"/>
      <c r="E73" s="852"/>
      <c r="F73" s="852"/>
      <c r="G73" s="675"/>
      <c r="H73" s="675"/>
      <c r="I73" s="676"/>
      <c r="J73" s="676"/>
      <c r="K73" s="676"/>
      <c r="L73" s="676"/>
    </row>
    <row r="74" spans="1:12" s="848" customFormat="1" ht="63.75">
      <c r="A74" s="980" t="s">
        <v>1122</v>
      </c>
      <c r="B74" s="981" t="s">
        <v>1200</v>
      </c>
      <c r="C74" s="982" t="s">
        <v>4</v>
      </c>
      <c r="D74" s="983">
        <v>6</v>
      </c>
      <c r="E74" s="1191"/>
      <c r="F74" s="984">
        <f>E74*D74</f>
        <v>0</v>
      </c>
      <c r="G74" s="675"/>
      <c r="H74" s="675"/>
      <c r="I74" s="676"/>
      <c r="J74" s="676"/>
      <c r="K74" s="676"/>
      <c r="L74" s="676"/>
    </row>
    <row r="75" spans="1:12" s="848" customFormat="1" ht="14.25">
      <c r="A75" s="849"/>
      <c r="B75" s="106"/>
      <c r="C75" s="850"/>
      <c r="D75" s="851"/>
      <c r="E75" s="852"/>
      <c r="F75" s="852"/>
      <c r="G75" s="675"/>
      <c r="H75" s="675"/>
      <c r="I75" s="676"/>
      <c r="J75" s="676"/>
      <c r="K75" s="676"/>
      <c r="L75" s="676"/>
    </row>
    <row r="76" spans="1:12" s="848" customFormat="1" ht="76.5">
      <c r="A76" s="970" t="s">
        <v>721</v>
      </c>
      <c r="B76" s="971" t="s">
        <v>1201</v>
      </c>
      <c r="C76" s="972" t="s">
        <v>4</v>
      </c>
      <c r="D76" s="973">
        <v>9</v>
      </c>
      <c r="E76" s="1189"/>
      <c r="F76" s="974">
        <f>E76*D76</f>
        <v>0</v>
      </c>
      <c r="G76" s="675"/>
      <c r="H76" s="675"/>
      <c r="I76" s="676"/>
      <c r="J76" s="676"/>
      <c r="K76" s="676"/>
      <c r="L76" s="676"/>
    </row>
    <row r="77" spans="1:12" s="848" customFormat="1" ht="14.25">
      <c r="A77" s="849"/>
      <c r="B77" s="106"/>
      <c r="C77" s="850"/>
      <c r="D77" s="851"/>
      <c r="E77" s="852"/>
      <c r="F77" s="852"/>
      <c r="G77" s="675"/>
      <c r="H77" s="675"/>
      <c r="I77" s="676"/>
      <c r="J77" s="676"/>
      <c r="K77" s="676"/>
      <c r="L77" s="676"/>
    </row>
    <row r="78" spans="1:12" s="848" customFormat="1" ht="89.25">
      <c r="A78" s="970" t="s">
        <v>1381</v>
      </c>
      <c r="B78" s="971" t="s">
        <v>1202</v>
      </c>
      <c r="C78" s="972" t="s">
        <v>4</v>
      </c>
      <c r="D78" s="973">
        <v>9</v>
      </c>
      <c r="E78" s="1189"/>
      <c r="F78" s="974">
        <f>E78*D78</f>
        <v>0</v>
      </c>
      <c r="G78" s="675"/>
      <c r="H78" s="675"/>
      <c r="I78" s="676"/>
      <c r="J78" s="676"/>
      <c r="K78" s="676"/>
      <c r="L78" s="676"/>
    </row>
    <row r="79" spans="1:12" s="848" customFormat="1" ht="14.25">
      <c r="A79" s="858"/>
      <c r="B79" s="106"/>
      <c r="C79" s="850"/>
      <c r="D79" s="851"/>
      <c r="E79" s="852"/>
      <c r="F79" s="852"/>
      <c r="G79" s="675"/>
      <c r="H79" s="675"/>
      <c r="I79" s="676"/>
      <c r="J79" s="676"/>
      <c r="K79" s="676"/>
      <c r="L79" s="676"/>
    </row>
    <row r="80" spans="1:12" s="848" customFormat="1" ht="14.25">
      <c r="A80" s="858"/>
      <c r="B80" s="964" t="s">
        <v>63</v>
      </c>
      <c r="C80" s="850"/>
      <c r="D80" s="851"/>
      <c r="E80" s="852"/>
      <c r="F80" s="852"/>
      <c r="G80" s="675"/>
      <c r="H80" s="675"/>
      <c r="I80" s="676"/>
      <c r="J80" s="676"/>
      <c r="K80" s="676"/>
      <c r="L80" s="676"/>
    </row>
    <row r="81" spans="1:12" s="848" customFormat="1" ht="14.25">
      <c r="A81" s="858"/>
      <c r="B81" s="106"/>
      <c r="C81" s="850"/>
      <c r="D81" s="851"/>
      <c r="E81" s="852"/>
      <c r="F81" s="852"/>
      <c r="G81" s="675"/>
      <c r="H81" s="675"/>
      <c r="I81" s="676"/>
      <c r="J81" s="676"/>
      <c r="K81" s="676"/>
      <c r="L81" s="676"/>
    </row>
    <row r="82" spans="1:12" s="848" customFormat="1" ht="14.25">
      <c r="A82" s="965" t="s">
        <v>1382</v>
      </c>
      <c r="B82" s="966" t="s">
        <v>1430</v>
      </c>
      <c r="C82" s="967"/>
      <c r="D82" s="968"/>
      <c r="E82" s="969"/>
      <c r="F82" s="969"/>
      <c r="G82" s="675"/>
      <c r="H82" s="675"/>
      <c r="I82" s="676"/>
      <c r="J82" s="676"/>
      <c r="K82" s="676"/>
      <c r="L82" s="676"/>
    </row>
    <row r="83" spans="1:12" s="848" customFormat="1" ht="14.25">
      <c r="A83" s="1052" t="s">
        <v>1124</v>
      </c>
      <c r="B83" s="966" t="s">
        <v>1203</v>
      </c>
      <c r="C83" s="967" t="s">
        <v>1126</v>
      </c>
      <c r="D83" s="968">
        <v>50</v>
      </c>
      <c r="E83" s="1188"/>
      <c r="F83" s="969">
        <f>E83*D83</f>
        <v>0</v>
      </c>
      <c r="G83" s="675"/>
      <c r="H83" s="675"/>
      <c r="I83" s="676"/>
      <c r="J83" s="676"/>
      <c r="K83" s="676"/>
      <c r="L83" s="676"/>
    </row>
    <row r="84" spans="1:12" s="848" customFormat="1" ht="14.25">
      <c r="A84" s="1052" t="s">
        <v>1127</v>
      </c>
      <c r="B84" s="966" t="s">
        <v>1128</v>
      </c>
      <c r="C84" s="967" t="s">
        <v>1126</v>
      </c>
      <c r="D84" s="968">
        <v>50</v>
      </c>
      <c r="E84" s="1188"/>
      <c r="F84" s="969">
        <f>E84*D84</f>
        <v>0</v>
      </c>
      <c r="G84" s="675"/>
      <c r="H84" s="675"/>
      <c r="I84" s="676"/>
      <c r="J84" s="676"/>
      <c r="K84" s="676"/>
      <c r="L84" s="676"/>
    </row>
    <row r="85" spans="1:12" s="848" customFormat="1" ht="15" thickBot="1">
      <c r="A85" s="858"/>
      <c r="B85" s="106"/>
      <c r="C85" s="850"/>
      <c r="D85" s="851"/>
      <c r="E85" s="852"/>
      <c r="F85" s="852"/>
      <c r="G85" s="675"/>
      <c r="H85" s="675"/>
      <c r="I85" s="676"/>
      <c r="J85" s="676"/>
      <c r="K85" s="676"/>
      <c r="L85" s="676"/>
    </row>
    <row r="86" spans="1:12" ht="17.25" thickBot="1">
      <c r="A86" s="859"/>
      <c r="B86" s="860" t="s">
        <v>1204</v>
      </c>
      <c r="C86" s="861"/>
      <c r="D86" s="862"/>
      <c r="E86" s="863"/>
      <c r="F86" s="863">
        <f>SUM(F49:F85)</f>
        <v>0</v>
      </c>
    </row>
    <row r="87" spans="1:12" ht="17.25" thickTop="1"/>
  </sheetData>
  <sheetProtection algorithmName="SHA-512" hashValue="QjabB1FM6wl0QixHdcOaKYwoDhodcHCwDbZ/nJY6BsWLO0JlVd7C1Hq1f9GGe4Hkk01OeYB6+o/z/tBqxwUnlg==" saltValue="43Kh5xZhYr9KgJ+hdLKQiA==" spinCount="100000" sheet="1" objects="1" scenarios="1" selectLockedCells="1"/>
  <mergeCells count="44">
    <mergeCell ref="B45:F45"/>
    <mergeCell ref="B46:F46"/>
    <mergeCell ref="B39:F39"/>
    <mergeCell ref="B40:F40"/>
    <mergeCell ref="B41:F41"/>
    <mergeCell ref="B42:F42"/>
    <mergeCell ref="B43:F43"/>
    <mergeCell ref="B44:F44"/>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4:F14"/>
    <mergeCell ref="B3:F3"/>
    <mergeCell ref="B4:F4"/>
    <mergeCell ref="B5:F5"/>
    <mergeCell ref="B6:F6"/>
    <mergeCell ref="B7:F7"/>
    <mergeCell ref="B8:F8"/>
    <mergeCell ref="B9:F9"/>
    <mergeCell ref="B10:F10"/>
    <mergeCell ref="B11:F11"/>
    <mergeCell ref="B12:F12"/>
    <mergeCell ref="B13:F13"/>
  </mergeCells>
  <conditionalFormatting sqref="E7:E300">
    <cfRule type="expression" dxfId="16"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2" manualBreakCount="2">
    <brk id="6" max="67" man="1"/>
    <brk id="10" max="6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C29F-948C-4B93-A4CA-6ED8EE484EEF}">
  <sheetPr codeName="List8"/>
  <dimension ref="A1:L57"/>
  <sheetViews>
    <sheetView view="pageBreakPreview" zoomScaleNormal="100" zoomScaleSheetLayoutView="100" workbookViewId="0">
      <selection activeCell="E14" sqref="E14"/>
    </sheetView>
  </sheetViews>
  <sheetFormatPr defaultRowHeight="16.5"/>
  <cols>
    <col min="1" max="1" width="7.140625" style="108" customWidth="1"/>
    <col min="2" max="2" width="39.42578125" style="1" customWidth="1"/>
    <col min="3" max="3" width="8.5703125" style="1" customWidth="1"/>
    <col min="4" max="4" width="11.140625" style="1" customWidth="1"/>
    <col min="5" max="5" width="11.28515625" style="1" customWidth="1"/>
    <col min="6" max="6" width="12.42578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5703125" style="1" customWidth="1"/>
    <col min="260" max="260" width="11.140625" style="1" customWidth="1"/>
    <col min="261" max="261" width="11.285156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5703125" style="1" customWidth="1"/>
    <col min="516" max="516" width="11.140625" style="1" customWidth="1"/>
    <col min="517" max="517" width="11.285156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5703125" style="1" customWidth="1"/>
    <col min="772" max="772" width="11.140625" style="1" customWidth="1"/>
    <col min="773" max="773" width="11.285156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5703125" style="1" customWidth="1"/>
    <col min="1028" max="1028" width="11.140625" style="1" customWidth="1"/>
    <col min="1029" max="1029" width="11.285156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5703125" style="1" customWidth="1"/>
    <col min="1284" max="1284" width="11.140625" style="1" customWidth="1"/>
    <col min="1285" max="1285" width="11.285156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5703125" style="1" customWidth="1"/>
    <col min="1540" max="1540" width="11.140625" style="1" customWidth="1"/>
    <col min="1541" max="1541" width="11.285156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5703125" style="1" customWidth="1"/>
    <col min="1796" max="1796" width="11.140625" style="1" customWidth="1"/>
    <col min="1797" max="1797" width="11.285156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5703125" style="1" customWidth="1"/>
    <col min="2052" max="2052" width="11.140625" style="1" customWidth="1"/>
    <col min="2053" max="2053" width="11.285156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5703125" style="1" customWidth="1"/>
    <col min="2308" max="2308" width="11.140625" style="1" customWidth="1"/>
    <col min="2309" max="2309" width="11.285156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5703125" style="1" customWidth="1"/>
    <col min="2564" max="2564" width="11.140625" style="1" customWidth="1"/>
    <col min="2565" max="2565" width="11.285156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5703125" style="1" customWidth="1"/>
    <col min="2820" max="2820" width="11.140625" style="1" customWidth="1"/>
    <col min="2821" max="2821" width="11.285156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5703125" style="1" customWidth="1"/>
    <col min="3076" max="3076" width="11.140625" style="1" customWidth="1"/>
    <col min="3077" max="3077" width="11.285156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5703125" style="1" customWidth="1"/>
    <col min="3332" max="3332" width="11.140625" style="1" customWidth="1"/>
    <col min="3333" max="3333" width="11.285156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5703125" style="1" customWidth="1"/>
    <col min="3588" max="3588" width="11.140625" style="1" customWidth="1"/>
    <col min="3589" max="3589" width="11.285156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5703125" style="1" customWidth="1"/>
    <col min="3844" max="3844" width="11.140625" style="1" customWidth="1"/>
    <col min="3845" max="3845" width="11.285156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5703125" style="1" customWidth="1"/>
    <col min="4100" max="4100" width="11.140625" style="1" customWidth="1"/>
    <col min="4101" max="4101" width="11.285156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5703125" style="1" customWidth="1"/>
    <col min="4356" max="4356" width="11.140625" style="1" customWidth="1"/>
    <col min="4357" max="4357" width="11.285156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5703125" style="1" customWidth="1"/>
    <col min="4612" max="4612" width="11.140625" style="1" customWidth="1"/>
    <col min="4613" max="4613" width="11.285156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5703125" style="1" customWidth="1"/>
    <col min="4868" max="4868" width="11.140625" style="1" customWidth="1"/>
    <col min="4869" max="4869" width="11.285156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5703125" style="1" customWidth="1"/>
    <col min="5124" max="5124" width="11.140625" style="1" customWidth="1"/>
    <col min="5125" max="5125" width="11.285156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5703125" style="1" customWidth="1"/>
    <col min="5380" max="5380" width="11.140625" style="1" customWidth="1"/>
    <col min="5381" max="5381" width="11.285156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5703125" style="1" customWidth="1"/>
    <col min="5636" max="5636" width="11.140625" style="1" customWidth="1"/>
    <col min="5637" max="5637" width="11.285156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5703125" style="1" customWidth="1"/>
    <col min="5892" max="5892" width="11.140625" style="1" customWidth="1"/>
    <col min="5893" max="5893" width="11.285156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5703125" style="1" customWidth="1"/>
    <col min="6148" max="6148" width="11.140625" style="1" customWidth="1"/>
    <col min="6149" max="6149" width="11.285156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5703125" style="1" customWidth="1"/>
    <col min="6404" max="6404" width="11.140625" style="1" customWidth="1"/>
    <col min="6405" max="6405" width="11.285156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5703125" style="1" customWidth="1"/>
    <col min="6660" max="6660" width="11.140625" style="1" customWidth="1"/>
    <col min="6661" max="6661" width="11.285156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5703125" style="1" customWidth="1"/>
    <col min="6916" max="6916" width="11.140625" style="1" customWidth="1"/>
    <col min="6917" max="6917" width="11.285156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5703125" style="1" customWidth="1"/>
    <col min="7172" max="7172" width="11.140625" style="1" customWidth="1"/>
    <col min="7173" max="7173" width="11.285156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5703125" style="1" customWidth="1"/>
    <col min="7428" max="7428" width="11.140625" style="1" customWidth="1"/>
    <col min="7429" max="7429" width="11.285156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5703125" style="1" customWidth="1"/>
    <col min="7684" max="7684" width="11.140625" style="1" customWidth="1"/>
    <col min="7685" max="7685" width="11.285156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5703125" style="1" customWidth="1"/>
    <col min="7940" max="7940" width="11.140625" style="1" customWidth="1"/>
    <col min="7941" max="7941" width="11.285156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5703125" style="1" customWidth="1"/>
    <col min="8196" max="8196" width="11.140625" style="1" customWidth="1"/>
    <col min="8197" max="8197" width="11.285156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5703125" style="1" customWidth="1"/>
    <col min="8452" max="8452" width="11.140625" style="1" customWidth="1"/>
    <col min="8453" max="8453" width="11.285156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5703125" style="1" customWidth="1"/>
    <col min="8708" max="8708" width="11.140625" style="1" customWidth="1"/>
    <col min="8709" max="8709" width="11.285156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5703125" style="1" customWidth="1"/>
    <col min="8964" max="8964" width="11.140625" style="1" customWidth="1"/>
    <col min="8965" max="8965" width="11.285156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5703125" style="1" customWidth="1"/>
    <col min="9220" max="9220" width="11.140625" style="1" customWidth="1"/>
    <col min="9221" max="9221" width="11.285156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5703125" style="1" customWidth="1"/>
    <col min="9476" max="9476" width="11.140625" style="1" customWidth="1"/>
    <col min="9477" max="9477" width="11.285156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5703125" style="1" customWidth="1"/>
    <col min="9732" max="9732" width="11.140625" style="1" customWidth="1"/>
    <col min="9733" max="9733" width="11.285156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5703125" style="1" customWidth="1"/>
    <col min="9988" max="9988" width="11.140625" style="1" customWidth="1"/>
    <col min="9989" max="9989" width="11.285156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5703125" style="1" customWidth="1"/>
    <col min="10244" max="10244" width="11.140625" style="1" customWidth="1"/>
    <col min="10245" max="10245" width="11.285156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5703125" style="1" customWidth="1"/>
    <col min="10500" max="10500" width="11.140625" style="1" customWidth="1"/>
    <col min="10501" max="10501" width="11.285156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5703125" style="1" customWidth="1"/>
    <col min="10756" max="10756" width="11.140625" style="1" customWidth="1"/>
    <col min="10757" max="10757" width="11.285156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5703125" style="1" customWidth="1"/>
    <col min="11012" max="11012" width="11.140625" style="1" customWidth="1"/>
    <col min="11013" max="11013" width="11.285156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5703125" style="1" customWidth="1"/>
    <col min="11268" max="11268" width="11.140625" style="1" customWidth="1"/>
    <col min="11269" max="11269" width="11.285156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5703125" style="1" customWidth="1"/>
    <col min="11524" max="11524" width="11.140625" style="1" customWidth="1"/>
    <col min="11525" max="11525" width="11.285156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5703125" style="1" customWidth="1"/>
    <col min="11780" max="11780" width="11.140625" style="1" customWidth="1"/>
    <col min="11781" max="11781" width="11.285156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5703125" style="1" customWidth="1"/>
    <col min="12036" max="12036" width="11.140625" style="1" customWidth="1"/>
    <col min="12037" max="12037" width="11.285156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5703125" style="1" customWidth="1"/>
    <col min="12292" max="12292" width="11.140625" style="1" customWidth="1"/>
    <col min="12293" max="12293" width="11.285156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5703125" style="1" customWidth="1"/>
    <col min="12548" max="12548" width="11.140625" style="1" customWidth="1"/>
    <col min="12549" max="12549" width="11.285156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5703125" style="1" customWidth="1"/>
    <col min="12804" max="12804" width="11.140625" style="1" customWidth="1"/>
    <col min="12805" max="12805" width="11.285156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5703125" style="1" customWidth="1"/>
    <col min="13060" max="13060" width="11.140625" style="1" customWidth="1"/>
    <col min="13061" max="13061" width="11.285156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5703125" style="1" customWidth="1"/>
    <col min="13316" max="13316" width="11.140625" style="1" customWidth="1"/>
    <col min="13317" max="13317" width="11.285156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5703125" style="1" customWidth="1"/>
    <col min="13572" max="13572" width="11.140625" style="1" customWidth="1"/>
    <col min="13573" max="13573" width="11.285156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5703125" style="1" customWidth="1"/>
    <col min="13828" max="13828" width="11.140625" style="1" customWidth="1"/>
    <col min="13829" max="13829" width="11.285156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5703125" style="1" customWidth="1"/>
    <col min="14084" max="14084" width="11.140625" style="1" customWidth="1"/>
    <col min="14085" max="14085" width="11.285156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5703125" style="1" customWidth="1"/>
    <col min="14340" max="14340" width="11.140625" style="1" customWidth="1"/>
    <col min="14341" max="14341" width="11.285156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5703125" style="1" customWidth="1"/>
    <col min="14596" max="14596" width="11.140625" style="1" customWidth="1"/>
    <col min="14597" max="14597" width="11.285156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5703125" style="1" customWidth="1"/>
    <col min="14852" max="14852" width="11.140625" style="1" customWidth="1"/>
    <col min="14853" max="14853" width="11.285156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5703125" style="1" customWidth="1"/>
    <col min="15108" max="15108" width="11.140625" style="1" customWidth="1"/>
    <col min="15109" max="15109" width="11.285156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5703125" style="1" customWidth="1"/>
    <col min="15364" max="15364" width="11.140625" style="1" customWidth="1"/>
    <col min="15365" max="15365" width="11.285156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5703125" style="1" customWidth="1"/>
    <col min="15620" max="15620" width="11.140625" style="1" customWidth="1"/>
    <col min="15621" max="15621" width="11.285156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5703125" style="1" customWidth="1"/>
    <col min="15876" max="15876" width="11.140625" style="1" customWidth="1"/>
    <col min="15877" max="15877" width="11.285156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5703125" style="1" customWidth="1"/>
    <col min="16132" max="16132" width="11.140625" style="1" customWidth="1"/>
    <col min="16133" max="16133" width="11.28515625" style="1" customWidth="1"/>
    <col min="16134" max="16134" width="12.42578125" style="1" customWidth="1"/>
    <col min="16135" max="16139" width="9.140625" style="1"/>
    <col min="16140" max="16140" width="7.140625" style="1" customWidth="1"/>
    <col min="16141" max="16384" width="9.140625" style="1"/>
  </cols>
  <sheetData>
    <row r="1" spans="1:12">
      <c r="A1" s="839" t="s">
        <v>1389</v>
      </c>
      <c r="B1" s="2" t="s">
        <v>1145</v>
      </c>
      <c r="H1" s="127"/>
      <c r="I1" s="653" t="s">
        <v>127</v>
      </c>
      <c r="J1" s="653" t="s">
        <v>128</v>
      </c>
      <c r="K1" s="449" t="s">
        <v>1132</v>
      </c>
      <c r="L1" s="277"/>
    </row>
    <row r="2" spans="1:12">
      <c r="A2" s="839"/>
      <c r="B2" s="2"/>
      <c r="H2" s="450" t="s">
        <v>1110</v>
      </c>
      <c r="I2" s="451">
        <f>F18+F20+F22+F24+F26+F28+F30+F32+F34+F38+F40+F42+F44+F46+F48+F50+F52+F54</f>
        <v>0</v>
      </c>
      <c r="J2" s="451"/>
      <c r="K2" s="449" t="s">
        <v>1133</v>
      </c>
      <c r="L2" s="277">
        <f>SUM(I2:I13)</f>
        <v>0</v>
      </c>
    </row>
    <row r="3" spans="1:12" s="864" customFormat="1">
      <c r="A3" s="1299" t="s">
        <v>1205</v>
      </c>
      <c r="B3" s="1300"/>
      <c r="C3" s="1300"/>
      <c r="D3" s="1300"/>
      <c r="E3" s="1300"/>
      <c r="F3" s="1301"/>
      <c r="G3" s="675"/>
      <c r="H3" s="35" t="s">
        <v>1111</v>
      </c>
      <c r="I3" s="451"/>
      <c r="J3" s="451"/>
      <c r="K3" s="449" t="s">
        <v>1134</v>
      </c>
      <c r="L3" s="277">
        <f>F56</f>
        <v>0</v>
      </c>
    </row>
    <row r="4" spans="1:12" s="1059" customFormat="1">
      <c r="A4" s="1302" t="s">
        <v>1206</v>
      </c>
      <c r="B4" s="1303"/>
      <c r="C4" s="1303"/>
      <c r="D4" s="1303"/>
      <c r="E4" s="1303"/>
      <c r="F4" s="1304"/>
      <c r="G4" s="675"/>
      <c r="H4" s="452" t="s">
        <v>153</v>
      </c>
      <c r="I4" s="451"/>
      <c r="J4" s="451"/>
      <c r="K4" s="277"/>
      <c r="L4" s="277"/>
    </row>
    <row r="5" spans="1:12" s="1059" customFormat="1">
      <c r="A5" s="1305" t="s">
        <v>1207</v>
      </c>
      <c r="B5" s="1306"/>
      <c r="C5" s="1306"/>
      <c r="D5" s="1306"/>
      <c r="E5" s="1306"/>
      <c r="F5" s="1307"/>
      <c r="G5" s="675"/>
      <c r="H5" s="453" t="s">
        <v>1130</v>
      </c>
      <c r="I5" s="451"/>
      <c r="J5" s="451"/>
      <c r="K5" s="277"/>
      <c r="L5" s="277"/>
    </row>
    <row r="6" spans="1:12" s="1059" customFormat="1">
      <c r="A6" s="1305" t="s">
        <v>1208</v>
      </c>
      <c r="B6" s="1306"/>
      <c r="C6" s="1306"/>
      <c r="D6" s="1306"/>
      <c r="E6" s="1306"/>
      <c r="F6" s="1307"/>
      <c r="G6" s="675"/>
      <c r="H6" s="36" t="s">
        <v>10</v>
      </c>
      <c r="I6" s="451"/>
      <c r="J6" s="451"/>
      <c r="K6" s="277"/>
      <c r="L6" s="277"/>
    </row>
    <row r="7" spans="1:12" s="1059" customFormat="1">
      <c r="A7" s="1305" t="s">
        <v>1209</v>
      </c>
      <c r="B7" s="1306"/>
      <c r="C7" s="1306"/>
      <c r="D7" s="1306"/>
      <c r="E7" s="1306"/>
      <c r="F7" s="1307"/>
      <c r="G7" s="675"/>
      <c r="H7" s="37" t="s">
        <v>135</v>
      </c>
      <c r="I7" s="451"/>
      <c r="J7" s="451"/>
      <c r="K7" s="277"/>
      <c r="L7" s="277"/>
    </row>
    <row r="8" spans="1:12" s="1059" customFormat="1">
      <c r="A8" s="1296" t="s">
        <v>1210</v>
      </c>
      <c r="B8" s="1297"/>
      <c r="C8" s="1297"/>
      <c r="D8" s="1297"/>
      <c r="E8" s="1297"/>
      <c r="F8" s="1298"/>
      <c r="G8" s="675"/>
      <c r="H8" s="38" t="s">
        <v>134</v>
      </c>
      <c r="I8" s="451"/>
      <c r="J8" s="451"/>
      <c r="K8" s="277"/>
      <c r="L8" s="277"/>
    </row>
    <row r="9" spans="1:12">
      <c r="A9" s="866" t="s">
        <v>1211</v>
      </c>
      <c r="B9" s="109"/>
      <c r="C9" s="81"/>
      <c r="D9" s="81"/>
      <c r="E9" s="81"/>
      <c r="F9" s="82"/>
      <c r="H9" s="39" t="s">
        <v>11</v>
      </c>
      <c r="I9" s="451"/>
      <c r="J9" s="451"/>
      <c r="K9" s="277"/>
      <c r="L9" s="277"/>
    </row>
    <row r="10" spans="1:12">
      <c r="A10" s="867" t="s">
        <v>1212</v>
      </c>
      <c r="B10" s="79"/>
      <c r="C10" s="79"/>
      <c r="D10" s="79"/>
      <c r="E10" s="79"/>
      <c r="F10" s="85"/>
      <c r="H10" s="377" t="s">
        <v>1131</v>
      </c>
      <c r="I10" s="463"/>
      <c r="J10" s="451"/>
      <c r="K10" s="277"/>
      <c r="L10" s="277"/>
    </row>
    <row r="11" spans="1:12">
      <c r="A11" s="868"/>
      <c r="H11" s="62" t="s">
        <v>154</v>
      </c>
      <c r="I11" s="454"/>
      <c r="J11" s="454"/>
      <c r="K11" s="277"/>
      <c r="L11" s="277"/>
    </row>
    <row r="12" spans="1:12">
      <c r="A12" s="869" t="s">
        <v>1213</v>
      </c>
      <c r="B12" s="90"/>
      <c r="C12" s="88"/>
      <c r="D12" s="88"/>
      <c r="E12" s="88"/>
      <c r="F12" s="89"/>
      <c r="H12" s="63" t="s">
        <v>8</v>
      </c>
      <c r="I12" s="451"/>
      <c r="J12" s="451"/>
      <c r="K12" s="277"/>
      <c r="L12" s="277"/>
    </row>
    <row r="13" spans="1:12">
      <c r="A13" s="868"/>
      <c r="H13" s="456" t="s">
        <v>9</v>
      </c>
      <c r="I13" s="451">
        <f>SUM(J2:J12)</f>
        <v>0</v>
      </c>
      <c r="J13" s="457"/>
      <c r="K13" s="277"/>
      <c r="L13" s="277"/>
    </row>
    <row r="14" spans="1:12" s="2" customFormat="1" ht="17.25" thickBot="1">
      <c r="A14" s="841"/>
      <c r="B14" s="842" t="s">
        <v>1112</v>
      </c>
      <c r="C14" s="870" t="s">
        <v>6</v>
      </c>
      <c r="D14" s="870" t="s">
        <v>1</v>
      </c>
      <c r="E14" s="1192" t="s">
        <v>1113</v>
      </c>
      <c r="F14" s="870" t="s">
        <v>2</v>
      </c>
      <c r="G14" s="675"/>
      <c r="H14" s="675"/>
      <c r="I14" s="127"/>
      <c r="J14" s="127"/>
      <c r="K14" s="366"/>
      <c r="L14" s="127"/>
    </row>
    <row r="15" spans="1:12" ht="17.25" thickTop="1">
      <c r="I15" s="127"/>
      <c r="J15" s="127"/>
      <c r="K15" s="366"/>
      <c r="L15" s="127"/>
    </row>
    <row r="16" spans="1:12">
      <c r="B16" s="963" t="s">
        <v>1377</v>
      </c>
      <c r="I16" s="127"/>
      <c r="J16" s="127"/>
      <c r="K16" s="366"/>
      <c r="L16" s="127"/>
    </row>
    <row r="17" spans="1:12">
      <c r="I17" s="127"/>
      <c r="J17" s="127"/>
      <c r="K17" s="366"/>
      <c r="L17" s="127"/>
    </row>
    <row r="18" spans="1:12" ht="76.5">
      <c r="A18" s="985" t="s">
        <v>723</v>
      </c>
      <c r="B18" s="986" t="s">
        <v>1214</v>
      </c>
      <c r="C18" s="987" t="s">
        <v>1119</v>
      </c>
      <c r="D18" s="988">
        <v>180</v>
      </c>
      <c r="E18" s="1193"/>
      <c r="F18" s="989">
        <f>E18*D18</f>
        <v>0</v>
      </c>
      <c r="I18" s="127"/>
      <c r="J18" s="127"/>
      <c r="K18" s="366"/>
      <c r="L18" s="127"/>
    </row>
    <row r="19" spans="1:12" s="848" customFormat="1">
      <c r="A19" s="108"/>
      <c r="C19" s="845"/>
      <c r="D19" s="845"/>
      <c r="E19" s="845"/>
      <c r="F19" s="845"/>
      <c r="G19" s="675"/>
      <c r="H19" s="675"/>
      <c r="I19" s="127"/>
      <c r="J19" s="127"/>
      <c r="K19" s="366"/>
      <c r="L19" s="127"/>
    </row>
    <row r="20" spans="1:12" s="848" customFormat="1" ht="38.25">
      <c r="A20" s="985" t="s">
        <v>1370</v>
      </c>
      <c r="B20" s="986" t="s">
        <v>1215</v>
      </c>
      <c r="C20" s="987" t="s">
        <v>1119</v>
      </c>
      <c r="D20" s="988">
        <v>75</v>
      </c>
      <c r="E20" s="1193"/>
      <c r="F20" s="989">
        <f>E20*D20</f>
        <v>0</v>
      </c>
      <c r="G20" s="675"/>
      <c r="H20" s="675"/>
      <c r="I20" s="127"/>
      <c r="J20" s="127"/>
      <c r="K20" s="366"/>
      <c r="L20" s="127"/>
    </row>
    <row r="21" spans="1:12" s="848" customFormat="1">
      <c r="A21" s="871"/>
      <c r="B21" s="854"/>
      <c r="C21" s="855"/>
      <c r="D21" s="856"/>
      <c r="E21" s="857"/>
      <c r="F21" s="857"/>
      <c r="G21" s="675"/>
      <c r="H21" s="675"/>
      <c r="I21" s="127"/>
      <c r="J21" s="127"/>
      <c r="K21" s="366"/>
      <c r="L21" s="127"/>
    </row>
    <row r="22" spans="1:12" s="848" customFormat="1" ht="51">
      <c r="A22" s="985" t="s">
        <v>1371</v>
      </c>
      <c r="B22" s="986" t="s">
        <v>1216</v>
      </c>
      <c r="C22" s="987" t="s">
        <v>1119</v>
      </c>
      <c r="D22" s="988">
        <v>110</v>
      </c>
      <c r="E22" s="1193"/>
      <c r="F22" s="989">
        <f>E22*D22</f>
        <v>0</v>
      </c>
      <c r="G22" s="675"/>
      <c r="H22" s="675"/>
      <c r="I22" s="127"/>
      <c r="J22" s="127"/>
      <c r="K22" s="366"/>
      <c r="L22" s="127"/>
    </row>
    <row r="23" spans="1:12" s="848" customFormat="1">
      <c r="A23" s="844"/>
      <c r="B23" s="104"/>
      <c r="C23" s="845"/>
      <c r="D23" s="846"/>
      <c r="E23" s="847"/>
      <c r="F23" s="847"/>
      <c r="G23" s="675"/>
      <c r="H23" s="675"/>
      <c r="I23" s="127"/>
      <c r="J23" s="127"/>
      <c r="K23" s="366"/>
      <c r="L23" s="127"/>
    </row>
    <row r="24" spans="1:12" s="848" customFormat="1" ht="51">
      <c r="A24" s="965" t="s">
        <v>1372</v>
      </c>
      <c r="B24" s="966" t="s">
        <v>1217</v>
      </c>
      <c r="C24" s="967" t="s">
        <v>3</v>
      </c>
      <c r="D24" s="968">
        <v>220</v>
      </c>
      <c r="E24" s="1188"/>
      <c r="F24" s="969">
        <f>E24*D24</f>
        <v>0</v>
      </c>
      <c r="G24" s="675"/>
      <c r="H24" s="675"/>
      <c r="I24" s="127"/>
      <c r="J24" s="127"/>
      <c r="K24" s="366"/>
      <c r="L24" s="127"/>
    </row>
    <row r="25" spans="1:12" s="848" customFormat="1">
      <c r="A25" s="108"/>
      <c r="B25" s="104"/>
      <c r="C25" s="872"/>
      <c r="D25" s="873"/>
      <c r="E25" s="845"/>
      <c r="F25" s="845"/>
      <c r="G25" s="675"/>
      <c r="H25" s="675"/>
      <c r="I25" s="127"/>
      <c r="J25" s="127"/>
      <c r="K25" s="366"/>
      <c r="L25" s="127"/>
    </row>
    <row r="26" spans="1:12" s="848" customFormat="1" ht="38.25">
      <c r="A26" s="985" t="s">
        <v>1373</v>
      </c>
      <c r="B26" s="986" t="s">
        <v>1218</v>
      </c>
      <c r="C26" s="987" t="s">
        <v>3</v>
      </c>
      <c r="D26" s="988">
        <v>220</v>
      </c>
      <c r="E26" s="1193"/>
      <c r="F26" s="989">
        <f>E26*D26</f>
        <v>0</v>
      </c>
      <c r="G26" s="675"/>
      <c r="H26" s="675"/>
      <c r="I26" s="127"/>
      <c r="J26" s="127"/>
      <c r="K26" s="366"/>
      <c r="L26" s="127"/>
    </row>
    <row r="27" spans="1:12" s="848" customFormat="1">
      <c r="A27" s="108"/>
      <c r="C27" s="845"/>
      <c r="D27" s="845"/>
      <c r="E27" s="845"/>
      <c r="F27" s="845"/>
      <c r="G27" s="675"/>
      <c r="H27" s="675"/>
      <c r="I27" s="127"/>
      <c r="J27" s="127"/>
      <c r="K27" s="366"/>
      <c r="L27" s="127"/>
    </row>
    <row r="28" spans="1:12" s="848" customFormat="1" ht="63.75">
      <c r="A28" s="985" t="s">
        <v>1374</v>
      </c>
      <c r="B28" s="986" t="s">
        <v>1219</v>
      </c>
      <c r="C28" s="987" t="s">
        <v>1119</v>
      </c>
      <c r="D28" s="988">
        <v>255</v>
      </c>
      <c r="E28" s="1193"/>
      <c r="F28" s="989">
        <f>E28*D28</f>
        <v>0</v>
      </c>
      <c r="G28" s="675"/>
      <c r="H28" s="675"/>
      <c r="I28" s="127"/>
      <c r="J28" s="127"/>
      <c r="K28" s="366"/>
      <c r="L28" s="127"/>
    </row>
    <row r="29" spans="1:12" s="848" customFormat="1">
      <c r="A29" s="108"/>
      <c r="C29" s="845"/>
      <c r="D29" s="845"/>
      <c r="E29" s="845"/>
      <c r="F29" s="845"/>
      <c r="G29" s="675"/>
      <c r="H29" s="675"/>
      <c r="I29" s="127"/>
      <c r="J29" s="127"/>
      <c r="K29" s="366"/>
      <c r="L29" s="127"/>
    </row>
    <row r="30" spans="1:12" s="848" customFormat="1" ht="51">
      <c r="A30" s="985" t="s">
        <v>1375</v>
      </c>
      <c r="B30" s="986" t="s">
        <v>1220</v>
      </c>
      <c r="C30" s="987" t="s">
        <v>3</v>
      </c>
      <c r="D30" s="988">
        <v>220</v>
      </c>
      <c r="E30" s="1193"/>
      <c r="F30" s="989">
        <f>E30*D30</f>
        <v>0</v>
      </c>
      <c r="G30" s="675"/>
      <c r="H30" s="675"/>
      <c r="I30" s="127"/>
      <c r="J30" s="127"/>
      <c r="K30" s="366"/>
      <c r="L30" s="127"/>
    </row>
    <row r="31" spans="1:12" s="848" customFormat="1">
      <c r="A31" s="108"/>
      <c r="C31" s="845"/>
      <c r="D31" s="845"/>
      <c r="E31" s="845"/>
      <c r="F31" s="845"/>
      <c r="G31" s="675"/>
      <c r="H31" s="675"/>
      <c r="I31" s="127"/>
      <c r="J31" s="127"/>
      <c r="K31" s="366"/>
      <c r="L31" s="127"/>
    </row>
    <row r="32" spans="1:12" s="848" customFormat="1" ht="51">
      <c r="A32" s="985" t="s">
        <v>1376</v>
      </c>
      <c r="B32" s="986" t="s">
        <v>1221</v>
      </c>
      <c r="C32" s="987" t="s">
        <v>3</v>
      </c>
      <c r="D32" s="988">
        <v>150</v>
      </c>
      <c r="E32" s="1193"/>
      <c r="F32" s="989">
        <f>E32*D32</f>
        <v>0</v>
      </c>
      <c r="G32" s="675"/>
      <c r="H32" s="675"/>
      <c r="I32" s="127"/>
      <c r="J32" s="127"/>
      <c r="K32" s="366"/>
      <c r="L32" s="127"/>
    </row>
    <row r="33" spans="1:12" s="848" customFormat="1">
      <c r="A33" s="108"/>
      <c r="C33" s="845"/>
      <c r="D33" s="845"/>
      <c r="E33" s="845"/>
      <c r="F33" s="845"/>
      <c r="G33" s="675"/>
      <c r="H33" s="675"/>
      <c r="I33" s="127"/>
      <c r="J33" s="127"/>
      <c r="K33" s="366"/>
      <c r="L33" s="127"/>
    </row>
    <row r="34" spans="1:12" s="848" customFormat="1" ht="76.5">
      <c r="A34" s="985" t="s">
        <v>1379</v>
      </c>
      <c r="B34" s="986" t="s">
        <v>1222</v>
      </c>
      <c r="C34" s="987" t="s">
        <v>3</v>
      </c>
      <c r="D34" s="988">
        <v>220</v>
      </c>
      <c r="E34" s="1193"/>
      <c r="F34" s="989">
        <f>E34*D34</f>
        <v>0</v>
      </c>
      <c r="G34" s="675"/>
      <c r="H34" s="675"/>
      <c r="I34" s="127"/>
      <c r="J34" s="127"/>
      <c r="K34" s="366"/>
      <c r="L34" s="127"/>
    </row>
    <row r="35" spans="1:12" s="848" customFormat="1">
      <c r="A35" s="108"/>
      <c r="C35" s="845"/>
      <c r="D35" s="845"/>
      <c r="E35" s="845"/>
      <c r="F35" s="845"/>
      <c r="G35" s="675"/>
      <c r="H35" s="675"/>
      <c r="I35" s="127"/>
      <c r="J35" s="127"/>
      <c r="K35" s="366"/>
      <c r="L35" s="127"/>
    </row>
    <row r="36" spans="1:12" s="848" customFormat="1">
      <c r="A36" s="108"/>
      <c r="B36" s="963" t="s">
        <v>1378</v>
      </c>
      <c r="C36" s="845"/>
      <c r="D36" s="845"/>
      <c r="E36" s="845"/>
      <c r="F36" s="845"/>
      <c r="G36" s="675"/>
      <c r="H36" s="675"/>
      <c r="I36" s="127"/>
      <c r="J36" s="127"/>
      <c r="K36" s="366"/>
      <c r="L36" s="127"/>
    </row>
    <row r="37" spans="1:12" s="848" customFormat="1">
      <c r="A37" s="108"/>
      <c r="C37" s="845"/>
      <c r="D37" s="845"/>
      <c r="E37" s="845"/>
      <c r="F37" s="845"/>
      <c r="G37" s="677"/>
      <c r="H37" s="681"/>
      <c r="I37" s="679"/>
      <c r="J37" s="679"/>
      <c r="K37" s="127"/>
      <c r="L37" s="127"/>
    </row>
    <row r="38" spans="1:12" s="848" customFormat="1" ht="76.5">
      <c r="A38" s="985" t="s">
        <v>1380</v>
      </c>
      <c r="B38" s="986" t="s">
        <v>1214</v>
      </c>
      <c r="C38" s="987" t="s">
        <v>1119</v>
      </c>
      <c r="D38" s="988">
        <v>120</v>
      </c>
      <c r="E38" s="1193"/>
      <c r="F38" s="989">
        <f>E38*D38</f>
        <v>0</v>
      </c>
      <c r="G38" s="677"/>
      <c r="H38" s="679"/>
      <c r="I38" s="676"/>
      <c r="J38" s="680"/>
      <c r="K38" s="367"/>
      <c r="L38" s="367"/>
    </row>
    <row r="39" spans="1:12" s="848" customFormat="1">
      <c r="A39" s="108"/>
      <c r="C39" s="845"/>
      <c r="D39" s="845"/>
      <c r="E39" s="845"/>
      <c r="F39" s="845"/>
      <c r="G39" s="677"/>
      <c r="H39" s="682"/>
      <c r="I39" s="676"/>
      <c r="J39" s="676"/>
      <c r="K39" s="127"/>
      <c r="L39" s="127"/>
    </row>
    <row r="40" spans="1:12" s="848" customFormat="1" ht="38.25">
      <c r="A40" s="985" t="s">
        <v>1122</v>
      </c>
      <c r="B40" s="986" t="s">
        <v>1215</v>
      </c>
      <c r="C40" s="987" t="s">
        <v>1119</v>
      </c>
      <c r="D40" s="988">
        <v>30</v>
      </c>
      <c r="E40" s="1193"/>
      <c r="F40" s="989">
        <f>E40*D40</f>
        <v>0</v>
      </c>
      <c r="G40" s="681"/>
      <c r="H40" s="675"/>
      <c r="I40" s="676"/>
      <c r="J40" s="676"/>
      <c r="K40" s="683"/>
      <c r="L40" s="676"/>
    </row>
    <row r="41" spans="1:12" s="848" customFormat="1">
      <c r="A41" s="871"/>
      <c r="B41" s="854"/>
      <c r="C41" s="855"/>
      <c r="D41" s="856"/>
      <c r="E41" s="857"/>
      <c r="F41" s="857"/>
      <c r="G41" s="681"/>
      <c r="H41" s="675"/>
      <c r="I41" s="676"/>
      <c r="J41" s="676"/>
      <c r="K41" s="683"/>
      <c r="L41" s="676"/>
    </row>
    <row r="42" spans="1:12" s="848" customFormat="1" ht="51">
      <c r="A42" s="985" t="s">
        <v>721</v>
      </c>
      <c r="B42" s="986" t="s">
        <v>1216</v>
      </c>
      <c r="C42" s="987" t="s">
        <v>1119</v>
      </c>
      <c r="D42" s="988">
        <v>80</v>
      </c>
      <c r="E42" s="1193"/>
      <c r="F42" s="989">
        <f>E42*D42</f>
        <v>0</v>
      </c>
      <c r="G42" s="679"/>
      <c r="H42" s="675"/>
      <c r="I42" s="676"/>
      <c r="J42" s="676"/>
      <c r="K42" s="684"/>
      <c r="L42" s="676"/>
    </row>
    <row r="43" spans="1:12" s="848" customFormat="1" ht="14.25">
      <c r="A43" s="844"/>
      <c r="B43" s="104"/>
      <c r="C43" s="845"/>
      <c r="D43" s="846"/>
      <c r="E43" s="847"/>
      <c r="F43" s="847"/>
      <c r="G43" s="679"/>
      <c r="H43" s="675"/>
      <c r="I43" s="676"/>
      <c r="J43" s="676"/>
      <c r="K43" s="685"/>
      <c r="L43" s="676"/>
    </row>
    <row r="44" spans="1:12" s="848" customFormat="1" ht="51">
      <c r="A44" s="965" t="s">
        <v>1381</v>
      </c>
      <c r="B44" s="966" t="s">
        <v>1217</v>
      </c>
      <c r="C44" s="967" t="s">
        <v>3</v>
      </c>
      <c r="D44" s="968">
        <v>110</v>
      </c>
      <c r="E44" s="1188"/>
      <c r="F44" s="969">
        <f>E44*D44</f>
        <v>0</v>
      </c>
      <c r="G44" s="678"/>
      <c r="H44" s="675"/>
      <c r="I44" s="676"/>
      <c r="J44" s="676"/>
      <c r="K44" s="368"/>
      <c r="L44" s="368"/>
    </row>
    <row r="45" spans="1:12" s="848" customFormat="1">
      <c r="A45" s="108"/>
      <c r="B45" s="104"/>
      <c r="C45" s="872"/>
      <c r="D45" s="873"/>
      <c r="E45" s="845"/>
      <c r="F45" s="845"/>
      <c r="G45" s="368"/>
      <c r="H45" s="675"/>
      <c r="I45" s="676"/>
      <c r="J45" s="676"/>
      <c r="K45" s="368"/>
      <c r="L45" s="368"/>
    </row>
    <row r="46" spans="1:12" s="848" customFormat="1" ht="38.25">
      <c r="A46" s="985" t="s">
        <v>1382</v>
      </c>
      <c r="B46" s="986" t="s">
        <v>1218</v>
      </c>
      <c r="C46" s="987" t="s">
        <v>3</v>
      </c>
      <c r="D46" s="988">
        <v>110</v>
      </c>
      <c r="E46" s="1193"/>
      <c r="F46" s="989">
        <f>E46*D46</f>
        <v>0</v>
      </c>
      <c r="G46" s="675"/>
      <c r="H46" s="675"/>
      <c r="I46" s="676"/>
      <c r="J46" s="676"/>
      <c r="K46" s="676"/>
      <c r="L46" s="676"/>
    </row>
    <row r="47" spans="1:12" s="848" customFormat="1">
      <c r="A47" s="108"/>
      <c r="C47" s="845"/>
      <c r="D47" s="845"/>
      <c r="E47" s="845"/>
      <c r="F47" s="845"/>
      <c r="G47" s="675"/>
      <c r="H47" s="675"/>
      <c r="I47" s="676"/>
      <c r="J47" s="676"/>
      <c r="K47" s="676"/>
      <c r="L47" s="676"/>
    </row>
    <row r="48" spans="1:12" s="848" customFormat="1" ht="63.75">
      <c r="A48" s="985" t="s">
        <v>1384</v>
      </c>
      <c r="B48" s="986" t="s">
        <v>1219</v>
      </c>
      <c r="C48" s="987" t="s">
        <v>1119</v>
      </c>
      <c r="D48" s="988">
        <v>145</v>
      </c>
      <c r="E48" s="1193"/>
      <c r="F48" s="989">
        <f>E48*D48</f>
        <v>0</v>
      </c>
      <c r="G48" s="675"/>
      <c r="H48" s="675"/>
      <c r="I48" s="676"/>
      <c r="J48" s="676"/>
      <c r="K48" s="676"/>
      <c r="L48" s="676"/>
    </row>
    <row r="49" spans="1:12" s="848" customFormat="1">
      <c r="A49" s="108"/>
      <c r="C49" s="845"/>
      <c r="D49" s="845"/>
      <c r="E49" s="845"/>
      <c r="F49" s="845"/>
      <c r="G49" s="675"/>
      <c r="H49" s="675"/>
      <c r="I49" s="676"/>
      <c r="J49" s="676"/>
      <c r="K49" s="676"/>
      <c r="L49" s="676"/>
    </row>
    <row r="50" spans="1:12" s="848" customFormat="1" ht="51">
      <c r="A50" s="985" t="s">
        <v>1385</v>
      </c>
      <c r="B50" s="986" t="s">
        <v>1220</v>
      </c>
      <c r="C50" s="987" t="s">
        <v>3</v>
      </c>
      <c r="D50" s="988">
        <v>110</v>
      </c>
      <c r="E50" s="1193"/>
      <c r="F50" s="989">
        <f>E50*D50</f>
        <v>0</v>
      </c>
      <c r="G50" s="675"/>
      <c r="H50" s="675"/>
      <c r="I50" s="676"/>
      <c r="J50" s="676"/>
      <c r="K50" s="676"/>
      <c r="L50" s="676"/>
    </row>
    <row r="51" spans="1:12" s="848" customFormat="1">
      <c r="A51" s="108"/>
      <c r="C51" s="845"/>
      <c r="D51" s="845"/>
      <c r="E51" s="845"/>
      <c r="F51" s="845"/>
      <c r="G51" s="675"/>
      <c r="H51" s="675"/>
      <c r="I51" s="676"/>
      <c r="J51" s="676"/>
      <c r="K51" s="676"/>
      <c r="L51" s="676"/>
    </row>
    <row r="52" spans="1:12" s="848" customFormat="1" ht="51">
      <c r="A52" s="985" t="s">
        <v>1386</v>
      </c>
      <c r="B52" s="986" t="s">
        <v>1221</v>
      </c>
      <c r="C52" s="987" t="s">
        <v>3</v>
      </c>
      <c r="D52" s="988">
        <v>80</v>
      </c>
      <c r="E52" s="1193"/>
      <c r="F52" s="989">
        <f>E52*D52</f>
        <v>0</v>
      </c>
      <c r="G52" s="675"/>
      <c r="H52" s="675"/>
      <c r="I52" s="676"/>
      <c r="J52" s="676"/>
      <c r="K52" s="676"/>
      <c r="L52" s="676"/>
    </row>
    <row r="53" spans="1:12" s="848" customFormat="1">
      <c r="A53" s="108"/>
      <c r="C53" s="845"/>
      <c r="D53" s="845"/>
      <c r="E53" s="845"/>
      <c r="F53" s="845"/>
      <c r="G53" s="675"/>
      <c r="H53" s="675"/>
      <c r="I53" s="676"/>
      <c r="J53" s="676"/>
      <c r="K53" s="676"/>
      <c r="L53" s="676"/>
    </row>
    <row r="54" spans="1:12" s="848" customFormat="1" ht="76.5">
      <c r="A54" s="985" t="s">
        <v>1387</v>
      </c>
      <c r="B54" s="986" t="s">
        <v>1222</v>
      </c>
      <c r="C54" s="987" t="s">
        <v>3</v>
      </c>
      <c r="D54" s="988">
        <v>110</v>
      </c>
      <c r="E54" s="1193"/>
      <c r="F54" s="989">
        <f>E54*D54</f>
        <v>0</v>
      </c>
      <c r="G54" s="675"/>
      <c r="H54" s="675"/>
      <c r="I54" s="676"/>
      <c r="J54" s="676"/>
      <c r="K54" s="676"/>
      <c r="L54" s="676"/>
    </row>
    <row r="55" spans="1:12" s="848" customFormat="1" ht="17.25" thickBot="1">
      <c r="A55" s="108"/>
      <c r="C55" s="845"/>
      <c r="D55" s="845"/>
      <c r="E55" s="845"/>
      <c r="F55" s="845"/>
      <c r="G55" s="675"/>
      <c r="H55" s="675"/>
      <c r="I55" s="676"/>
      <c r="J55" s="676"/>
      <c r="K55" s="676"/>
      <c r="L55" s="676"/>
    </row>
    <row r="56" spans="1:12" s="2" customFormat="1" ht="17.25" thickBot="1">
      <c r="A56" s="859"/>
      <c r="B56" s="860" t="s">
        <v>1223</v>
      </c>
      <c r="C56" s="875"/>
      <c r="D56" s="876"/>
      <c r="E56" s="877"/>
      <c r="F56" s="877">
        <f>SUM(F15:F55)</f>
        <v>0</v>
      </c>
      <c r="G56" s="675"/>
      <c r="H56" s="675"/>
      <c r="I56" s="676"/>
      <c r="J56" s="676"/>
      <c r="K56" s="676"/>
      <c r="L56" s="676"/>
    </row>
    <row r="57" spans="1:12" ht="17.25" thickTop="1"/>
  </sheetData>
  <sheetProtection algorithmName="SHA-512" hashValue="C74WS4dQc1QcPUezMqHMXtBa8P+xa95Gjn8X5uguWXOY7v1T5/fFo/ZKCj6Ntlpct0x1370pYxELM0OExJ8yQA==" saltValue="EwN7/u9TzbR3Iv4ZbulWVQ==" spinCount="100000" sheet="1" objects="1" scenarios="1" selectLockedCells="1"/>
  <mergeCells count="6">
    <mergeCell ref="A8:F8"/>
    <mergeCell ref="A3:F3"/>
    <mergeCell ref="A4:F4"/>
    <mergeCell ref="A5:F5"/>
    <mergeCell ref="A6:F6"/>
    <mergeCell ref="A7:F7"/>
  </mergeCells>
  <conditionalFormatting sqref="E7:E300">
    <cfRule type="expression" dxfId="15"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17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EACA-5D11-479F-AD6D-62E7E0697586}">
  <sheetPr codeName="List9"/>
  <dimension ref="A1:L49"/>
  <sheetViews>
    <sheetView view="pageBreakPreview" zoomScaleNormal="100" zoomScaleSheetLayoutView="100" workbookViewId="0">
      <selection activeCell="E14" sqref="E14"/>
    </sheetView>
  </sheetViews>
  <sheetFormatPr defaultRowHeight="16.5"/>
  <cols>
    <col min="1" max="1" width="7.140625" style="108" customWidth="1"/>
    <col min="2" max="2" width="40.140625" style="886" customWidth="1"/>
    <col min="3" max="3" width="8.7109375" style="1" customWidth="1"/>
    <col min="4" max="4" width="11.7109375" style="1" customWidth="1"/>
    <col min="5" max="5" width="10.42578125" style="1" customWidth="1"/>
    <col min="6" max="6" width="11.8554687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40.140625" style="1" customWidth="1"/>
    <col min="259" max="259" width="8.7109375" style="1" customWidth="1"/>
    <col min="260" max="260" width="11.7109375" style="1" customWidth="1"/>
    <col min="261" max="261" width="10.42578125" style="1" customWidth="1"/>
    <col min="262" max="262" width="11.85546875" style="1" customWidth="1"/>
    <col min="263" max="266" width="9.140625" style="1"/>
    <col min="267" max="267" width="7.140625" style="1" customWidth="1"/>
    <col min="268" max="512" width="9.140625" style="1"/>
    <col min="513" max="513" width="7.140625" style="1" customWidth="1"/>
    <col min="514" max="514" width="40.140625" style="1" customWidth="1"/>
    <col min="515" max="515" width="8.7109375" style="1" customWidth="1"/>
    <col min="516" max="516" width="11.7109375" style="1" customWidth="1"/>
    <col min="517" max="517" width="10.42578125" style="1" customWidth="1"/>
    <col min="518" max="518" width="11.85546875" style="1" customWidth="1"/>
    <col min="519" max="522" width="9.140625" style="1"/>
    <col min="523" max="523" width="7.140625" style="1" customWidth="1"/>
    <col min="524" max="768" width="9.140625" style="1"/>
    <col min="769" max="769" width="7.140625" style="1" customWidth="1"/>
    <col min="770" max="770" width="40.140625" style="1" customWidth="1"/>
    <col min="771" max="771" width="8.7109375" style="1" customWidth="1"/>
    <col min="772" max="772" width="11.7109375" style="1" customWidth="1"/>
    <col min="773" max="773" width="10.42578125" style="1" customWidth="1"/>
    <col min="774" max="774" width="11.85546875" style="1" customWidth="1"/>
    <col min="775" max="778" width="9.140625" style="1"/>
    <col min="779" max="779" width="7.140625" style="1" customWidth="1"/>
    <col min="780" max="1024" width="9.140625" style="1"/>
    <col min="1025" max="1025" width="7.140625" style="1" customWidth="1"/>
    <col min="1026" max="1026" width="40.140625" style="1" customWidth="1"/>
    <col min="1027" max="1027" width="8.7109375" style="1" customWidth="1"/>
    <col min="1028" max="1028" width="11.7109375" style="1" customWidth="1"/>
    <col min="1029" max="1029" width="10.42578125" style="1" customWidth="1"/>
    <col min="1030" max="1030" width="11.85546875" style="1" customWidth="1"/>
    <col min="1031" max="1034" width="9.140625" style="1"/>
    <col min="1035" max="1035" width="7.140625" style="1" customWidth="1"/>
    <col min="1036" max="1280" width="9.140625" style="1"/>
    <col min="1281" max="1281" width="7.140625" style="1" customWidth="1"/>
    <col min="1282" max="1282" width="40.140625" style="1" customWidth="1"/>
    <col min="1283" max="1283" width="8.7109375" style="1" customWidth="1"/>
    <col min="1284" max="1284" width="11.7109375" style="1" customWidth="1"/>
    <col min="1285" max="1285" width="10.42578125" style="1" customWidth="1"/>
    <col min="1286" max="1286" width="11.85546875" style="1" customWidth="1"/>
    <col min="1287" max="1290" width="9.140625" style="1"/>
    <col min="1291" max="1291" width="7.140625" style="1" customWidth="1"/>
    <col min="1292" max="1536" width="9.140625" style="1"/>
    <col min="1537" max="1537" width="7.140625" style="1" customWidth="1"/>
    <col min="1538" max="1538" width="40.140625" style="1" customWidth="1"/>
    <col min="1539" max="1539" width="8.7109375" style="1" customWidth="1"/>
    <col min="1540" max="1540" width="11.7109375" style="1" customWidth="1"/>
    <col min="1541" max="1541" width="10.42578125" style="1" customWidth="1"/>
    <col min="1542" max="1542" width="11.85546875" style="1" customWidth="1"/>
    <col min="1543" max="1546" width="9.140625" style="1"/>
    <col min="1547" max="1547" width="7.140625" style="1" customWidth="1"/>
    <col min="1548" max="1792" width="9.140625" style="1"/>
    <col min="1793" max="1793" width="7.140625" style="1" customWidth="1"/>
    <col min="1794" max="1794" width="40.140625" style="1" customWidth="1"/>
    <col min="1795" max="1795" width="8.7109375" style="1" customWidth="1"/>
    <col min="1796" max="1796" width="11.7109375" style="1" customWidth="1"/>
    <col min="1797" max="1797" width="10.42578125" style="1" customWidth="1"/>
    <col min="1798" max="1798" width="11.85546875" style="1" customWidth="1"/>
    <col min="1799" max="1802" width="9.140625" style="1"/>
    <col min="1803" max="1803" width="7.140625" style="1" customWidth="1"/>
    <col min="1804" max="2048" width="9.140625" style="1"/>
    <col min="2049" max="2049" width="7.140625" style="1" customWidth="1"/>
    <col min="2050" max="2050" width="40.140625" style="1" customWidth="1"/>
    <col min="2051" max="2051" width="8.7109375" style="1" customWidth="1"/>
    <col min="2052" max="2052" width="11.7109375" style="1" customWidth="1"/>
    <col min="2053" max="2053" width="10.42578125" style="1" customWidth="1"/>
    <col min="2054" max="2054" width="11.85546875" style="1" customWidth="1"/>
    <col min="2055" max="2058" width="9.140625" style="1"/>
    <col min="2059" max="2059" width="7.140625" style="1" customWidth="1"/>
    <col min="2060" max="2304" width="9.140625" style="1"/>
    <col min="2305" max="2305" width="7.140625" style="1" customWidth="1"/>
    <col min="2306" max="2306" width="40.140625" style="1" customWidth="1"/>
    <col min="2307" max="2307" width="8.7109375" style="1" customWidth="1"/>
    <col min="2308" max="2308" width="11.7109375" style="1" customWidth="1"/>
    <col min="2309" max="2309" width="10.42578125" style="1" customWidth="1"/>
    <col min="2310" max="2310" width="11.85546875" style="1" customWidth="1"/>
    <col min="2311" max="2314" width="9.140625" style="1"/>
    <col min="2315" max="2315" width="7.140625" style="1" customWidth="1"/>
    <col min="2316" max="2560" width="9.140625" style="1"/>
    <col min="2561" max="2561" width="7.140625" style="1" customWidth="1"/>
    <col min="2562" max="2562" width="40.140625" style="1" customWidth="1"/>
    <col min="2563" max="2563" width="8.7109375" style="1" customWidth="1"/>
    <col min="2564" max="2564" width="11.7109375" style="1" customWidth="1"/>
    <col min="2565" max="2565" width="10.42578125" style="1" customWidth="1"/>
    <col min="2566" max="2566" width="11.85546875" style="1" customWidth="1"/>
    <col min="2567" max="2570" width="9.140625" style="1"/>
    <col min="2571" max="2571" width="7.140625" style="1" customWidth="1"/>
    <col min="2572" max="2816" width="9.140625" style="1"/>
    <col min="2817" max="2817" width="7.140625" style="1" customWidth="1"/>
    <col min="2818" max="2818" width="40.140625" style="1" customWidth="1"/>
    <col min="2819" max="2819" width="8.7109375" style="1" customWidth="1"/>
    <col min="2820" max="2820" width="11.7109375" style="1" customWidth="1"/>
    <col min="2821" max="2821" width="10.42578125" style="1" customWidth="1"/>
    <col min="2822" max="2822" width="11.85546875" style="1" customWidth="1"/>
    <col min="2823" max="2826" width="9.140625" style="1"/>
    <col min="2827" max="2827" width="7.140625" style="1" customWidth="1"/>
    <col min="2828" max="3072" width="9.140625" style="1"/>
    <col min="3073" max="3073" width="7.140625" style="1" customWidth="1"/>
    <col min="3074" max="3074" width="40.140625" style="1" customWidth="1"/>
    <col min="3075" max="3075" width="8.7109375" style="1" customWidth="1"/>
    <col min="3076" max="3076" width="11.7109375" style="1" customWidth="1"/>
    <col min="3077" max="3077" width="10.42578125" style="1" customWidth="1"/>
    <col min="3078" max="3078" width="11.85546875" style="1" customWidth="1"/>
    <col min="3079" max="3082" width="9.140625" style="1"/>
    <col min="3083" max="3083" width="7.140625" style="1" customWidth="1"/>
    <col min="3084" max="3328" width="9.140625" style="1"/>
    <col min="3329" max="3329" width="7.140625" style="1" customWidth="1"/>
    <col min="3330" max="3330" width="40.140625" style="1" customWidth="1"/>
    <col min="3331" max="3331" width="8.7109375" style="1" customWidth="1"/>
    <col min="3332" max="3332" width="11.7109375" style="1" customWidth="1"/>
    <col min="3333" max="3333" width="10.42578125" style="1" customWidth="1"/>
    <col min="3334" max="3334" width="11.85546875" style="1" customWidth="1"/>
    <col min="3335" max="3338" width="9.140625" style="1"/>
    <col min="3339" max="3339" width="7.140625" style="1" customWidth="1"/>
    <col min="3340" max="3584" width="9.140625" style="1"/>
    <col min="3585" max="3585" width="7.140625" style="1" customWidth="1"/>
    <col min="3586" max="3586" width="40.140625" style="1" customWidth="1"/>
    <col min="3587" max="3587" width="8.7109375" style="1" customWidth="1"/>
    <col min="3588" max="3588" width="11.7109375" style="1" customWidth="1"/>
    <col min="3589" max="3589" width="10.42578125" style="1" customWidth="1"/>
    <col min="3590" max="3590" width="11.85546875" style="1" customWidth="1"/>
    <col min="3591" max="3594" width="9.140625" style="1"/>
    <col min="3595" max="3595" width="7.140625" style="1" customWidth="1"/>
    <col min="3596" max="3840" width="9.140625" style="1"/>
    <col min="3841" max="3841" width="7.140625" style="1" customWidth="1"/>
    <col min="3842" max="3842" width="40.140625" style="1" customWidth="1"/>
    <col min="3843" max="3843" width="8.7109375" style="1" customWidth="1"/>
    <col min="3844" max="3844" width="11.7109375" style="1" customWidth="1"/>
    <col min="3845" max="3845" width="10.42578125" style="1" customWidth="1"/>
    <col min="3846" max="3846" width="11.85546875" style="1" customWidth="1"/>
    <col min="3847" max="3850" width="9.140625" style="1"/>
    <col min="3851" max="3851" width="7.140625" style="1" customWidth="1"/>
    <col min="3852" max="4096" width="9.140625" style="1"/>
    <col min="4097" max="4097" width="7.140625" style="1" customWidth="1"/>
    <col min="4098" max="4098" width="40.140625" style="1" customWidth="1"/>
    <col min="4099" max="4099" width="8.7109375" style="1" customWidth="1"/>
    <col min="4100" max="4100" width="11.7109375" style="1" customWidth="1"/>
    <col min="4101" max="4101" width="10.42578125" style="1" customWidth="1"/>
    <col min="4102" max="4102" width="11.85546875" style="1" customWidth="1"/>
    <col min="4103" max="4106" width="9.140625" style="1"/>
    <col min="4107" max="4107" width="7.140625" style="1" customWidth="1"/>
    <col min="4108" max="4352" width="9.140625" style="1"/>
    <col min="4353" max="4353" width="7.140625" style="1" customWidth="1"/>
    <col min="4354" max="4354" width="40.140625" style="1" customWidth="1"/>
    <col min="4355" max="4355" width="8.7109375" style="1" customWidth="1"/>
    <col min="4356" max="4356" width="11.7109375" style="1" customWidth="1"/>
    <col min="4357" max="4357" width="10.42578125" style="1" customWidth="1"/>
    <col min="4358" max="4358" width="11.85546875" style="1" customWidth="1"/>
    <col min="4359" max="4362" width="9.140625" style="1"/>
    <col min="4363" max="4363" width="7.140625" style="1" customWidth="1"/>
    <col min="4364" max="4608" width="9.140625" style="1"/>
    <col min="4609" max="4609" width="7.140625" style="1" customWidth="1"/>
    <col min="4610" max="4610" width="40.140625" style="1" customWidth="1"/>
    <col min="4611" max="4611" width="8.7109375" style="1" customWidth="1"/>
    <col min="4612" max="4612" width="11.7109375" style="1" customWidth="1"/>
    <col min="4613" max="4613" width="10.42578125" style="1" customWidth="1"/>
    <col min="4614" max="4614" width="11.85546875" style="1" customWidth="1"/>
    <col min="4615" max="4618" width="9.140625" style="1"/>
    <col min="4619" max="4619" width="7.140625" style="1" customWidth="1"/>
    <col min="4620" max="4864" width="9.140625" style="1"/>
    <col min="4865" max="4865" width="7.140625" style="1" customWidth="1"/>
    <col min="4866" max="4866" width="40.140625" style="1" customWidth="1"/>
    <col min="4867" max="4867" width="8.7109375" style="1" customWidth="1"/>
    <col min="4868" max="4868" width="11.7109375" style="1" customWidth="1"/>
    <col min="4869" max="4869" width="10.42578125" style="1" customWidth="1"/>
    <col min="4870" max="4870" width="11.85546875" style="1" customWidth="1"/>
    <col min="4871" max="4874" width="9.140625" style="1"/>
    <col min="4875" max="4875" width="7.140625" style="1" customWidth="1"/>
    <col min="4876" max="5120" width="9.140625" style="1"/>
    <col min="5121" max="5121" width="7.140625" style="1" customWidth="1"/>
    <col min="5122" max="5122" width="40.140625" style="1" customWidth="1"/>
    <col min="5123" max="5123" width="8.7109375" style="1" customWidth="1"/>
    <col min="5124" max="5124" width="11.7109375" style="1" customWidth="1"/>
    <col min="5125" max="5125" width="10.42578125" style="1" customWidth="1"/>
    <col min="5126" max="5126" width="11.85546875" style="1" customWidth="1"/>
    <col min="5127" max="5130" width="9.140625" style="1"/>
    <col min="5131" max="5131" width="7.140625" style="1" customWidth="1"/>
    <col min="5132" max="5376" width="9.140625" style="1"/>
    <col min="5377" max="5377" width="7.140625" style="1" customWidth="1"/>
    <col min="5378" max="5378" width="40.140625" style="1" customWidth="1"/>
    <col min="5379" max="5379" width="8.7109375" style="1" customWidth="1"/>
    <col min="5380" max="5380" width="11.7109375" style="1" customWidth="1"/>
    <col min="5381" max="5381" width="10.42578125" style="1" customWidth="1"/>
    <col min="5382" max="5382" width="11.85546875" style="1" customWidth="1"/>
    <col min="5383" max="5386" width="9.140625" style="1"/>
    <col min="5387" max="5387" width="7.140625" style="1" customWidth="1"/>
    <col min="5388" max="5632" width="9.140625" style="1"/>
    <col min="5633" max="5633" width="7.140625" style="1" customWidth="1"/>
    <col min="5634" max="5634" width="40.140625" style="1" customWidth="1"/>
    <col min="5635" max="5635" width="8.7109375" style="1" customWidth="1"/>
    <col min="5636" max="5636" width="11.7109375" style="1" customWidth="1"/>
    <col min="5637" max="5637" width="10.42578125" style="1" customWidth="1"/>
    <col min="5638" max="5638" width="11.85546875" style="1" customWidth="1"/>
    <col min="5639" max="5642" width="9.140625" style="1"/>
    <col min="5643" max="5643" width="7.140625" style="1" customWidth="1"/>
    <col min="5644" max="5888" width="9.140625" style="1"/>
    <col min="5889" max="5889" width="7.140625" style="1" customWidth="1"/>
    <col min="5890" max="5890" width="40.140625" style="1" customWidth="1"/>
    <col min="5891" max="5891" width="8.7109375" style="1" customWidth="1"/>
    <col min="5892" max="5892" width="11.7109375" style="1" customWidth="1"/>
    <col min="5893" max="5893" width="10.42578125" style="1" customWidth="1"/>
    <col min="5894" max="5894" width="11.85546875" style="1" customWidth="1"/>
    <col min="5895" max="5898" width="9.140625" style="1"/>
    <col min="5899" max="5899" width="7.140625" style="1" customWidth="1"/>
    <col min="5900" max="6144" width="9.140625" style="1"/>
    <col min="6145" max="6145" width="7.140625" style="1" customWidth="1"/>
    <col min="6146" max="6146" width="40.140625" style="1" customWidth="1"/>
    <col min="6147" max="6147" width="8.7109375" style="1" customWidth="1"/>
    <col min="6148" max="6148" width="11.7109375" style="1" customWidth="1"/>
    <col min="6149" max="6149" width="10.42578125" style="1" customWidth="1"/>
    <col min="6150" max="6150" width="11.85546875" style="1" customWidth="1"/>
    <col min="6151" max="6154" width="9.140625" style="1"/>
    <col min="6155" max="6155" width="7.140625" style="1" customWidth="1"/>
    <col min="6156" max="6400" width="9.140625" style="1"/>
    <col min="6401" max="6401" width="7.140625" style="1" customWidth="1"/>
    <col min="6402" max="6402" width="40.140625" style="1" customWidth="1"/>
    <col min="6403" max="6403" width="8.7109375" style="1" customWidth="1"/>
    <col min="6404" max="6404" width="11.7109375" style="1" customWidth="1"/>
    <col min="6405" max="6405" width="10.42578125" style="1" customWidth="1"/>
    <col min="6406" max="6406" width="11.85546875" style="1" customWidth="1"/>
    <col min="6407" max="6410" width="9.140625" style="1"/>
    <col min="6411" max="6411" width="7.140625" style="1" customWidth="1"/>
    <col min="6412" max="6656" width="9.140625" style="1"/>
    <col min="6657" max="6657" width="7.140625" style="1" customWidth="1"/>
    <col min="6658" max="6658" width="40.140625" style="1" customWidth="1"/>
    <col min="6659" max="6659" width="8.7109375" style="1" customWidth="1"/>
    <col min="6660" max="6660" width="11.7109375" style="1" customWidth="1"/>
    <col min="6661" max="6661" width="10.42578125" style="1" customWidth="1"/>
    <col min="6662" max="6662" width="11.85546875" style="1" customWidth="1"/>
    <col min="6663" max="6666" width="9.140625" style="1"/>
    <col min="6667" max="6667" width="7.140625" style="1" customWidth="1"/>
    <col min="6668" max="6912" width="9.140625" style="1"/>
    <col min="6913" max="6913" width="7.140625" style="1" customWidth="1"/>
    <col min="6914" max="6914" width="40.140625" style="1" customWidth="1"/>
    <col min="6915" max="6915" width="8.7109375" style="1" customWidth="1"/>
    <col min="6916" max="6916" width="11.7109375" style="1" customWidth="1"/>
    <col min="6917" max="6917" width="10.42578125" style="1" customWidth="1"/>
    <col min="6918" max="6918" width="11.85546875" style="1" customWidth="1"/>
    <col min="6919" max="6922" width="9.140625" style="1"/>
    <col min="6923" max="6923" width="7.140625" style="1" customWidth="1"/>
    <col min="6924" max="7168" width="9.140625" style="1"/>
    <col min="7169" max="7169" width="7.140625" style="1" customWidth="1"/>
    <col min="7170" max="7170" width="40.140625" style="1" customWidth="1"/>
    <col min="7171" max="7171" width="8.7109375" style="1" customWidth="1"/>
    <col min="7172" max="7172" width="11.7109375" style="1" customWidth="1"/>
    <col min="7173" max="7173" width="10.42578125" style="1" customWidth="1"/>
    <col min="7174" max="7174" width="11.85546875" style="1" customWidth="1"/>
    <col min="7175" max="7178" width="9.140625" style="1"/>
    <col min="7179" max="7179" width="7.140625" style="1" customWidth="1"/>
    <col min="7180" max="7424" width="9.140625" style="1"/>
    <col min="7425" max="7425" width="7.140625" style="1" customWidth="1"/>
    <col min="7426" max="7426" width="40.140625" style="1" customWidth="1"/>
    <col min="7427" max="7427" width="8.7109375" style="1" customWidth="1"/>
    <col min="7428" max="7428" width="11.7109375" style="1" customWidth="1"/>
    <col min="7429" max="7429" width="10.42578125" style="1" customWidth="1"/>
    <col min="7430" max="7430" width="11.85546875" style="1" customWidth="1"/>
    <col min="7431" max="7434" width="9.140625" style="1"/>
    <col min="7435" max="7435" width="7.140625" style="1" customWidth="1"/>
    <col min="7436" max="7680" width="9.140625" style="1"/>
    <col min="7681" max="7681" width="7.140625" style="1" customWidth="1"/>
    <col min="7682" max="7682" width="40.140625" style="1" customWidth="1"/>
    <col min="7683" max="7683" width="8.7109375" style="1" customWidth="1"/>
    <col min="7684" max="7684" width="11.7109375" style="1" customWidth="1"/>
    <col min="7685" max="7685" width="10.42578125" style="1" customWidth="1"/>
    <col min="7686" max="7686" width="11.85546875" style="1" customWidth="1"/>
    <col min="7687" max="7690" width="9.140625" style="1"/>
    <col min="7691" max="7691" width="7.140625" style="1" customWidth="1"/>
    <col min="7692" max="7936" width="9.140625" style="1"/>
    <col min="7937" max="7937" width="7.140625" style="1" customWidth="1"/>
    <col min="7938" max="7938" width="40.140625" style="1" customWidth="1"/>
    <col min="7939" max="7939" width="8.7109375" style="1" customWidth="1"/>
    <col min="7940" max="7940" width="11.7109375" style="1" customWidth="1"/>
    <col min="7941" max="7941" width="10.42578125" style="1" customWidth="1"/>
    <col min="7942" max="7942" width="11.85546875" style="1" customWidth="1"/>
    <col min="7943" max="7946" width="9.140625" style="1"/>
    <col min="7947" max="7947" width="7.140625" style="1" customWidth="1"/>
    <col min="7948" max="8192" width="9.140625" style="1"/>
    <col min="8193" max="8193" width="7.140625" style="1" customWidth="1"/>
    <col min="8194" max="8194" width="40.140625" style="1" customWidth="1"/>
    <col min="8195" max="8195" width="8.7109375" style="1" customWidth="1"/>
    <col min="8196" max="8196" width="11.7109375" style="1" customWidth="1"/>
    <col min="8197" max="8197" width="10.42578125" style="1" customWidth="1"/>
    <col min="8198" max="8198" width="11.85546875" style="1" customWidth="1"/>
    <col min="8199" max="8202" width="9.140625" style="1"/>
    <col min="8203" max="8203" width="7.140625" style="1" customWidth="1"/>
    <col min="8204" max="8448" width="9.140625" style="1"/>
    <col min="8449" max="8449" width="7.140625" style="1" customWidth="1"/>
    <col min="8450" max="8450" width="40.140625" style="1" customWidth="1"/>
    <col min="8451" max="8451" width="8.7109375" style="1" customWidth="1"/>
    <col min="8452" max="8452" width="11.7109375" style="1" customWidth="1"/>
    <col min="8453" max="8453" width="10.42578125" style="1" customWidth="1"/>
    <col min="8454" max="8454" width="11.85546875" style="1" customWidth="1"/>
    <col min="8455" max="8458" width="9.140625" style="1"/>
    <col min="8459" max="8459" width="7.140625" style="1" customWidth="1"/>
    <col min="8460" max="8704" width="9.140625" style="1"/>
    <col min="8705" max="8705" width="7.140625" style="1" customWidth="1"/>
    <col min="8706" max="8706" width="40.140625" style="1" customWidth="1"/>
    <col min="8707" max="8707" width="8.7109375" style="1" customWidth="1"/>
    <col min="8708" max="8708" width="11.7109375" style="1" customWidth="1"/>
    <col min="8709" max="8709" width="10.42578125" style="1" customWidth="1"/>
    <col min="8710" max="8710" width="11.85546875" style="1" customWidth="1"/>
    <col min="8711" max="8714" width="9.140625" style="1"/>
    <col min="8715" max="8715" width="7.140625" style="1" customWidth="1"/>
    <col min="8716" max="8960" width="9.140625" style="1"/>
    <col min="8961" max="8961" width="7.140625" style="1" customWidth="1"/>
    <col min="8962" max="8962" width="40.140625" style="1" customWidth="1"/>
    <col min="8963" max="8963" width="8.7109375" style="1" customWidth="1"/>
    <col min="8964" max="8964" width="11.7109375" style="1" customWidth="1"/>
    <col min="8965" max="8965" width="10.42578125" style="1" customWidth="1"/>
    <col min="8966" max="8966" width="11.85546875" style="1" customWidth="1"/>
    <col min="8967" max="8970" width="9.140625" style="1"/>
    <col min="8971" max="8971" width="7.140625" style="1" customWidth="1"/>
    <col min="8972" max="9216" width="9.140625" style="1"/>
    <col min="9217" max="9217" width="7.140625" style="1" customWidth="1"/>
    <col min="9218" max="9218" width="40.140625" style="1" customWidth="1"/>
    <col min="9219" max="9219" width="8.7109375" style="1" customWidth="1"/>
    <col min="9220" max="9220" width="11.7109375" style="1" customWidth="1"/>
    <col min="9221" max="9221" width="10.42578125" style="1" customWidth="1"/>
    <col min="9222" max="9222" width="11.85546875" style="1" customWidth="1"/>
    <col min="9223" max="9226" width="9.140625" style="1"/>
    <col min="9227" max="9227" width="7.140625" style="1" customWidth="1"/>
    <col min="9228" max="9472" width="9.140625" style="1"/>
    <col min="9473" max="9473" width="7.140625" style="1" customWidth="1"/>
    <col min="9474" max="9474" width="40.140625" style="1" customWidth="1"/>
    <col min="9475" max="9475" width="8.7109375" style="1" customWidth="1"/>
    <col min="9476" max="9476" width="11.7109375" style="1" customWidth="1"/>
    <col min="9477" max="9477" width="10.42578125" style="1" customWidth="1"/>
    <col min="9478" max="9478" width="11.85546875" style="1" customWidth="1"/>
    <col min="9479" max="9482" width="9.140625" style="1"/>
    <col min="9483" max="9483" width="7.140625" style="1" customWidth="1"/>
    <col min="9484" max="9728" width="9.140625" style="1"/>
    <col min="9729" max="9729" width="7.140625" style="1" customWidth="1"/>
    <col min="9730" max="9730" width="40.140625" style="1" customWidth="1"/>
    <col min="9731" max="9731" width="8.7109375" style="1" customWidth="1"/>
    <col min="9732" max="9732" width="11.7109375" style="1" customWidth="1"/>
    <col min="9733" max="9733" width="10.42578125" style="1" customWidth="1"/>
    <col min="9734" max="9734" width="11.85546875" style="1" customWidth="1"/>
    <col min="9735" max="9738" width="9.140625" style="1"/>
    <col min="9739" max="9739" width="7.140625" style="1" customWidth="1"/>
    <col min="9740" max="9984" width="9.140625" style="1"/>
    <col min="9985" max="9985" width="7.140625" style="1" customWidth="1"/>
    <col min="9986" max="9986" width="40.140625" style="1" customWidth="1"/>
    <col min="9987" max="9987" width="8.7109375" style="1" customWidth="1"/>
    <col min="9988" max="9988" width="11.7109375" style="1" customWidth="1"/>
    <col min="9989" max="9989" width="10.42578125" style="1" customWidth="1"/>
    <col min="9990" max="9990" width="11.85546875" style="1" customWidth="1"/>
    <col min="9991" max="9994" width="9.140625" style="1"/>
    <col min="9995" max="9995" width="7.140625" style="1" customWidth="1"/>
    <col min="9996" max="10240" width="9.140625" style="1"/>
    <col min="10241" max="10241" width="7.140625" style="1" customWidth="1"/>
    <col min="10242" max="10242" width="40.140625" style="1" customWidth="1"/>
    <col min="10243" max="10243" width="8.7109375" style="1" customWidth="1"/>
    <col min="10244" max="10244" width="11.7109375" style="1" customWidth="1"/>
    <col min="10245" max="10245" width="10.42578125" style="1" customWidth="1"/>
    <col min="10246" max="10246" width="11.85546875" style="1" customWidth="1"/>
    <col min="10247" max="10250" width="9.140625" style="1"/>
    <col min="10251" max="10251" width="7.140625" style="1" customWidth="1"/>
    <col min="10252" max="10496" width="9.140625" style="1"/>
    <col min="10497" max="10497" width="7.140625" style="1" customWidth="1"/>
    <col min="10498" max="10498" width="40.140625" style="1" customWidth="1"/>
    <col min="10499" max="10499" width="8.7109375" style="1" customWidth="1"/>
    <col min="10500" max="10500" width="11.7109375" style="1" customWidth="1"/>
    <col min="10501" max="10501" width="10.42578125" style="1" customWidth="1"/>
    <col min="10502" max="10502" width="11.85546875" style="1" customWidth="1"/>
    <col min="10503" max="10506" width="9.140625" style="1"/>
    <col min="10507" max="10507" width="7.140625" style="1" customWidth="1"/>
    <col min="10508" max="10752" width="9.140625" style="1"/>
    <col min="10753" max="10753" width="7.140625" style="1" customWidth="1"/>
    <col min="10754" max="10754" width="40.140625" style="1" customWidth="1"/>
    <col min="10755" max="10755" width="8.7109375" style="1" customWidth="1"/>
    <col min="10756" max="10756" width="11.7109375" style="1" customWidth="1"/>
    <col min="10757" max="10757" width="10.42578125" style="1" customWidth="1"/>
    <col min="10758" max="10758" width="11.85546875" style="1" customWidth="1"/>
    <col min="10759" max="10762" width="9.140625" style="1"/>
    <col min="10763" max="10763" width="7.140625" style="1" customWidth="1"/>
    <col min="10764" max="11008" width="9.140625" style="1"/>
    <col min="11009" max="11009" width="7.140625" style="1" customWidth="1"/>
    <col min="11010" max="11010" width="40.140625" style="1" customWidth="1"/>
    <col min="11011" max="11011" width="8.7109375" style="1" customWidth="1"/>
    <col min="11012" max="11012" width="11.7109375" style="1" customWidth="1"/>
    <col min="11013" max="11013" width="10.42578125" style="1" customWidth="1"/>
    <col min="11014" max="11014" width="11.85546875" style="1" customWidth="1"/>
    <col min="11015" max="11018" width="9.140625" style="1"/>
    <col min="11019" max="11019" width="7.140625" style="1" customWidth="1"/>
    <col min="11020" max="11264" width="9.140625" style="1"/>
    <col min="11265" max="11265" width="7.140625" style="1" customWidth="1"/>
    <col min="11266" max="11266" width="40.140625" style="1" customWidth="1"/>
    <col min="11267" max="11267" width="8.7109375" style="1" customWidth="1"/>
    <col min="11268" max="11268" width="11.7109375" style="1" customWidth="1"/>
    <col min="11269" max="11269" width="10.42578125" style="1" customWidth="1"/>
    <col min="11270" max="11270" width="11.85546875" style="1" customWidth="1"/>
    <col min="11271" max="11274" width="9.140625" style="1"/>
    <col min="11275" max="11275" width="7.140625" style="1" customWidth="1"/>
    <col min="11276" max="11520" width="9.140625" style="1"/>
    <col min="11521" max="11521" width="7.140625" style="1" customWidth="1"/>
    <col min="11522" max="11522" width="40.140625" style="1" customWidth="1"/>
    <col min="11523" max="11523" width="8.7109375" style="1" customWidth="1"/>
    <col min="11524" max="11524" width="11.7109375" style="1" customWidth="1"/>
    <col min="11525" max="11525" width="10.42578125" style="1" customWidth="1"/>
    <col min="11526" max="11526" width="11.85546875" style="1" customWidth="1"/>
    <col min="11527" max="11530" width="9.140625" style="1"/>
    <col min="11531" max="11531" width="7.140625" style="1" customWidth="1"/>
    <col min="11532" max="11776" width="9.140625" style="1"/>
    <col min="11777" max="11777" width="7.140625" style="1" customWidth="1"/>
    <col min="11778" max="11778" width="40.140625" style="1" customWidth="1"/>
    <col min="11779" max="11779" width="8.7109375" style="1" customWidth="1"/>
    <col min="11780" max="11780" width="11.7109375" style="1" customWidth="1"/>
    <col min="11781" max="11781" width="10.42578125" style="1" customWidth="1"/>
    <col min="11782" max="11782" width="11.85546875" style="1" customWidth="1"/>
    <col min="11783" max="11786" width="9.140625" style="1"/>
    <col min="11787" max="11787" width="7.140625" style="1" customWidth="1"/>
    <col min="11788" max="12032" width="9.140625" style="1"/>
    <col min="12033" max="12033" width="7.140625" style="1" customWidth="1"/>
    <col min="12034" max="12034" width="40.140625" style="1" customWidth="1"/>
    <col min="12035" max="12035" width="8.7109375" style="1" customWidth="1"/>
    <col min="12036" max="12036" width="11.7109375" style="1" customWidth="1"/>
    <col min="12037" max="12037" width="10.42578125" style="1" customWidth="1"/>
    <col min="12038" max="12038" width="11.85546875" style="1" customWidth="1"/>
    <col min="12039" max="12042" width="9.140625" style="1"/>
    <col min="12043" max="12043" width="7.140625" style="1" customWidth="1"/>
    <col min="12044" max="12288" width="9.140625" style="1"/>
    <col min="12289" max="12289" width="7.140625" style="1" customWidth="1"/>
    <col min="12290" max="12290" width="40.140625" style="1" customWidth="1"/>
    <col min="12291" max="12291" width="8.7109375" style="1" customWidth="1"/>
    <col min="12292" max="12292" width="11.7109375" style="1" customWidth="1"/>
    <col min="12293" max="12293" width="10.42578125" style="1" customWidth="1"/>
    <col min="12294" max="12294" width="11.85546875" style="1" customWidth="1"/>
    <col min="12295" max="12298" width="9.140625" style="1"/>
    <col min="12299" max="12299" width="7.140625" style="1" customWidth="1"/>
    <col min="12300" max="12544" width="9.140625" style="1"/>
    <col min="12545" max="12545" width="7.140625" style="1" customWidth="1"/>
    <col min="12546" max="12546" width="40.140625" style="1" customWidth="1"/>
    <col min="12547" max="12547" width="8.7109375" style="1" customWidth="1"/>
    <col min="12548" max="12548" width="11.7109375" style="1" customWidth="1"/>
    <col min="12549" max="12549" width="10.42578125" style="1" customWidth="1"/>
    <col min="12550" max="12550" width="11.85546875" style="1" customWidth="1"/>
    <col min="12551" max="12554" width="9.140625" style="1"/>
    <col min="12555" max="12555" width="7.140625" style="1" customWidth="1"/>
    <col min="12556" max="12800" width="9.140625" style="1"/>
    <col min="12801" max="12801" width="7.140625" style="1" customWidth="1"/>
    <col min="12802" max="12802" width="40.140625" style="1" customWidth="1"/>
    <col min="12803" max="12803" width="8.7109375" style="1" customWidth="1"/>
    <col min="12804" max="12804" width="11.7109375" style="1" customWidth="1"/>
    <col min="12805" max="12805" width="10.42578125" style="1" customWidth="1"/>
    <col min="12806" max="12806" width="11.85546875" style="1" customWidth="1"/>
    <col min="12807" max="12810" width="9.140625" style="1"/>
    <col min="12811" max="12811" width="7.140625" style="1" customWidth="1"/>
    <col min="12812" max="13056" width="9.140625" style="1"/>
    <col min="13057" max="13057" width="7.140625" style="1" customWidth="1"/>
    <col min="13058" max="13058" width="40.140625" style="1" customWidth="1"/>
    <col min="13059" max="13059" width="8.7109375" style="1" customWidth="1"/>
    <col min="13060" max="13060" width="11.7109375" style="1" customWidth="1"/>
    <col min="13061" max="13061" width="10.42578125" style="1" customWidth="1"/>
    <col min="13062" max="13062" width="11.85546875" style="1" customWidth="1"/>
    <col min="13063" max="13066" width="9.140625" style="1"/>
    <col min="13067" max="13067" width="7.140625" style="1" customWidth="1"/>
    <col min="13068" max="13312" width="9.140625" style="1"/>
    <col min="13313" max="13313" width="7.140625" style="1" customWidth="1"/>
    <col min="13314" max="13314" width="40.140625" style="1" customWidth="1"/>
    <col min="13315" max="13315" width="8.7109375" style="1" customWidth="1"/>
    <col min="13316" max="13316" width="11.7109375" style="1" customWidth="1"/>
    <col min="13317" max="13317" width="10.42578125" style="1" customWidth="1"/>
    <col min="13318" max="13318" width="11.85546875" style="1" customWidth="1"/>
    <col min="13319" max="13322" width="9.140625" style="1"/>
    <col min="13323" max="13323" width="7.140625" style="1" customWidth="1"/>
    <col min="13324" max="13568" width="9.140625" style="1"/>
    <col min="13569" max="13569" width="7.140625" style="1" customWidth="1"/>
    <col min="13570" max="13570" width="40.140625" style="1" customWidth="1"/>
    <col min="13571" max="13571" width="8.7109375" style="1" customWidth="1"/>
    <col min="13572" max="13572" width="11.7109375" style="1" customWidth="1"/>
    <col min="13573" max="13573" width="10.42578125" style="1" customWidth="1"/>
    <col min="13574" max="13574" width="11.85546875" style="1" customWidth="1"/>
    <col min="13575" max="13578" width="9.140625" style="1"/>
    <col min="13579" max="13579" width="7.140625" style="1" customWidth="1"/>
    <col min="13580" max="13824" width="9.140625" style="1"/>
    <col min="13825" max="13825" width="7.140625" style="1" customWidth="1"/>
    <col min="13826" max="13826" width="40.140625" style="1" customWidth="1"/>
    <col min="13827" max="13827" width="8.7109375" style="1" customWidth="1"/>
    <col min="13828" max="13828" width="11.7109375" style="1" customWidth="1"/>
    <col min="13829" max="13829" width="10.42578125" style="1" customWidth="1"/>
    <col min="13830" max="13830" width="11.85546875" style="1" customWidth="1"/>
    <col min="13831" max="13834" width="9.140625" style="1"/>
    <col min="13835" max="13835" width="7.140625" style="1" customWidth="1"/>
    <col min="13836" max="14080" width="9.140625" style="1"/>
    <col min="14081" max="14081" width="7.140625" style="1" customWidth="1"/>
    <col min="14082" max="14082" width="40.140625" style="1" customWidth="1"/>
    <col min="14083" max="14083" width="8.7109375" style="1" customWidth="1"/>
    <col min="14084" max="14084" width="11.7109375" style="1" customWidth="1"/>
    <col min="14085" max="14085" width="10.42578125" style="1" customWidth="1"/>
    <col min="14086" max="14086" width="11.85546875" style="1" customWidth="1"/>
    <col min="14087" max="14090" width="9.140625" style="1"/>
    <col min="14091" max="14091" width="7.140625" style="1" customWidth="1"/>
    <col min="14092" max="14336" width="9.140625" style="1"/>
    <col min="14337" max="14337" width="7.140625" style="1" customWidth="1"/>
    <col min="14338" max="14338" width="40.140625" style="1" customWidth="1"/>
    <col min="14339" max="14339" width="8.7109375" style="1" customWidth="1"/>
    <col min="14340" max="14340" width="11.7109375" style="1" customWidth="1"/>
    <col min="14341" max="14341" width="10.42578125" style="1" customWidth="1"/>
    <col min="14342" max="14342" width="11.85546875" style="1" customWidth="1"/>
    <col min="14343" max="14346" width="9.140625" style="1"/>
    <col min="14347" max="14347" width="7.140625" style="1" customWidth="1"/>
    <col min="14348" max="14592" width="9.140625" style="1"/>
    <col min="14593" max="14593" width="7.140625" style="1" customWidth="1"/>
    <col min="14594" max="14594" width="40.140625" style="1" customWidth="1"/>
    <col min="14595" max="14595" width="8.7109375" style="1" customWidth="1"/>
    <col min="14596" max="14596" width="11.7109375" style="1" customWidth="1"/>
    <col min="14597" max="14597" width="10.42578125" style="1" customWidth="1"/>
    <col min="14598" max="14598" width="11.85546875" style="1" customWidth="1"/>
    <col min="14599" max="14602" width="9.140625" style="1"/>
    <col min="14603" max="14603" width="7.140625" style="1" customWidth="1"/>
    <col min="14604" max="14848" width="9.140625" style="1"/>
    <col min="14849" max="14849" width="7.140625" style="1" customWidth="1"/>
    <col min="14850" max="14850" width="40.140625" style="1" customWidth="1"/>
    <col min="14851" max="14851" width="8.7109375" style="1" customWidth="1"/>
    <col min="14852" max="14852" width="11.7109375" style="1" customWidth="1"/>
    <col min="14853" max="14853" width="10.42578125" style="1" customWidth="1"/>
    <col min="14854" max="14854" width="11.85546875" style="1" customWidth="1"/>
    <col min="14855" max="14858" width="9.140625" style="1"/>
    <col min="14859" max="14859" width="7.140625" style="1" customWidth="1"/>
    <col min="14860" max="15104" width="9.140625" style="1"/>
    <col min="15105" max="15105" width="7.140625" style="1" customWidth="1"/>
    <col min="15106" max="15106" width="40.140625" style="1" customWidth="1"/>
    <col min="15107" max="15107" width="8.7109375" style="1" customWidth="1"/>
    <col min="15108" max="15108" width="11.7109375" style="1" customWidth="1"/>
    <col min="15109" max="15109" width="10.42578125" style="1" customWidth="1"/>
    <col min="15110" max="15110" width="11.85546875" style="1" customWidth="1"/>
    <col min="15111" max="15114" width="9.140625" style="1"/>
    <col min="15115" max="15115" width="7.140625" style="1" customWidth="1"/>
    <col min="15116" max="15360" width="9.140625" style="1"/>
    <col min="15361" max="15361" width="7.140625" style="1" customWidth="1"/>
    <col min="15362" max="15362" width="40.140625" style="1" customWidth="1"/>
    <col min="15363" max="15363" width="8.7109375" style="1" customWidth="1"/>
    <col min="15364" max="15364" width="11.7109375" style="1" customWidth="1"/>
    <col min="15365" max="15365" width="10.42578125" style="1" customWidth="1"/>
    <col min="15366" max="15366" width="11.85546875" style="1" customWidth="1"/>
    <col min="15367" max="15370" width="9.140625" style="1"/>
    <col min="15371" max="15371" width="7.140625" style="1" customWidth="1"/>
    <col min="15372" max="15616" width="9.140625" style="1"/>
    <col min="15617" max="15617" width="7.140625" style="1" customWidth="1"/>
    <col min="15618" max="15618" width="40.140625" style="1" customWidth="1"/>
    <col min="15619" max="15619" width="8.7109375" style="1" customWidth="1"/>
    <col min="15620" max="15620" width="11.7109375" style="1" customWidth="1"/>
    <col min="15621" max="15621" width="10.42578125" style="1" customWidth="1"/>
    <col min="15622" max="15622" width="11.85546875" style="1" customWidth="1"/>
    <col min="15623" max="15626" width="9.140625" style="1"/>
    <col min="15627" max="15627" width="7.140625" style="1" customWidth="1"/>
    <col min="15628" max="15872" width="9.140625" style="1"/>
    <col min="15873" max="15873" width="7.140625" style="1" customWidth="1"/>
    <col min="15874" max="15874" width="40.140625" style="1" customWidth="1"/>
    <col min="15875" max="15875" width="8.7109375" style="1" customWidth="1"/>
    <col min="15876" max="15876" width="11.7109375" style="1" customWidth="1"/>
    <col min="15877" max="15877" width="10.42578125" style="1" customWidth="1"/>
    <col min="15878" max="15878" width="11.85546875" style="1" customWidth="1"/>
    <col min="15879" max="15882" width="9.140625" style="1"/>
    <col min="15883" max="15883" width="7.140625" style="1" customWidth="1"/>
    <col min="15884" max="16128" width="9.140625" style="1"/>
    <col min="16129" max="16129" width="7.140625" style="1" customWidth="1"/>
    <col min="16130" max="16130" width="40.140625" style="1" customWidth="1"/>
    <col min="16131" max="16131" width="8.7109375" style="1" customWidth="1"/>
    <col min="16132" max="16132" width="11.7109375" style="1" customWidth="1"/>
    <col min="16133" max="16133" width="10.42578125" style="1" customWidth="1"/>
    <col min="16134" max="16134" width="11.85546875" style="1" customWidth="1"/>
    <col min="16135" max="16138" width="9.140625" style="1"/>
    <col min="16139" max="16139" width="7.140625" style="1" customWidth="1"/>
    <col min="16140" max="16384" width="9.140625" style="1"/>
  </cols>
  <sheetData>
    <row r="1" spans="1:12">
      <c r="A1" s="839" t="s">
        <v>1388</v>
      </c>
      <c r="B1" s="878" t="s">
        <v>1224</v>
      </c>
      <c r="H1" s="127"/>
      <c r="I1" s="653" t="s">
        <v>127</v>
      </c>
      <c r="J1" s="653" t="s">
        <v>128</v>
      </c>
      <c r="K1" s="449" t="s">
        <v>1132</v>
      </c>
      <c r="L1" s="277"/>
    </row>
    <row r="2" spans="1:12">
      <c r="A2" s="839"/>
      <c r="B2" s="878"/>
      <c r="H2" s="450" t="s">
        <v>1110</v>
      </c>
      <c r="I2" s="451"/>
      <c r="J2" s="451"/>
      <c r="K2" s="449" t="s">
        <v>1133</v>
      </c>
      <c r="L2" s="277">
        <f>SUM(I2:I13)</f>
        <v>0</v>
      </c>
    </row>
    <row r="3" spans="1:12" s="864" customFormat="1">
      <c r="A3" s="1058" t="s">
        <v>1225</v>
      </c>
      <c r="B3" s="880"/>
      <c r="C3" s="881"/>
      <c r="D3" s="882"/>
      <c r="E3" s="881"/>
      <c r="F3" s="883"/>
      <c r="G3" s="675"/>
      <c r="H3" s="35" t="s">
        <v>1111</v>
      </c>
      <c r="I3" s="451"/>
      <c r="J3" s="451"/>
      <c r="K3" s="449" t="s">
        <v>1134</v>
      </c>
      <c r="L3" s="277">
        <f>F42</f>
        <v>0</v>
      </c>
    </row>
    <row r="4" spans="1:12" s="884" customFormat="1">
      <c r="A4" s="1314" t="s">
        <v>1226</v>
      </c>
      <c r="B4" s="1315"/>
      <c r="C4" s="1315"/>
      <c r="D4" s="1315"/>
      <c r="E4" s="1315"/>
      <c r="F4" s="1316"/>
      <c r="G4" s="675"/>
      <c r="H4" s="452" t="s">
        <v>153</v>
      </c>
      <c r="I4" s="451"/>
      <c r="J4" s="451"/>
      <c r="K4" s="277"/>
      <c r="L4" s="277"/>
    </row>
    <row r="5" spans="1:12" s="884" customFormat="1">
      <c r="A5" s="1317" t="s">
        <v>1227</v>
      </c>
      <c r="B5" s="1309"/>
      <c r="C5" s="1309"/>
      <c r="D5" s="1309"/>
      <c r="E5" s="1309"/>
      <c r="F5" s="1310"/>
      <c r="G5" s="675"/>
      <c r="H5" s="453" t="s">
        <v>1130</v>
      </c>
      <c r="I5" s="451"/>
      <c r="J5" s="451"/>
      <c r="K5" s="277"/>
      <c r="L5" s="277"/>
    </row>
    <row r="6" spans="1:12" s="884" customFormat="1">
      <c r="A6" s="1317" t="s">
        <v>1228</v>
      </c>
      <c r="B6" s="1309"/>
      <c r="C6" s="1309"/>
      <c r="D6" s="1309"/>
      <c r="E6" s="1309"/>
      <c r="F6" s="1310"/>
      <c r="G6" s="675"/>
      <c r="H6" s="36" t="s">
        <v>10</v>
      </c>
      <c r="I6" s="451"/>
      <c r="J6" s="451"/>
      <c r="K6" s="277"/>
      <c r="L6" s="277"/>
    </row>
    <row r="7" spans="1:12" s="884" customFormat="1">
      <c r="A7" s="1308" t="s">
        <v>1229</v>
      </c>
      <c r="B7" s="1309"/>
      <c r="C7" s="1309"/>
      <c r="D7" s="1309"/>
      <c r="E7" s="1309"/>
      <c r="F7" s="1310"/>
      <c r="G7" s="675"/>
      <c r="H7" s="37" t="s">
        <v>135</v>
      </c>
      <c r="I7" s="451"/>
      <c r="J7" s="451"/>
      <c r="K7" s="277"/>
      <c r="L7" s="277"/>
    </row>
    <row r="8" spans="1:12" s="884" customFormat="1">
      <c r="A8" s="1308" t="s">
        <v>1230</v>
      </c>
      <c r="B8" s="1309"/>
      <c r="C8" s="1309"/>
      <c r="D8" s="1309"/>
      <c r="E8" s="1309"/>
      <c r="F8" s="1310"/>
      <c r="G8" s="675"/>
      <c r="H8" s="38" t="s">
        <v>134</v>
      </c>
      <c r="I8" s="451"/>
      <c r="J8" s="451">
        <f>F18+F22+F24+F28+F33+F35+F40</f>
        <v>0</v>
      </c>
      <c r="K8" s="277"/>
      <c r="L8" s="277"/>
    </row>
    <row r="9" spans="1:12" s="884" customFormat="1">
      <c r="A9" s="1308" t="s">
        <v>1231</v>
      </c>
      <c r="B9" s="1309"/>
      <c r="C9" s="1309"/>
      <c r="D9" s="1309"/>
      <c r="E9" s="1309"/>
      <c r="F9" s="1310"/>
      <c r="G9" s="675"/>
      <c r="H9" s="39" t="s">
        <v>11</v>
      </c>
      <c r="I9" s="451"/>
      <c r="J9" s="451"/>
      <c r="K9" s="277"/>
      <c r="L9" s="277"/>
    </row>
    <row r="10" spans="1:12" s="884" customFormat="1">
      <c r="A10" s="1308" t="s">
        <v>1232</v>
      </c>
      <c r="B10" s="1309"/>
      <c r="C10" s="1309"/>
      <c r="D10" s="1309"/>
      <c r="E10" s="1309"/>
      <c r="F10" s="1310"/>
      <c r="G10" s="675"/>
      <c r="H10" s="377" t="s">
        <v>1131</v>
      </c>
      <c r="I10" s="463"/>
      <c r="J10" s="451"/>
      <c r="K10" s="277"/>
      <c r="L10" s="277"/>
    </row>
    <row r="11" spans="1:12" s="884" customFormat="1">
      <c r="A11" s="1311" t="s">
        <v>1233</v>
      </c>
      <c r="B11" s="1312"/>
      <c r="C11" s="1312"/>
      <c r="D11" s="1312"/>
      <c r="E11" s="1312"/>
      <c r="F11" s="1313"/>
      <c r="G11" s="675"/>
      <c r="H11" s="62" t="s">
        <v>154</v>
      </c>
      <c r="I11" s="454"/>
      <c r="J11" s="454"/>
      <c r="K11" s="277"/>
      <c r="L11" s="277"/>
    </row>
    <row r="12" spans="1:12">
      <c r="A12" s="839"/>
      <c r="B12" s="878"/>
      <c r="H12" s="63" t="s">
        <v>8</v>
      </c>
      <c r="I12" s="451"/>
      <c r="J12" s="451"/>
      <c r="K12" s="277"/>
      <c r="L12" s="277"/>
    </row>
    <row r="13" spans="1:12">
      <c r="A13" s="839"/>
      <c r="B13" s="878"/>
      <c r="H13" s="456" t="s">
        <v>9</v>
      </c>
      <c r="I13" s="451">
        <f>SUM(J2:J12)</f>
        <v>0</v>
      </c>
      <c r="J13" s="457"/>
      <c r="K13" s="277"/>
      <c r="L13" s="277"/>
    </row>
    <row r="14" spans="1:12" s="2" customFormat="1" ht="17.25" thickBot="1">
      <c r="A14" s="841"/>
      <c r="B14" s="885" t="s">
        <v>1112</v>
      </c>
      <c r="C14" s="870" t="s">
        <v>6</v>
      </c>
      <c r="D14" s="870" t="s">
        <v>1</v>
      </c>
      <c r="E14" s="1192" t="s">
        <v>1113</v>
      </c>
      <c r="F14" s="870" t="s">
        <v>2</v>
      </c>
      <c r="G14" s="675"/>
      <c r="H14" s="675"/>
      <c r="I14" s="127"/>
      <c r="J14" s="127"/>
      <c r="K14" s="366"/>
      <c r="L14" s="127"/>
    </row>
    <row r="15" spans="1:12" ht="17.25" thickTop="1">
      <c r="I15" s="127"/>
      <c r="J15" s="127"/>
      <c r="K15" s="366"/>
      <c r="L15" s="127"/>
    </row>
    <row r="16" spans="1:12">
      <c r="B16" s="963" t="s">
        <v>1377</v>
      </c>
      <c r="I16" s="127"/>
      <c r="J16" s="127"/>
      <c r="K16" s="366"/>
      <c r="L16" s="127"/>
    </row>
    <row r="17" spans="1:12" s="886" customFormat="1">
      <c r="A17" s="101"/>
      <c r="G17" s="675"/>
      <c r="H17" s="675"/>
      <c r="I17" s="127"/>
      <c r="J17" s="127"/>
      <c r="K17" s="366"/>
      <c r="L17" s="127"/>
    </row>
    <row r="18" spans="1:12" s="848" customFormat="1" ht="52.5">
      <c r="A18" s="1024" t="s">
        <v>723</v>
      </c>
      <c r="B18" s="1029" t="s">
        <v>1234</v>
      </c>
      <c r="C18" s="1026" t="s">
        <v>1119</v>
      </c>
      <c r="D18" s="1027">
        <v>4</v>
      </c>
      <c r="E18" s="1194"/>
      <c r="F18" s="1028">
        <f>E18*D18</f>
        <v>0</v>
      </c>
      <c r="G18" s="675"/>
      <c r="H18" s="675"/>
      <c r="I18" s="127"/>
      <c r="J18" s="127"/>
      <c r="K18" s="366"/>
      <c r="L18" s="127"/>
    </row>
    <row r="19" spans="1:12" s="848" customFormat="1">
      <c r="A19" s="1030" t="s">
        <v>1235</v>
      </c>
      <c r="B19" s="1029" t="s">
        <v>1236</v>
      </c>
      <c r="C19" s="1031"/>
      <c r="D19" s="1031"/>
      <c r="E19" s="1031"/>
      <c r="F19" s="1031"/>
      <c r="G19" s="675"/>
      <c r="H19" s="675"/>
      <c r="I19" s="127"/>
      <c r="J19" s="127"/>
      <c r="K19" s="366"/>
      <c r="L19" s="127"/>
    </row>
    <row r="20" spans="1:12">
      <c r="A20" s="1020"/>
      <c r="B20" s="1032"/>
      <c r="C20" s="1032"/>
      <c r="D20" s="1032"/>
      <c r="E20" s="1032"/>
      <c r="F20" s="1032"/>
      <c r="I20" s="127"/>
      <c r="J20" s="127"/>
      <c r="K20" s="366"/>
      <c r="L20" s="127"/>
    </row>
    <row r="21" spans="1:12" s="848" customFormat="1" ht="65.25">
      <c r="A21" s="1024" t="s">
        <v>1370</v>
      </c>
      <c r="B21" s="1029" t="s">
        <v>1237</v>
      </c>
      <c r="C21" s="45"/>
      <c r="D21" s="45"/>
      <c r="E21" s="45"/>
      <c r="F21" s="45"/>
      <c r="G21" s="675"/>
      <c r="H21" s="675"/>
      <c r="I21" s="127"/>
      <c r="J21" s="127"/>
      <c r="K21" s="366"/>
      <c r="L21" s="127"/>
    </row>
    <row r="22" spans="1:12" s="848" customFormat="1">
      <c r="A22" s="1030" t="s">
        <v>1235</v>
      </c>
      <c r="B22" s="1029" t="s">
        <v>1238</v>
      </c>
      <c r="C22" s="1026" t="s">
        <v>1119</v>
      </c>
      <c r="D22" s="1027">
        <v>12</v>
      </c>
      <c r="E22" s="1194"/>
      <c r="F22" s="1028">
        <f>E22*D22</f>
        <v>0</v>
      </c>
      <c r="G22" s="675"/>
      <c r="H22" s="675"/>
      <c r="I22" s="127"/>
      <c r="J22" s="127"/>
      <c r="K22" s="366"/>
      <c r="L22" s="127"/>
    </row>
    <row r="23" spans="1:12">
      <c r="A23" s="1020"/>
      <c r="B23" s="1032"/>
      <c r="C23" s="1032"/>
      <c r="D23" s="1032"/>
      <c r="E23" s="1032"/>
      <c r="F23" s="1032"/>
      <c r="I23" s="127"/>
      <c r="J23" s="127"/>
      <c r="K23" s="366"/>
      <c r="L23" s="127"/>
    </row>
    <row r="24" spans="1:12" s="848" customFormat="1" ht="52.5">
      <c r="A24" s="1024" t="s">
        <v>1371</v>
      </c>
      <c r="B24" s="1029" t="s">
        <v>1239</v>
      </c>
      <c r="C24" s="1026" t="s">
        <v>1119</v>
      </c>
      <c r="D24" s="1027">
        <v>35</v>
      </c>
      <c r="E24" s="1194"/>
      <c r="F24" s="1028">
        <f>E24*D24</f>
        <v>0</v>
      </c>
      <c r="G24" s="675"/>
      <c r="H24" s="675"/>
      <c r="I24" s="127"/>
      <c r="J24" s="127"/>
      <c r="K24" s="366"/>
      <c r="L24" s="127"/>
    </row>
    <row r="25" spans="1:12" s="848" customFormat="1">
      <c r="A25" s="1030" t="s">
        <v>1235</v>
      </c>
      <c r="B25" s="1029" t="s">
        <v>1240</v>
      </c>
      <c r="C25" s="1031"/>
      <c r="D25" s="1031"/>
      <c r="E25" s="1031"/>
      <c r="F25" s="1031"/>
      <c r="G25" s="675"/>
      <c r="H25" s="675"/>
      <c r="I25" s="127"/>
      <c r="J25" s="127"/>
      <c r="K25" s="366"/>
      <c r="L25" s="127"/>
    </row>
    <row r="26" spans="1:12">
      <c r="A26" s="1033"/>
      <c r="B26" s="1034"/>
      <c r="C26" s="1034"/>
      <c r="D26" s="1034"/>
      <c r="E26" s="1034"/>
      <c r="F26" s="1034"/>
      <c r="I26" s="127"/>
      <c r="J26" s="127"/>
      <c r="K26" s="366"/>
      <c r="L26" s="127"/>
    </row>
    <row r="27" spans="1:12" s="848" customFormat="1" ht="52.5">
      <c r="A27" s="1024" t="s">
        <v>1372</v>
      </c>
      <c r="B27" s="1029" t="s">
        <v>1241</v>
      </c>
      <c r="C27" s="1031"/>
      <c r="D27" s="1031"/>
      <c r="E27" s="1031"/>
      <c r="F27" s="1031"/>
      <c r="G27" s="675"/>
      <c r="H27" s="675"/>
      <c r="I27" s="127"/>
      <c r="J27" s="127"/>
      <c r="K27" s="366"/>
      <c r="L27" s="127"/>
    </row>
    <row r="28" spans="1:12" s="848" customFormat="1">
      <c r="A28" s="1035"/>
      <c r="B28" s="1036" t="s">
        <v>1242</v>
      </c>
      <c r="C28" s="1026" t="s">
        <v>735</v>
      </c>
      <c r="D28" s="1027">
        <v>800</v>
      </c>
      <c r="E28" s="1194"/>
      <c r="F28" s="1028">
        <f t="shared" ref="F28" si="0">E28*D28</f>
        <v>0</v>
      </c>
      <c r="G28" s="675"/>
      <c r="H28" s="675"/>
      <c r="I28" s="127"/>
      <c r="J28" s="127"/>
      <c r="K28" s="366"/>
      <c r="L28" s="127"/>
    </row>
    <row r="29" spans="1:12" s="848" customFormat="1">
      <c r="A29" s="1035"/>
      <c r="B29" s="1036"/>
      <c r="C29" s="1026"/>
      <c r="D29" s="1027"/>
      <c r="E29" s="1028"/>
      <c r="F29" s="1028"/>
      <c r="G29" s="675"/>
      <c r="H29" s="675"/>
      <c r="I29" s="127"/>
      <c r="J29" s="127"/>
      <c r="K29" s="366"/>
      <c r="L29" s="127"/>
    </row>
    <row r="30" spans="1:12" s="848" customFormat="1">
      <c r="A30" s="1035"/>
      <c r="B30" s="1037" t="s">
        <v>1378</v>
      </c>
      <c r="C30" s="1026"/>
      <c r="D30" s="1027"/>
      <c r="E30" s="1028"/>
      <c r="F30" s="1028"/>
      <c r="G30" s="675"/>
      <c r="H30" s="675"/>
      <c r="I30" s="127"/>
      <c r="J30" s="127"/>
      <c r="K30" s="366"/>
      <c r="L30" s="127"/>
    </row>
    <row r="31" spans="1:12" s="848" customFormat="1">
      <c r="A31" s="1035"/>
      <c r="B31" s="1036"/>
      <c r="C31" s="1026"/>
      <c r="D31" s="1027"/>
      <c r="E31" s="1028"/>
      <c r="F31" s="1028"/>
      <c r="G31" s="675"/>
      <c r="H31" s="675"/>
      <c r="I31" s="127"/>
      <c r="J31" s="127"/>
      <c r="K31" s="366"/>
      <c r="L31" s="127"/>
    </row>
    <row r="32" spans="1:12" s="848" customFormat="1" ht="65.25">
      <c r="A32" s="1024" t="s">
        <v>1373</v>
      </c>
      <c r="B32" s="1029" t="s">
        <v>1237</v>
      </c>
      <c r="C32" s="45"/>
      <c r="D32" s="45"/>
      <c r="E32" s="45"/>
      <c r="F32" s="45"/>
      <c r="G32" s="675"/>
      <c r="H32" s="675"/>
      <c r="I32" s="127"/>
      <c r="J32" s="127"/>
      <c r="K32" s="366"/>
      <c r="L32" s="127"/>
    </row>
    <row r="33" spans="1:12" s="848" customFormat="1">
      <c r="A33" s="1030" t="s">
        <v>1235</v>
      </c>
      <c r="B33" s="1029" t="s">
        <v>1238</v>
      </c>
      <c r="C33" s="1026" t="s">
        <v>1119</v>
      </c>
      <c r="D33" s="1027">
        <v>8</v>
      </c>
      <c r="E33" s="1194"/>
      <c r="F33" s="1028">
        <f>E33*D33</f>
        <v>0</v>
      </c>
      <c r="G33" s="675"/>
      <c r="H33" s="675"/>
      <c r="I33" s="127"/>
      <c r="J33" s="127"/>
      <c r="K33" s="366"/>
      <c r="L33" s="127"/>
    </row>
    <row r="34" spans="1:12" s="848" customFormat="1">
      <c r="A34" s="1038"/>
      <c r="B34" s="1039"/>
      <c r="C34" s="1021"/>
      <c r="D34" s="1022"/>
      <c r="E34" s="1023"/>
      <c r="F34" s="1023"/>
      <c r="G34" s="675"/>
      <c r="H34" s="675"/>
      <c r="I34" s="127"/>
      <c r="J34" s="127"/>
      <c r="K34" s="366"/>
      <c r="L34" s="127"/>
    </row>
    <row r="35" spans="1:12" s="848" customFormat="1" ht="52.5">
      <c r="A35" s="1024" t="s">
        <v>1374</v>
      </c>
      <c r="B35" s="1029" t="s">
        <v>1239</v>
      </c>
      <c r="C35" s="1026" t="s">
        <v>1119</v>
      </c>
      <c r="D35" s="1027">
        <v>22</v>
      </c>
      <c r="E35" s="1194"/>
      <c r="F35" s="1028">
        <f>E35*D35</f>
        <v>0</v>
      </c>
      <c r="G35" s="675"/>
      <c r="H35" s="675"/>
      <c r="I35" s="127"/>
      <c r="J35" s="127"/>
      <c r="K35" s="366"/>
      <c r="L35" s="127"/>
    </row>
    <row r="36" spans="1:12" s="848" customFormat="1">
      <c r="A36" s="1030" t="s">
        <v>1235</v>
      </c>
      <c r="B36" s="1029" t="s">
        <v>1240</v>
      </c>
      <c r="C36" s="1031"/>
      <c r="D36" s="1031"/>
      <c r="E36" s="1031"/>
      <c r="F36" s="1031"/>
      <c r="G36" s="675"/>
      <c r="H36" s="675"/>
      <c r="I36" s="127"/>
      <c r="J36" s="127"/>
      <c r="K36" s="366"/>
      <c r="L36" s="127"/>
    </row>
    <row r="37" spans="1:12" s="848" customFormat="1">
      <c r="A37" s="1030"/>
      <c r="B37" s="1029"/>
      <c r="C37" s="1031"/>
      <c r="D37" s="1031"/>
      <c r="E37" s="1031"/>
      <c r="F37" s="1031"/>
      <c r="G37" s="675"/>
      <c r="H37" s="675"/>
      <c r="I37" s="127"/>
      <c r="J37" s="127"/>
      <c r="K37" s="366"/>
      <c r="L37" s="127"/>
    </row>
    <row r="38" spans="1:12" s="848" customFormat="1">
      <c r="A38" s="1030"/>
      <c r="B38" s="1040" t="s">
        <v>63</v>
      </c>
      <c r="C38" s="1031"/>
      <c r="D38" s="1031"/>
      <c r="E38" s="1031"/>
      <c r="F38" s="1031"/>
      <c r="G38" s="675"/>
      <c r="H38" s="675"/>
      <c r="I38" s="127"/>
      <c r="J38" s="127"/>
      <c r="K38" s="366"/>
      <c r="L38" s="127"/>
    </row>
    <row r="39" spans="1:12" s="848" customFormat="1">
      <c r="A39" s="1030"/>
      <c r="B39" s="1029"/>
      <c r="C39" s="1031"/>
      <c r="D39" s="1031"/>
      <c r="E39" s="1031"/>
      <c r="F39" s="1031"/>
      <c r="G39" s="675"/>
      <c r="H39" s="675"/>
      <c r="I39" s="127"/>
      <c r="J39" s="127"/>
      <c r="K39" s="366"/>
      <c r="L39" s="127"/>
    </row>
    <row r="40" spans="1:12" s="848" customFormat="1">
      <c r="A40" s="1024" t="s">
        <v>1375</v>
      </c>
      <c r="B40" s="1029" t="s">
        <v>1413</v>
      </c>
      <c r="C40" s="1026" t="s">
        <v>5</v>
      </c>
      <c r="D40" s="1027">
        <v>1</v>
      </c>
      <c r="E40" s="1194"/>
      <c r="F40" s="1028">
        <f>D40*E40</f>
        <v>0</v>
      </c>
      <c r="G40" s="675"/>
      <c r="H40" s="675"/>
      <c r="I40" s="127"/>
      <c r="J40" s="127"/>
      <c r="K40" s="366"/>
      <c r="L40" s="127"/>
    </row>
    <row r="41" spans="1:12" s="848" customFormat="1" ht="17.25" thickBot="1">
      <c r="A41" s="1030"/>
      <c r="B41" s="1029"/>
      <c r="C41" s="1031"/>
      <c r="D41" s="1031"/>
      <c r="E41" s="1031"/>
      <c r="F41" s="1031"/>
      <c r="G41" s="675"/>
      <c r="H41" s="675"/>
      <c r="I41" s="127"/>
      <c r="J41" s="127"/>
      <c r="K41" s="366"/>
      <c r="L41" s="127"/>
    </row>
    <row r="42" spans="1:12" s="2" customFormat="1" ht="17.25" thickBot="1">
      <c r="A42" s="859"/>
      <c r="B42" s="889" t="s">
        <v>1243</v>
      </c>
      <c r="C42" s="875"/>
      <c r="D42" s="876"/>
      <c r="E42" s="877"/>
      <c r="F42" s="877">
        <f>SUM(F15:F41)</f>
        <v>0</v>
      </c>
      <c r="G42" s="677"/>
      <c r="H42" s="679"/>
      <c r="I42" s="676"/>
      <c r="J42" s="680"/>
      <c r="K42" s="367"/>
      <c r="L42" s="367"/>
    </row>
    <row r="43" spans="1:12" s="895" customFormat="1" ht="17.25" thickTop="1">
      <c r="A43" s="890"/>
      <c r="B43" s="891"/>
      <c r="C43" s="892"/>
      <c r="D43" s="893"/>
      <c r="E43" s="894"/>
      <c r="F43" s="894"/>
      <c r="G43" s="677"/>
      <c r="H43" s="682"/>
      <c r="I43" s="676"/>
      <c r="J43" s="676"/>
      <c r="K43" s="127"/>
      <c r="L43" s="127"/>
    </row>
    <row r="44" spans="1:12">
      <c r="G44" s="681"/>
      <c r="K44" s="683"/>
    </row>
    <row r="45" spans="1:12">
      <c r="G45" s="681"/>
      <c r="K45" s="683"/>
    </row>
    <row r="46" spans="1:12">
      <c r="G46" s="679"/>
      <c r="K46" s="684"/>
    </row>
    <row r="47" spans="1:12">
      <c r="G47" s="679"/>
      <c r="K47" s="685"/>
    </row>
    <row r="48" spans="1:12">
      <c r="G48" s="678"/>
      <c r="K48" s="368"/>
      <c r="L48" s="368"/>
    </row>
    <row r="49" spans="7:12">
      <c r="G49" s="368"/>
      <c r="K49" s="368"/>
      <c r="L49" s="368"/>
    </row>
  </sheetData>
  <sheetProtection algorithmName="SHA-512" hashValue="IozN15MzOT2gPDcUbbT4c7ov3grs9dzO6RRX/nWNA3NfK9GpjFq74ot/of/oWv+z13ufCpRf8QQualm0OBN0KA==" saltValue="9N61glHRaExUaxD2hc5waA==" spinCount="100000" sheet="1" objects="1" scenarios="1" selectLockedCells="1"/>
  <mergeCells count="8">
    <mergeCell ref="A10:F10"/>
    <mergeCell ref="A11:F11"/>
    <mergeCell ref="A4:F4"/>
    <mergeCell ref="A5:F5"/>
    <mergeCell ref="A6:F6"/>
    <mergeCell ref="A7:F7"/>
    <mergeCell ref="A8:F8"/>
    <mergeCell ref="A9:F9"/>
  </mergeCells>
  <conditionalFormatting sqref="E7:E300">
    <cfRule type="expression" dxfId="14"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1" manualBreakCount="1">
    <brk id="29" max="9" man="1"/>
  </rowBreaks>
  <colBreaks count="1" manualBreakCount="1">
    <brk id="6" max="3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FF8FC6CE4C1147AF06EFF9EA080167" ma:contentTypeVersion="12" ma:contentTypeDescription="Ustvari nov dokument." ma:contentTypeScope="" ma:versionID="c94152c0c07f86cb3a0ef899bb9ccfc7">
  <xsd:schema xmlns:xsd="http://www.w3.org/2001/XMLSchema" xmlns:xs="http://www.w3.org/2001/XMLSchema" xmlns:p="http://schemas.microsoft.com/office/2006/metadata/properties" xmlns:ns2="11686ce8-fa71-4cdc-8cca-fe298f93c734" xmlns:ns3="254d239d-429d-4404-954f-020c21b10698" targetNamespace="http://schemas.microsoft.com/office/2006/metadata/properties" ma:root="true" ma:fieldsID="279c151b8e26de704ac121efc12de0e3" ns2:_="" ns3:_="">
    <xsd:import namespace="11686ce8-fa71-4cdc-8cca-fe298f93c734"/>
    <xsd:import namespace="254d239d-429d-4404-954f-020c21b106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86ce8-fa71-4cdc-8cca-fe298f93c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d239d-429d-4404-954f-020c21b10698" elementFormDefault="qualified">
    <xsd:import namespace="http://schemas.microsoft.com/office/2006/documentManagement/types"/>
    <xsd:import namespace="http://schemas.microsoft.com/office/infopath/2007/PartnerControls"/>
    <xsd:element name="SharedWithUsers" ma:index="16"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81957-0CBE-43A4-B20B-D49FA3CFB6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86ce8-fa71-4cdc-8cca-fe298f93c734"/>
    <ds:schemaRef ds:uri="254d239d-429d-4404-954f-020c21b10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01FE29-3988-4FF8-9391-CCC0A26CA6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891D66F-6C93-4DC2-847A-6FFA234153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22</vt:i4>
      </vt:variant>
      <vt:variant>
        <vt:lpstr>Imenovani obsegi</vt:lpstr>
      </vt:variant>
      <vt:variant>
        <vt:i4>37</vt:i4>
      </vt:variant>
    </vt:vector>
  </HeadingPairs>
  <TitlesOfParts>
    <vt:vector size="59" baseType="lpstr">
      <vt:lpstr>1. stran</vt:lpstr>
      <vt:lpstr>1. stran ponudba</vt:lpstr>
      <vt:lpstr>Uvod</vt:lpstr>
      <vt:lpstr>Rekapitulacija</vt:lpstr>
      <vt:lpstr>Rekapitulacija-delitev stroškov</vt:lpstr>
      <vt:lpstr>A|Pripravljalna dela</vt:lpstr>
      <vt:lpstr>A|Rušitvena d.</vt:lpstr>
      <vt:lpstr>A|Zemeljska d.</vt:lpstr>
      <vt:lpstr>A|Betonska d.</vt:lpstr>
      <vt:lpstr>A|Opaž-tesarska d.</vt:lpstr>
      <vt:lpstr>A|Zidarska d.</vt:lpstr>
      <vt:lpstr>A|Fasada</vt:lpstr>
      <vt:lpstr>B|Krovsko kleparska d.</vt:lpstr>
      <vt:lpstr>B|Ključavničarska d.</vt:lpstr>
      <vt:lpstr>B|Stavbno pohi.</vt:lpstr>
      <vt:lpstr>B|Slikopleskarska d.</vt:lpstr>
      <vt:lpstr>B|Montažerska d. </vt:lpstr>
      <vt:lpstr>E1| El.inst.</vt:lpstr>
      <vt:lpstr>S1|Prenova kotlovnice</vt:lpstr>
      <vt:lpstr>S2|Prezračevanje </vt:lpstr>
      <vt:lpstr>S3|Namest. termostatskih vent.</vt:lpstr>
      <vt:lpstr>S4|Menjava WC kotličkov</vt:lpstr>
      <vt:lpstr>'A|Betonska d.'!Excel_BuiltIn_Print_Area_3_1</vt:lpstr>
      <vt:lpstr>'A|Fasada'!Excel_BuiltIn_Print_Area_3_1</vt:lpstr>
      <vt:lpstr>'A|Opaž-tesarska d.'!Excel_BuiltIn_Print_Area_3_1</vt:lpstr>
      <vt:lpstr>'A|Rušitvena d.'!Excel_BuiltIn_Print_Area_3_1</vt:lpstr>
      <vt:lpstr>'A|Zemeljska d.'!Excel_BuiltIn_Print_Area_3_1</vt:lpstr>
      <vt:lpstr>'B|Krovsko kleparska d.'!Excel_BuiltIn_Print_Area_3_1</vt:lpstr>
      <vt:lpstr>'A|Fasada'!Excel_BuiltIn_Print_Area_3_1_1</vt:lpstr>
      <vt:lpstr>'B|Krovsko kleparska d.'!Excel_BuiltIn_Print_Area_3_1_1</vt:lpstr>
      <vt:lpstr>'A|Fasada'!Excel_BuiltIn_Print_Area_3_1_1_1</vt:lpstr>
      <vt:lpstr>'B|Krovsko kleparska d.'!Excel_BuiltIn_Print_Area_3_1_1_1</vt:lpstr>
      <vt:lpstr>'1. stran'!Področje_tiskanja</vt:lpstr>
      <vt:lpstr>'1. stran ponudba'!Področje_tiskanja</vt:lpstr>
      <vt:lpstr>'A|Betonska d.'!Področje_tiskanja</vt:lpstr>
      <vt:lpstr>'A|Fasada'!Področje_tiskanja</vt:lpstr>
      <vt:lpstr>'A|Opaž-tesarska d.'!Področje_tiskanja</vt:lpstr>
      <vt:lpstr>'A|Pripravljalna dela'!Področje_tiskanja</vt:lpstr>
      <vt:lpstr>'A|Rušitvena d.'!Področje_tiskanja</vt:lpstr>
      <vt:lpstr>'A|Zemeljska d.'!Področje_tiskanja</vt:lpstr>
      <vt:lpstr>'A|Zidarska d.'!Področje_tiskanja</vt:lpstr>
      <vt:lpstr>'B|Ključavničarska d.'!Področje_tiskanja</vt:lpstr>
      <vt:lpstr>'B|Krovsko kleparska d.'!Področje_tiskanja</vt:lpstr>
      <vt:lpstr>'B|Montažerska d. '!Področje_tiskanja</vt:lpstr>
      <vt:lpstr>'B|Slikopleskarska d.'!Področje_tiskanja</vt:lpstr>
      <vt:lpstr>'B|Stavbno pohi.'!Področje_tiskanja</vt:lpstr>
      <vt:lpstr>'E1| El.inst.'!Področje_tiskanja</vt:lpstr>
      <vt:lpstr>Rekapitulacija!Področje_tiskanja</vt:lpstr>
      <vt:lpstr>'Rekapitulacija-delitev stroškov'!Področje_tiskanja</vt:lpstr>
      <vt:lpstr>'S1|Prenova kotlovnice'!Področje_tiskanja</vt:lpstr>
      <vt:lpstr>'S2|Prezračevanje '!Področje_tiskanja</vt:lpstr>
      <vt:lpstr>'S3|Namest. termostatskih vent.'!Področje_tiskanja</vt:lpstr>
      <vt:lpstr>'S4|Menjava WC kotličkov'!Področje_tiskanja</vt:lpstr>
      <vt:lpstr>Uvod!Področje_tiskanja</vt:lpstr>
      <vt:lpstr>'E1| El.inst.'!Tiskanje_naslovov</vt:lpstr>
      <vt:lpstr>'S1|Prenova kotlovnice'!Tiskanje_naslovov</vt:lpstr>
      <vt:lpstr>'S2|Prezračevanje '!Tiskanje_naslovov</vt:lpstr>
      <vt:lpstr>'S3|Namest. termostatskih vent.'!Tiskanje_naslovov</vt:lpstr>
      <vt:lpstr>'S4|Menjava WC kotličkov'!Tiskanje_naslovov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Rok</dc:creator>
  <cp:lastModifiedBy>Brane Kumer</cp:lastModifiedBy>
  <cp:lastPrinted>2022-02-11T19:11:50Z</cp:lastPrinted>
  <dcterms:created xsi:type="dcterms:W3CDTF">2019-09-04T07:28:34Z</dcterms:created>
  <dcterms:modified xsi:type="dcterms:W3CDTF">2022-03-15T11:11:37Z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0x0101005EFF8FC6CE4C1147AF06EFF9EA080167</vt:lpwstr>
  </property>
</Properties>
</file>