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a_delovni_zvezek" defaultThemeVersion="166925"/>
  <mc:AlternateContent xmlns:mc="http://schemas.openxmlformats.org/markup-compatibility/2006">
    <mc:Choice Requires="x15">
      <x15ac:absPath xmlns:x15ac="http://schemas.microsoft.com/office/spreadsheetml/2010/11/ac" url="https://csod.sharepoint.com/sites/Investicije/Dokumenti v skupni rabi/ELENA/Recenzija_PZI_UZ_Štrk/2021_12_14_OE Uprava_PZI_Energetska sanacija/_Razpisna/"/>
    </mc:Choice>
  </mc:AlternateContent>
  <xr:revisionPtr revIDLastSave="367" documentId="13_ncr:1_{996CD730-0ED0-4063-8E46-1C4A5B6B1ECB}" xr6:coauthVersionLast="47" xr6:coauthVersionMax="47" xr10:uidLastSave="{F82C7C9F-9690-45BE-88EC-B94E9F622338}"/>
  <workbookProtection workbookAlgorithmName="SHA-512" workbookHashValue="UwHFW7U7WYXiSST2Hfym6XbxknVnuLRiwCetiYfX2CFJubuZb7vbQyNZ21CnqzU0/PGgQEXJm5/zG+Cy1xDATQ==" workbookSaltValue="CTV745JzanmQ21bWLR9b7Q==" workbookSpinCount="100000" lockStructure="1"/>
  <bookViews>
    <workbookView xWindow="-120" yWindow="-120" windowWidth="38640" windowHeight="21390" tabRatio="907" firstSheet="1" activeTab="1" xr2:uid="{9326720A-5608-4FAC-BF82-81E3A6004FA0}"/>
  </bookViews>
  <sheets>
    <sheet name="1. stran" sheetId="2" state="hidden" r:id="rId1"/>
    <sheet name="1. stran ponudba" sheetId="77" r:id="rId2"/>
    <sheet name="Uvod" sheetId="3" r:id="rId3"/>
    <sheet name="Rekapitulacija" sheetId="5" r:id="rId4"/>
    <sheet name="Rekapitulacija-delitev stroškov" sheetId="70" state="hidden" r:id="rId5"/>
    <sheet name="A|Pripravljalna dela" sheetId="58" r:id="rId6"/>
    <sheet name="A|Rušitvena d." sheetId="6" r:id="rId7"/>
    <sheet name="A|Zemeljska d." sheetId="8" r:id="rId8"/>
    <sheet name="A|Zidarska d." sheetId="11" r:id="rId9"/>
    <sheet name="A|Fasada" sheetId="12" r:id="rId10"/>
    <sheet name="B|Krovsko kleparska d." sheetId="13" r:id="rId11"/>
    <sheet name="B|Stavbno pohi." sheetId="16" r:id="rId12"/>
    <sheet name="B|Montažerska d. " sheetId="21" r:id="rId13"/>
    <sheet name="E1| El.inst." sheetId="72" r:id="rId14"/>
    <sheet name="S1| Kanalizacija" sheetId="73" r:id="rId15"/>
    <sheet name="S2| Prezračevanje" sheetId="74" r:id="rId16"/>
    <sheet name="S3|Namest. termostatskih vent." sheetId="75" r:id="rId17"/>
    <sheet name="S4|Menjava WC kotličkov" sheetId="76" r:id="rId18"/>
  </sheets>
  <externalReferences>
    <externalReference r:id="rId19"/>
    <externalReference r:id="rId20"/>
    <externalReference r:id="rId21"/>
    <externalReference r:id="rId22"/>
    <externalReference r:id="rId23"/>
    <externalReference r:id="rId24"/>
    <externalReference r:id="rId25"/>
  </externalReferences>
  <definedNames>
    <definedName name="______________dol2" localSheetId="13">#REF!</definedName>
    <definedName name="______________dol2">#REF!</definedName>
    <definedName name="_____________dol2" localSheetId="13">#REF!</definedName>
    <definedName name="_____________dol2">#REF!</definedName>
    <definedName name="____________dol2" localSheetId="13">#REF!</definedName>
    <definedName name="____________dol2">#REF!</definedName>
    <definedName name="__________hx2">#REF!</definedName>
    <definedName name="_________hx2">#REF!</definedName>
    <definedName name="________hx2">#REF!</definedName>
    <definedName name="_______dol2">#REF!</definedName>
    <definedName name="_______hx2">#REF!</definedName>
    <definedName name="______dol2">#REF!</definedName>
    <definedName name="______hx2">#REF!</definedName>
    <definedName name="_____dol2">#REF!</definedName>
    <definedName name="_____hx2">#REF!</definedName>
    <definedName name="_____pro2">#REF!</definedName>
    <definedName name="____dol2">#REF!</definedName>
    <definedName name="____hx2">#REF!</definedName>
    <definedName name="____pro2">#REF!</definedName>
    <definedName name="___dol2">#REF!</definedName>
    <definedName name="___hx2">#REF!</definedName>
    <definedName name="___pro2">#REF!</definedName>
    <definedName name="__dol2">#REF!</definedName>
    <definedName name="__hx2">#REF!</definedName>
    <definedName name="__pro2">#REF!</definedName>
    <definedName name="_3Excel_BuiltIn_Print_Area_12_1_1_1_1">#REF!</definedName>
    <definedName name="_4Excel_BuiltIn_Print_Area_3_1_1_1_1" localSheetId="5">(#REF!,#REF!)</definedName>
    <definedName name="_4Excel_BuiltIn_Print_Area_3_1_1_1_1" localSheetId="13">(#REF!,#REF!)</definedName>
    <definedName name="_4Excel_BuiltIn_Print_Area_3_1_1_1_1">(#REF!,#REF!)</definedName>
    <definedName name="_5Excel_BuiltIn_Print_Area_5_1_1_1_1" localSheetId="5">#REF!</definedName>
    <definedName name="_5Excel_BuiltIn_Print_Area_5_1_1_1_1" localSheetId="13">#REF!</definedName>
    <definedName name="_5Excel_BuiltIn_Print_Area_5_1_1_1_1">#REF!</definedName>
    <definedName name="_6Excel_BuiltIn_Print_Area_8_1_1_1_1" localSheetId="13">#REF!</definedName>
    <definedName name="_6Excel_BuiltIn_Print_Area_8_1_1_1_1">#REF!</definedName>
    <definedName name="_dem1" localSheetId="16">#REF!</definedName>
    <definedName name="_dem1" localSheetId="17">#REF!</definedName>
    <definedName name="_dem1">#REF!</definedName>
    <definedName name="_dol2">#REF!</definedName>
    <definedName name="_xlnm._FilterDatabase" localSheetId="5" hidden="1">'A|Pripravljalna dela'!$A$5:$I$5</definedName>
    <definedName name="_Hlk176229081_1" localSheetId="13">#REF!</definedName>
    <definedName name="_Hlk176229081_1">#REF!</definedName>
    <definedName name="_hx2" localSheetId="13">#REF!</definedName>
    <definedName name="_hx2">#REF!</definedName>
    <definedName name="_pro2" localSheetId="13">#REF!</definedName>
    <definedName name="_pro2">#REF!</definedName>
    <definedName name="a">#REF!</definedName>
    <definedName name="aa">#REF!</definedName>
    <definedName name="aaa">#REF!</definedName>
    <definedName name="agregat">#REF!</definedName>
    <definedName name="AKUMULACIJA">#REF!</definedName>
    <definedName name="asd">#REF!</definedName>
    <definedName name="asdfer">#REF!</definedName>
    <definedName name="b">#REF!</definedName>
    <definedName name="baza">#REF!</definedName>
    <definedName name="baza1">#REF!</definedName>
    <definedName name="baza2">#REF!</definedName>
    <definedName name="baza3">#REF!</definedName>
    <definedName name="baza4">#REF!</definedName>
    <definedName name="baza5">#REF!</definedName>
    <definedName name="bazar">#REF!</definedName>
    <definedName name="cc">#REF!</definedName>
    <definedName name="cene">#REF!</definedName>
    <definedName name="CEVICU">#REF!</definedName>
    <definedName name="cevicu2">#REF!</definedName>
    <definedName name="CEVIJE">#REF!</definedName>
    <definedName name="CEVINIRO">#REF!</definedName>
    <definedName name="ceviniro2">#REF!</definedName>
    <definedName name="Datum">#REF!</definedName>
    <definedName name="Dela1">#REF!</definedName>
    <definedName name="Dela2">#REF!</definedName>
    <definedName name="Dela3">#REF!</definedName>
    <definedName name="dem" localSheetId="16">#REF!</definedName>
    <definedName name="dem" localSheetId="17">#REF!</definedName>
    <definedName name="dem">#REF!</definedName>
    <definedName name="dfgb">#REF!</definedName>
    <definedName name="DO">#REF!</definedName>
    <definedName name="DOL">#REF!</definedName>
    <definedName name="DOL_1">#REF!</definedName>
    <definedName name="DOL_10">#REF!</definedName>
    <definedName name="DOL_11">#REF!</definedName>
    <definedName name="DOL_12">#REF!</definedName>
    <definedName name="DOL_13">#REF!</definedName>
    <definedName name="DOL_14">#REF!</definedName>
    <definedName name="DOL_15">#REF!</definedName>
    <definedName name="DOL_16">#REF!</definedName>
    <definedName name="DOL_17">#REF!</definedName>
    <definedName name="DOL_18">#REF!</definedName>
    <definedName name="DOL_19">#REF!</definedName>
    <definedName name="DOL_2">#REF!</definedName>
    <definedName name="DOL_20">#REF!</definedName>
    <definedName name="DOL_3">#REF!</definedName>
    <definedName name="DOL_4">#REF!</definedName>
    <definedName name="DOL_5">#REF!</definedName>
    <definedName name="DOL_6">#REF!</definedName>
    <definedName name="DOL_7">#REF!</definedName>
    <definedName name="DOL_8">#REF!</definedName>
    <definedName name="DOL_9">#REF!</definedName>
    <definedName name="DOLA">#REF!</definedName>
    <definedName name="DOO">#REF!</definedName>
    <definedName name="ĐŽ">#REF!</definedName>
    <definedName name="enote">#REF!</definedName>
    <definedName name="ENTALPIJA">#REF!</definedName>
    <definedName name="ENTALPIJA_1">#REF!</definedName>
    <definedName name="ENTALPIJA_2">#REF!</definedName>
    <definedName name="ENTALPIJA_3">#REF!</definedName>
    <definedName name="ENTALPIJA_4">#REF!</definedName>
    <definedName name="ENTALPIJA_5">#REF!</definedName>
    <definedName name="ENTALPIJA_6">#REF!</definedName>
    <definedName name="ENTALPIJA_7">#REF!</definedName>
    <definedName name="ENTALPIJA_8">#REF!</definedName>
    <definedName name="ENTALPIJA_9">#REF!</definedName>
    <definedName name="Excel_BuiltIn__FilterDatabase_2">#REF!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__0">#REF!</definedName>
    <definedName name="Excel_BuiltIn_Print_Area_1_1_1_1_1">#REF!</definedName>
    <definedName name="Excel_BuiltIn_Print_Area_1_1_1_1_1_1">#REF!</definedName>
    <definedName name="Excel_BuiltIn_Print_Area_1_1_1_1_1_1_1">#REF!</definedName>
    <definedName name="Excel_BuiltIn_Print_Area_1_1_1_1_1_1_1___0">#REF!</definedName>
    <definedName name="Excel_BuiltIn_Print_Area_1_1_1_1_1_1_1_1">#REF!</definedName>
    <definedName name="Excel_BuiltIn_Print_Area_1_1_1_1_1_1_1_1_1">#REF!</definedName>
    <definedName name="Excel_BuiltIn_Print_Area_1_1_1_1_1_1_1_1_1_1">#REF!</definedName>
    <definedName name="Excel_BuiltIn_Print_Area_1_1_1_1_1_1_1_1_1_1_1">#REF!</definedName>
    <definedName name="Excel_BuiltIn_Print_Area_1_1_1_1_1_1_1_1_1_1_1_1">#REF!</definedName>
    <definedName name="Excel_BuiltIn_Print_Area_1_1_1_1_1_1_1_1_1_1_1_1_1">#REF!</definedName>
    <definedName name="Excel_BuiltIn_Print_Area_1_1_1_1_1_1_1_1_1_1_1_1_1_1">#REF!</definedName>
    <definedName name="Excel_BuiltIn_Print_Area_1_1_1_1_1_1_1_1_1_1_1_1_1_1_1">#REF!</definedName>
    <definedName name="Excel_BuiltIn_Print_Area_1_1_1_1_1_1_1_1_1_1_1_1_1_1_1_1">#REF!</definedName>
    <definedName name="Excel_BuiltIn_Print_Area_1_1_1_1_1_1_1_1_1_1_1_1_1_1_1_1_1">#REF!</definedName>
    <definedName name="Excel_BuiltIn_Print_Area_1_1_1_1_1_1_1_1_1_1_1_1_1_1_1_1_1_1_1">#REF!</definedName>
    <definedName name="Excel_BuiltIn_Print_Area_1_1_1_1_1_1_1_1_1_1_1_1_1_1_1_1_1_1_1_1">#REF!</definedName>
    <definedName name="Excel_BuiltIn_Print_Area_1_1_1_1_1_1_1_1_1_1_1_1_1_1_1_1_1_1_1_1_1">#REF!</definedName>
    <definedName name="Excel_BuiltIn_Print_Area_1_1_1_1_1_1_1_1_1_1_1_1_1_1_1_1_1_1_1_1_1_1">#REF!</definedName>
    <definedName name="Excel_BuiltIn_Print_Area_1_1_1_1_1_1_1_1_1_1_1_1_1_1_1_1_1_1_1_1_1_1_1">#REF!</definedName>
    <definedName name="Excel_BuiltIn_Print_Area_1_1_1_1_1_1_1_1_1_1_1_1_1_1_1_1_1_1_1_1_1_1_1_1">#REF!</definedName>
    <definedName name="Excel_BuiltIn_Print_Area_1_1_1_1_1_1_1_1_1_1_1_1_1_1_1_1_1_1_1_1_1_1_1_1_1">#REF!</definedName>
    <definedName name="Excel_BuiltIn_Print_Area_1_1_1_1_1_1_1_1_1_1_1_1_1_1_1_1_1_1_1_1_1_1_1_1_1_1">#REF!</definedName>
    <definedName name="Excel_BuiltIn_Print_Area_1_1_1_1_1_1_1_1_1_1_1_1_1_1_1_1_1_1_1_1_1_1_1_1_1_1_1">#REF!</definedName>
    <definedName name="Excel_BuiltIn_Print_Area_1_1_1_1_1_1_1_1_1_1_1_1_1_1_1_1_1_1_1_1_1_1_1_1_1_1_1_1_1">#REF!</definedName>
    <definedName name="Excel_BuiltIn_Print_Area_10">"$#REF!.$A$1:$L$134"</definedName>
    <definedName name="Excel_BuiltIn_Print_Area_10_1" localSheetId="5">#REF!</definedName>
    <definedName name="Excel_BuiltIn_Print_Area_10_1" localSheetId="13">#REF!</definedName>
    <definedName name="Excel_BuiltIn_Print_Area_10_1">#REF!</definedName>
    <definedName name="Excel_BuiltIn_Print_Area_10_1_1" localSheetId="13">#REF!</definedName>
    <definedName name="Excel_BuiltIn_Print_Area_10_1_1">#REF!</definedName>
    <definedName name="Excel_BuiltIn_Print_Area_11_1" localSheetId="13">#REF!</definedName>
    <definedName name="Excel_BuiltIn_Print_Area_11_1">#REF!</definedName>
    <definedName name="Excel_BuiltIn_Print_Area_11_1_1">#REF!</definedName>
    <definedName name="Excel_BuiltIn_Print_Area_12">"$#REF!.$A$1:$I$32000"</definedName>
    <definedName name="Excel_BuiltIn_Print_Area_12_1" localSheetId="5">#REF!</definedName>
    <definedName name="Excel_BuiltIn_Print_Area_12_1" localSheetId="13">#REF!</definedName>
    <definedName name="Excel_BuiltIn_Print_Area_12_1">#REF!</definedName>
    <definedName name="Excel_BuiltIn_Print_Area_12_1_1" localSheetId="13">#REF!</definedName>
    <definedName name="Excel_BuiltIn_Print_Area_12_1_1">#REF!</definedName>
    <definedName name="Excel_BuiltIn_Print_Area_12_1_1_1" localSheetId="13">#REF!</definedName>
    <definedName name="Excel_BuiltIn_Print_Area_12_1_1_1">#REF!</definedName>
    <definedName name="Excel_BuiltIn_Print_Area_12_1_1_1_1">#REF!</definedName>
    <definedName name="Excel_BuiltIn_Print_Area_13">#REF!</definedName>
    <definedName name="Excel_BuiltIn_Print_Area_13_1">#REF!</definedName>
    <definedName name="Excel_BuiltIn_Print_Area_13_1_1">#REF!</definedName>
    <definedName name="Excel_BuiltIn_Print_Area_14">#REF!</definedName>
    <definedName name="Excel_BuiltIn_Print_Area_14_1">#REF!</definedName>
    <definedName name="Excel_BuiltIn_Print_Area_14_1_1">#REF!</definedName>
    <definedName name="Excel_BuiltIn_Print_Area_15">#REF!</definedName>
    <definedName name="Excel_BuiltIn_Print_Area_17">#REF!</definedName>
    <definedName name="Excel_BuiltIn_Print_Area_18">#REF!</definedName>
    <definedName name="Excel_BuiltIn_Print_Area_18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3">"$#REF!.$A$1:$N$90"</definedName>
    <definedName name="Excel_BuiltIn_Print_Area_3_1" localSheetId="9">'A|Fasada'!$A$1:$F$2</definedName>
    <definedName name="Excel_BuiltIn_Print_Area_3_1" localSheetId="5">#REF!</definedName>
    <definedName name="Excel_BuiltIn_Print_Area_3_1" localSheetId="6">'A|Rušitvena d.'!$A$1:$F$40</definedName>
    <definedName name="Excel_BuiltIn_Print_Area_3_1" localSheetId="7">'A|Zemeljska d.'!$A$1:$F$48</definedName>
    <definedName name="Excel_BuiltIn_Print_Area_3_1" localSheetId="8">'A|Zidarska d.'!#REF!</definedName>
    <definedName name="Excel_BuiltIn_Print_Area_3_1" localSheetId="10">'B|Krovsko kleparska d.'!$A$1:$F$13</definedName>
    <definedName name="Excel_BuiltIn_Print_Area_3_1" localSheetId="12">'B|Montažerska d. '!#REF!</definedName>
    <definedName name="Excel_BuiltIn_Print_Area_3_1" localSheetId="11">'B|Stavbno pohi.'!#REF!</definedName>
    <definedName name="Excel_BuiltIn_Print_Area_3_1" localSheetId="13">#REF!</definedName>
    <definedName name="Excel_BuiltIn_Print_Area_3_1" localSheetId="2">#REF!</definedName>
    <definedName name="Excel_BuiltIn_Print_Area_3_1">#REF!</definedName>
    <definedName name="Excel_BuiltIn_Print_Area_3_1_1" localSheetId="9">'A|Fasada'!$A$1:$F$2</definedName>
    <definedName name="Excel_BuiltIn_Print_Area_3_1_1" localSheetId="5">#REF!</definedName>
    <definedName name="Excel_BuiltIn_Print_Area_3_1_1" localSheetId="6">'A|Rušitvena d.'!#REF!</definedName>
    <definedName name="Excel_BuiltIn_Print_Area_3_1_1" localSheetId="7">'A|Zemeljska d.'!#REF!</definedName>
    <definedName name="Excel_BuiltIn_Print_Area_3_1_1" localSheetId="8">'A|Zidarska d.'!#REF!</definedName>
    <definedName name="Excel_BuiltIn_Print_Area_3_1_1" localSheetId="10">'B|Krovsko kleparska d.'!$A$1:$F$13</definedName>
    <definedName name="Excel_BuiltIn_Print_Area_3_1_1" localSheetId="12">'B|Montažerska d. '!#REF!</definedName>
    <definedName name="Excel_BuiltIn_Print_Area_3_1_1" localSheetId="11">'B|Stavbno pohi.'!#REF!</definedName>
    <definedName name="Excel_BuiltIn_Print_Area_3_1_1" localSheetId="13">#REF!</definedName>
    <definedName name="Excel_BuiltIn_Print_Area_3_1_1" localSheetId="2">#REF!</definedName>
    <definedName name="Excel_BuiltIn_Print_Area_3_1_1">#REF!</definedName>
    <definedName name="Excel_BuiltIn_Print_Area_3_1_1_1" localSheetId="9">'A|Fasada'!$A$1:$F$2</definedName>
    <definedName name="Excel_BuiltIn_Print_Area_3_1_1_1" localSheetId="5">#REF!</definedName>
    <definedName name="Excel_BuiltIn_Print_Area_3_1_1_1" localSheetId="6">'A|Rušitvena d.'!#REF!</definedName>
    <definedName name="Excel_BuiltIn_Print_Area_3_1_1_1" localSheetId="7">'A|Zemeljska d.'!#REF!</definedName>
    <definedName name="Excel_BuiltIn_Print_Area_3_1_1_1" localSheetId="8">'A|Zidarska d.'!#REF!</definedName>
    <definedName name="Excel_BuiltIn_Print_Area_3_1_1_1" localSheetId="10">'B|Krovsko kleparska d.'!$A$1:$F$13</definedName>
    <definedName name="Excel_BuiltIn_Print_Area_3_1_1_1" localSheetId="12">'B|Montažerska d. '!#REF!</definedName>
    <definedName name="Excel_BuiltIn_Print_Area_3_1_1_1" localSheetId="11">'B|Stavbno pohi.'!#REF!</definedName>
    <definedName name="Excel_BuiltIn_Print_Area_3_1_1_1" localSheetId="13">#REF!</definedName>
    <definedName name="Excel_BuiltIn_Print_Area_3_1_1_1" localSheetId="2">#REF!</definedName>
    <definedName name="Excel_BuiltIn_Print_Area_3_1_1_1">#REF!</definedName>
    <definedName name="Excel_BuiltIn_Print_Area_3_1_1_1_1" localSheetId="5">(#REF!,#REF!)</definedName>
    <definedName name="Excel_BuiltIn_Print_Area_3_1_1_1_1" localSheetId="13">(#REF!,#REF!)</definedName>
    <definedName name="Excel_BuiltIn_Print_Area_3_1_1_1_1">(#REF!,#REF!)</definedName>
    <definedName name="Excel_BuiltIn_Print_Area_4" localSheetId="5">"$#REF!.$A$1:$O$70"</definedName>
    <definedName name="Excel_BuiltIn_Print_Area_4" localSheetId="13">#REF!</definedName>
    <definedName name="Excel_BuiltIn_Print_Area_4">#REF!</definedName>
    <definedName name="Excel_BuiltIn_Print_Area_4_1" localSheetId="13">#REF!</definedName>
    <definedName name="Excel_BuiltIn_Print_Area_4_1">#REF!</definedName>
    <definedName name="Excel_BuiltIn_Print_Area_4_1_1" localSheetId="13">#REF!</definedName>
    <definedName name="Excel_BuiltIn_Print_Area_4_1_1">#REF!</definedName>
    <definedName name="Excel_BuiltIn_Print_Area_4_1_1_1">#REF!</definedName>
    <definedName name="Excel_BuiltIn_Print_Area_5" localSheetId="5">"$#REF!.$A$1:$N$96"</definedName>
    <definedName name="Excel_BuiltIn_Print_Area_5" localSheetId="13">#REF!</definedName>
    <definedName name="Excel_BuiltIn_Print_Area_5">#REF!</definedName>
    <definedName name="Excel_BuiltIn_Print_Area_5_1" localSheetId="13">#REF!</definedName>
    <definedName name="Excel_BuiltIn_Print_Area_5_1">#REF!</definedName>
    <definedName name="Excel_BuiltIn_Print_Area_5_1_1" localSheetId="13">#REF!</definedName>
    <definedName name="Excel_BuiltIn_Print_Area_5_1_1">#REF!</definedName>
    <definedName name="Excel_BuiltIn_Print_Area_5_1_1_1">#REF!</definedName>
    <definedName name="Excel_BuiltIn_Print_Area_5_1_1_1_1">#REF!</definedName>
    <definedName name="Excel_BuiltIn_Print_Area_6_1">#REF!</definedName>
    <definedName name="Excel_BuiltIn_Print_Area_6_1_1">#REF!</definedName>
    <definedName name="Excel_BuiltIn_Print_Area_7">"$#REF!.$A$1:$J$127"</definedName>
    <definedName name="Excel_BuiltIn_Print_Area_7_1" localSheetId="5">#REF!</definedName>
    <definedName name="Excel_BuiltIn_Print_Area_7_1" localSheetId="13">#REF!</definedName>
    <definedName name="Excel_BuiltIn_Print_Area_7_1">#REF!</definedName>
    <definedName name="Excel_BuiltIn_Print_Area_7_1_1" localSheetId="13">#REF!</definedName>
    <definedName name="Excel_BuiltIn_Print_Area_7_1_1">#REF!</definedName>
    <definedName name="Excel_BuiltIn_Print_Area_8">"$#REF!.$A$2:$H$69"</definedName>
    <definedName name="Excel_BuiltIn_Print_Area_8_1" localSheetId="5">#REF!</definedName>
    <definedName name="Excel_BuiltIn_Print_Area_8_1" localSheetId="13">#REF!</definedName>
    <definedName name="Excel_BuiltIn_Print_Area_8_1">#REF!</definedName>
    <definedName name="Excel_BuiltIn_Print_Area_8_1_1" localSheetId="13">#REF!</definedName>
    <definedName name="Excel_BuiltIn_Print_Area_8_1_1">#REF!</definedName>
    <definedName name="Excel_BuiltIn_Print_Area_8_1_1_1" localSheetId="13">#REF!</definedName>
    <definedName name="Excel_BuiltIn_Print_Area_8_1_1_1">#REF!</definedName>
    <definedName name="Excel_BuiltIn_Print_Area_8_1_1_1_1">#REF!</definedName>
    <definedName name="Excel_BuiltIn_Print_Area_9">"$#REF!.$A$1:$H$64"</definedName>
    <definedName name="Excel_BuiltIn_Print_Area_9_1" localSheetId="5">#REF!</definedName>
    <definedName name="Excel_BuiltIn_Print_Area_9_1" localSheetId="13">#REF!</definedName>
    <definedName name="Excel_BuiltIn_Print_Area_9_1">#REF!</definedName>
    <definedName name="Excel_BuiltIn_Print_Area_9_1_1" localSheetId="13">#REF!</definedName>
    <definedName name="Excel_BuiltIn_Print_Area_9_1_1">#REF!</definedName>
    <definedName name="Excel_BuiltIn_Print_Area_9_1_1_1" localSheetId="13">#REF!</definedName>
    <definedName name="Excel_BuiltIn_Print_Area_9_1_1_1">#REF!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FAK_MATERIAL">#REF!</definedName>
    <definedName name="FAKTOR_NA_URE">#REF!</definedName>
    <definedName name="ff">#REF!</definedName>
    <definedName name="fff">#REF!</definedName>
    <definedName name="frtz">#REF!</definedName>
    <definedName name="hfgh">#REF!</definedName>
    <definedName name="HX">#REF!</definedName>
    <definedName name="indeks">#REF!</definedName>
    <definedName name="izves">#REF!</definedName>
    <definedName name="izvesek">#REF!</definedName>
    <definedName name="jjjj">#REF!</definedName>
    <definedName name="KALK_URA">#REF!</definedName>
    <definedName name="KANALI">#REF!</definedName>
    <definedName name="kanali2">#REF!</definedName>
    <definedName name="kjčl">#REF!</definedName>
    <definedName name="KVSV5328A">#REF!</definedName>
    <definedName name="KVSV5329A">#REF!</definedName>
    <definedName name="likgdfiasgb">#REF!</definedName>
    <definedName name="lkhg">#REF!</definedName>
    <definedName name="lkiun">#REF!</definedName>
    <definedName name="lll">#REF!</definedName>
    <definedName name="LOD">#REF!</definedName>
    <definedName name="loki">#REF!</definedName>
    <definedName name="LOL_14">#REF!</definedName>
    <definedName name="N">#REF!</definedName>
    <definedName name="NAP">#REF!</definedName>
    <definedName name="Naročnik">#REF!</definedName>
    <definedName name="NIRO">#REF!</definedName>
    <definedName name="NN">#REF!</definedName>
    <definedName name="NNN">#REF!</definedName>
    <definedName name="NNND">#REF!</definedName>
    <definedName name="novo">#REF!</definedName>
    <definedName name="oddusek">#REF!</definedName>
    <definedName name="OLE_LINK1_10" localSheetId="5">'[1]javljanje CO GARAŽE'!#REF!</definedName>
    <definedName name="OLE_LINK1_10" localSheetId="13">'[1]javljanje CO GARAŽE'!#REF!</definedName>
    <definedName name="OLE_LINK1_10">'[1]javljanje CO GARAŽE'!#REF!</definedName>
    <definedName name="OLE_LINK3_1" localSheetId="5">#REF!</definedName>
    <definedName name="OLE_LINK3_1" localSheetId="13">#REF!</definedName>
    <definedName name="OLE_LINK3_1">#REF!</definedName>
    <definedName name="oprema" localSheetId="13">#REF!</definedName>
    <definedName name="oprema">#REF!</definedName>
    <definedName name="plin" localSheetId="13">#REF!</definedName>
    <definedName name="plin">#REF!</definedName>
    <definedName name="PODATKI">#REF!</definedName>
    <definedName name="PODATKI_1">#REF!</definedName>
    <definedName name="PODATKI_2">#REF!</definedName>
    <definedName name="PODATKI_3">#REF!</definedName>
    <definedName name="PODATKI_4">#REF!</definedName>
    <definedName name="PODATKI_5">#REF!</definedName>
    <definedName name="PODATKI_6">#REF!</definedName>
    <definedName name="PODATKI_7">#REF!</definedName>
    <definedName name="PODATKI_8">#REF!</definedName>
    <definedName name="PODATKI_9">#REF!</definedName>
    <definedName name="Podjetje">#REF!</definedName>
    <definedName name="_xlnm.Print_Area" localSheetId="0">'1. stran'!$A$1:$E$37</definedName>
    <definedName name="_xlnm.Print_Area" localSheetId="1">'1. stran ponudba'!$A$1:$E$28</definedName>
    <definedName name="_xlnm.Print_Area" localSheetId="9">'A|Fasada'!$A$1:$J$64</definedName>
    <definedName name="_xlnm.Print_Area" localSheetId="5">'A|Pripravljalna dela'!$A$1:$J$31</definedName>
    <definedName name="_xlnm.Print_Area" localSheetId="6">'A|Rušitvena d.'!$A$1:$J$82</definedName>
    <definedName name="_xlnm.Print_Area" localSheetId="7">'A|Zemeljska d.'!$A$1:$J$43</definedName>
    <definedName name="_xlnm.Print_Area" localSheetId="8">'A|Zidarska d.'!$A$1:$J$51</definedName>
    <definedName name="_xlnm.Print_Area" localSheetId="10">'B|Krovsko kleparska d.'!$A$1:$J$33</definedName>
    <definedName name="_xlnm.Print_Area" localSheetId="12">'B|Montažerska d. '!$A$1:$J$23</definedName>
    <definedName name="_xlnm.Print_Area" localSheetId="11">'B|Stavbno pohi.'!$A$1:$J$100</definedName>
    <definedName name="_xlnm.Print_Area" localSheetId="13">'E1| El.inst.'!$A$1:$J$212</definedName>
    <definedName name="_xlnm.Print_Area" localSheetId="3">Rekapitulacija!$A$1:$I$45</definedName>
    <definedName name="_xlnm.Print_Area" localSheetId="4">'Rekapitulacija-delitev stroškov'!$A$1:$I$46</definedName>
    <definedName name="_xlnm.Print_Area" localSheetId="14">'S1| Kanalizacija'!$A$1:$K$29</definedName>
    <definedName name="_xlnm.Print_Area" localSheetId="15">'S2| Prezračevanje'!$A$1:$K$85</definedName>
    <definedName name="_xlnm.Print_Area" localSheetId="16">'S3|Namest. termostatskih vent.'!$A$1:$I$25</definedName>
    <definedName name="_xlnm.Print_Area" localSheetId="17">'S4|Menjava WC kotličkov'!$A$1:$I$38</definedName>
    <definedName name="_xlnm.Print_Area" localSheetId="2">Uvod!$A$1:$I$34</definedName>
    <definedName name="Ponudba" localSheetId="5">#REF!</definedName>
    <definedName name="Ponudba" localSheetId="13">#REF!</definedName>
    <definedName name="Ponudba">#REF!</definedName>
    <definedName name="POO" localSheetId="13">#REF!</definedName>
    <definedName name="POO">#REF!</definedName>
    <definedName name="postavke" localSheetId="13">#REF!</definedName>
    <definedName name="postavke">#REF!</definedName>
    <definedName name="PPENT">#REF!</definedName>
    <definedName name="PPVOL">#REF!</definedName>
    <definedName name="Print_Area_MI">#REF!</definedName>
    <definedName name="Print_Area_MI_10">#REF!</definedName>
    <definedName name="Print_Area_MI_11">#REF!</definedName>
    <definedName name="Print_Area_MI_12">#REF!</definedName>
    <definedName name="Print_Area_MI_13">#REF!</definedName>
    <definedName name="Print_Area_MI_14">#REF!</definedName>
    <definedName name="Print_Area_MI_15">#REF!</definedName>
    <definedName name="Print_Area_MI_16">#REF!</definedName>
    <definedName name="Print_Area_MI_17">#REF!</definedName>
    <definedName name="Print_Area_MI_18">#REF!</definedName>
    <definedName name="Print_Area_MI_19">#REF!</definedName>
    <definedName name="Print_Area_MI_20">#REF!</definedName>
    <definedName name="Print_Area_MI2">#REF!</definedName>
    <definedName name="pro">[2]SISTEMI!#REF!</definedName>
    <definedName name="PROC_MATERIAL" localSheetId="5">#REF!</definedName>
    <definedName name="PROC_MATERIAL" localSheetId="13">#REF!</definedName>
    <definedName name="PROC_MATERIAL">#REF!</definedName>
    <definedName name="proi" localSheetId="5">[2]SISTEMI!#REF!</definedName>
    <definedName name="proi" localSheetId="13">[2]SISTEMI!#REF!</definedName>
    <definedName name="proi">[2]SISTEMI!#REF!</definedName>
    <definedName name="qqqqqqqqqqqqqqqqqqq" localSheetId="5">#REF!</definedName>
    <definedName name="qqqqqqqqqqqqqqqqqqq" localSheetId="13">#REF!</definedName>
    <definedName name="qqqqqqqqqqqqqqqqqqq">#REF!</definedName>
    <definedName name="sdfg" localSheetId="13">#REF!</definedName>
    <definedName name="sdfg">#REF!</definedName>
    <definedName name="sfbet" localSheetId="5">(#REF!,#REF!)</definedName>
    <definedName name="sfbet" localSheetId="13">(#REF!,#REF!)</definedName>
    <definedName name="sfbet">(#REF!,#REF!)</definedName>
    <definedName name="SKUPAJ_AKUMULACIJA" localSheetId="5">#REF!</definedName>
    <definedName name="SKUPAJ_AKUMULACIJA" localSheetId="13">#REF!</definedName>
    <definedName name="SKUPAJ_AKUMULACIJA">#REF!</definedName>
    <definedName name="SKUPAJ_BRUTO_MATERIAL" localSheetId="13">#REF!</definedName>
    <definedName name="SKUPAJ_BRUTO_MATERIAL">#REF!</definedName>
    <definedName name="SKUPAJ_DELO" localSheetId="13">#REF!</definedName>
    <definedName name="SKUPAJ_DELO">#REF!</definedName>
    <definedName name="SKUPAJ_DODATEK_NA_MATERIAL">#REF!</definedName>
    <definedName name="SKUPAJ_NETO_MATERIAL">#REF!</definedName>
    <definedName name="SKUPAJ_PREDRAČUN">#REF!</definedName>
    <definedName name="SKUPAJ_ŠT_UR">#REF!</definedName>
    <definedName name="svetilka">#REF!</definedName>
    <definedName name="TEKOM">#REF!</definedName>
    <definedName name="test">'[3]specif. POŽAR sklop 2'!$B$1:$C$6</definedName>
    <definedName name="_xlnm.Print_Titles" localSheetId="5">'A|Pripravljalna dela'!$5:$5</definedName>
    <definedName name="_xlnm.Print_Titles" localSheetId="13">'E1| El.inst.'!$12:$12</definedName>
    <definedName name="_xlnm.Print_Titles" localSheetId="16">'S3|Namest. termostatskih vent.'!$1:$14</definedName>
    <definedName name="_xlnm.Print_Titles" localSheetId="17">'S4|Menjava WC kotličkov'!$1:$14</definedName>
    <definedName name="totem" localSheetId="5">#REF!</definedName>
    <definedName name="totem" localSheetId="13">#REF!</definedName>
    <definedName name="totem">#REF!</definedName>
    <definedName name="totm" localSheetId="13">#REF!</definedName>
    <definedName name="totm">#REF!</definedName>
    <definedName name="tt" localSheetId="13">#REF!</definedName>
    <definedName name="tt">#REF!</definedName>
    <definedName name="VISZR">#REF!</definedName>
    <definedName name="vlom1">#REF!</definedName>
    <definedName name="Vrednost_z_DDV">#REF!</definedName>
    <definedName name="vv">[4]Rekapitulacija!$D$40</definedName>
    <definedName name="x" localSheetId="5">#REF!</definedName>
    <definedName name="x" localSheetId="13">#REF!</definedName>
    <definedName name="x">#REF!</definedName>
    <definedName name="xx">'[5]CEHLKL-6-12'!$B$12:$H$997</definedName>
    <definedName name="Y" localSheetId="5">#REF!</definedName>
    <definedName name="Y" localSheetId="13">#REF!</definedName>
    <definedName name="Y">#REF!</definedName>
    <definedName name="YY">'[6]CEHLKL-6-12'!$B$12:$H$997</definedName>
    <definedName name="Za" localSheetId="5">#REF!</definedName>
    <definedName name="Za" localSheetId="13">#REF!</definedName>
    <definedName name="Za">#REF!</definedName>
    <definedName name="zastavka" localSheetId="13">#REF!</definedName>
    <definedName name="zastavka">#REF!</definedName>
    <definedName name="_xlnm.Database">[7]Sottocentrale!$A$2:$H$1009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76" l="1"/>
  <c r="A16" i="75"/>
  <c r="A21" i="75" s="1"/>
  <c r="E17" i="75"/>
  <c r="H11" i="75"/>
  <c r="E36" i="76"/>
  <c r="C19" i="76"/>
  <c r="E19" i="76" s="1"/>
  <c r="E16" i="76"/>
  <c r="I28" i="70" s="1"/>
  <c r="E22" i="75"/>
  <c r="E14" i="75"/>
  <c r="H6" i="75" s="1"/>
  <c r="I22" i="70" s="1"/>
  <c r="F97" i="16"/>
  <c r="F98" i="16"/>
  <c r="F90" i="16"/>
  <c r="F77" i="74"/>
  <c r="F79" i="74"/>
  <c r="F81" i="74"/>
  <c r="F83" i="74"/>
  <c r="F75" i="74"/>
  <c r="F45" i="74"/>
  <c r="F48" i="74"/>
  <c r="F49" i="74"/>
  <c r="F52" i="74"/>
  <c r="F53" i="74"/>
  <c r="F58" i="74"/>
  <c r="F59" i="74"/>
  <c r="F60" i="74"/>
  <c r="F63" i="74"/>
  <c r="F64" i="74"/>
  <c r="F67" i="74"/>
  <c r="F69" i="74"/>
  <c r="F44" i="74"/>
  <c r="F15" i="74"/>
  <c r="F26" i="74"/>
  <c r="F27" i="74"/>
  <c r="F30" i="74"/>
  <c r="F31" i="74"/>
  <c r="F34" i="74"/>
  <c r="F35" i="74"/>
  <c r="F38" i="74"/>
  <c r="F39" i="74"/>
  <c r="F7" i="74"/>
  <c r="F10" i="73"/>
  <c r="F12" i="73"/>
  <c r="F15" i="73"/>
  <c r="F17" i="73"/>
  <c r="F20" i="73"/>
  <c r="F22" i="73"/>
  <c r="F24" i="73"/>
  <c r="F26" i="73"/>
  <c r="F8" i="73"/>
  <c r="I11" i="11"/>
  <c r="I11" i="8"/>
  <c r="I11" i="6"/>
  <c r="I11" i="58"/>
  <c r="I11" i="16"/>
  <c r="I11" i="72"/>
  <c r="F210" i="72"/>
  <c r="F207" i="72"/>
  <c r="F202" i="72"/>
  <c r="F197" i="72"/>
  <c r="F194" i="72"/>
  <c r="F189" i="72"/>
  <c r="F179" i="72"/>
  <c r="F176" i="72"/>
  <c r="F172" i="72"/>
  <c r="F169" i="72"/>
  <c r="F166" i="72"/>
  <c r="F163" i="72"/>
  <c r="F160" i="72"/>
  <c r="F155" i="72"/>
  <c r="F152" i="72"/>
  <c r="F148" i="72"/>
  <c r="F145" i="72"/>
  <c r="F142" i="72"/>
  <c r="F139" i="72"/>
  <c r="F136" i="72"/>
  <c r="F133" i="72"/>
  <c r="F130" i="72"/>
  <c r="F127" i="72"/>
  <c r="F122" i="72"/>
  <c r="F119" i="72"/>
  <c r="F115" i="72"/>
  <c r="F112" i="72"/>
  <c r="F109" i="72"/>
  <c r="F100" i="72"/>
  <c r="F97" i="72"/>
  <c r="F94" i="72"/>
  <c r="F91" i="72"/>
  <c r="F88" i="72"/>
  <c r="F85" i="72"/>
  <c r="F82" i="72"/>
  <c r="F79" i="72"/>
  <c r="F76" i="72"/>
  <c r="F71" i="72"/>
  <c r="F68" i="72"/>
  <c r="D65" i="72"/>
  <c r="F65" i="72" s="1"/>
  <c r="F62" i="72"/>
  <c r="D62" i="72"/>
  <c r="F57" i="72"/>
  <c r="F54" i="72"/>
  <c r="F51" i="72"/>
  <c r="F48" i="72"/>
  <c r="F45" i="72"/>
  <c r="F42" i="72"/>
  <c r="F39" i="72"/>
  <c r="F36" i="72"/>
  <c r="F33" i="72"/>
  <c r="F28" i="72"/>
  <c r="F25" i="72"/>
  <c r="I2" i="72" s="1"/>
  <c r="F22" i="72"/>
  <c r="F19" i="72"/>
  <c r="D16" i="72"/>
  <c r="F16" i="72" s="1"/>
  <c r="F21" i="21"/>
  <c r="J2" i="21" s="1"/>
  <c r="I11" i="21" s="1"/>
  <c r="F19" i="21"/>
  <c r="F17" i="21"/>
  <c r="I9" i="76" l="1"/>
  <c r="H11" i="76" s="1"/>
  <c r="I8" i="72"/>
  <c r="I26" i="70" s="1"/>
  <c r="F85" i="74"/>
  <c r="I36" i="5" s="1"/>
  <c r="J8" i="74"/>
  <c r="J8" i="73"/>
  <c r="F28" i="73"/>
  <c r="I35" i="5" s="1"/>
  <c r="I7" i="72"/>
  <c r="I7" i="16"/>
  <c r="E24" i="75"/>
  <c r="I37" i="5" s="1"/>
  <c r="E38" i="76"/>
  <c r="I38" i="5" s="1"/>
  <c r="F212" i="72"/>
  <c r="I30" i="5" s="1"/>
  <c r="I5" i="72"/>
  <c r="I20" i="70" s="1"/>
  <c r="F56" i="6"/>
  <c r="I39" i="5" l="1"/>
  <c r="F55" i="12"/>
  <c r="F57" i="12"/>
  <c r="F32" i="12"/>
  <c r="F44" i="12"/>
  <c r="F30" i="12"/>
  <c r="F18" i="12" l="1"/>
  <c r="F43" i="11" l="1"/>
  <c r="F39" i="11" l="1"/>
  <c r="F37" i="11"/>
  <c r="F35" i="11"/>
  <c r="F33" i="11"/>
  <c r="F25" i="11" l="1"/>
  <c r="F41" i="8" l="1"/>
  <c r="F40" i="8"/>
  <c r="F30" i="8" l="1"/>
  <c r="F34" i="8"/>
  <c r="F24" i="8"/>
  <c r="F28" i="8"/>
  <c r="I10" i="8" s="1"/>
  <c r="F22" i="8"/>
  <c r="F71" i="6"/>
  <c r="F9" i="58" l="1"/>
  <c r="I3" i="58" s="1"/>
  <c r="F9" i="21" l="1"/>
  <c r="F7" i="21"/>
  <c r="F13" i="21"/>
  <c r="F53" i="12"/>
  <c r="F72" i="16"/>
  <c r="F42" i="16"/>
  <c r="F24" i="16"/>
  <c r="F46" i="12"/>
  <c r="J2" i="12" l="1"/>
  <c r="I11" i="12" s="1"/>
  <c r="F70" i="6"/>
  <c r="F66" i="6"/>
  <c r="F67" i="6"/>
  <c r="F68" i="6"/>
  <c r="F60" i="6"/>
  <c r="F61" i="6"/>
  <c r="F62" i="6"/>
  <c r="F63" i="6"/>
  <c r="F64" i="6"/>
  <c r="F65" i="6"/>
  <c r="F69" i="6"/>
  <c r="F59" i="6"/>
  <c r="F29" i="58"/>
  <c r="F28" i="58"/>
  <c r="I4" i="6" l="1"/>
  <c r="F25" i="13"/>
  <c r="I2" i="13" s="1"/>
  <c r="F27" i="13"/>
  <c r="J2" i="13" s="1"/>
  <c r="F29" i="13"/>
  <c r="F31" i="13"/>
  <c r="F18" i="16"/>
  <c r="F30" i="16"/>
  <c r="F36" i="16"/>
  <c r="F48" i="16"/>
  <c r="F54" i="16"/>
  <c r="F60" i="16"/>
  <c r="F66" i="16"/>
  <c r="F78" i="16"/>
  <c r="F84" i="16"/>
  <c r="B7" i="70"/>
  <c r="B3" i="70"/>
  <c r="B2" i="70"/>
  <c r="B1" i="70"/>
  <c r="F25" i="58"/>
  <c r="F23" i="58"/>
  <c r="F75" i="6"/>
  <c r="F34" i="12"/>
  <c r="F16" i="12"/>
  <c r="F31" i="11"/>
  <c r="F73" i="6"/>
  <c r="F36" i="8"/>
  <c r="F32" i="8"/>
  <c r="F52" i="6"/>
  <c r="F50" i="6"/>
  <c r="F19" i="58"/>
  <c r="F17" i="58"/>
  <c r="F15" i="58"/>
  <c r="F13" i="58"/>
  <c r="F11" i="58"/>
  <c r="F21" i="58"/>
  <c r="F7" i="58"/>
  <c r="B25" i="5"/>
  <c r="B24" i="5"/>
  <c r="B23" i="5"/>
  <c r="B18" i="5"/>
  <c r="B17" i="5"/>
  <c r="B16" i="5"/>
  <c r="B15" i="5"/>
  <c r="F15" i="21"/>
  <c r="I7" i="21" s="1"/>
  <c r="F11" i="21"/>
  <c r="F20" i="12"/>
  <c r="F14" i="12"/>
  <c r="F12" i="12"/>
  <c r="F49" i="11"/>
  <c r="F48" i="11"/>
  <c r="F45" i="11"/>
  <c r="F41" i="11"/>
  <c r="I4" i="11" s="1"/>
  <c r="F29" i="11"/>
  <c r="F27" i="11"/>
  <c r="F21" i="11"/>
  <c r="F19" i="11"/>
  <c r="F26" i="8"/>
  <c r="F20" i="8"/>
  <c r="F18" i="8"/>
  <c r="F16" i="8"/>
  <c r="F80" i="6"/>
  <c r="F79" i="6"/>
  <c r="F54" i="6"/>
  <c r="I7" i="6" s="1"/>
  <c r="I24" i="70" s="1"/>
  <c r="B7" i="5"/>
  <c r="B3" i="5"/>
  <c r="B2" i="5"/>
  <c r="B1" i="5"/>
  <c r="I2" i="6" l="1"/>
  <c r="I11" i="13"/>
  <c r="I34" i="70"/>
  <c r="I39" i="70" s="1"/>
  <c r="I4" i="16"/>
  <c r="I18" i="70" s="1"/>
  <c r="F100" i="16"/>
  <c r="I24" i="5" s="1"/>
  <c r="I3" i="21"/>
  <c r="F23" i="21"/>
  <c r="I25" i="5" s="1"/>
  <c r="I3" i="13"/>
  <c r="I16" i="70" s="1"/>
  <c r="I2" i="12"/>
  <c r="I2" i="11"/>
  <c r="I2" i="8"/>
  <c r="I2" i="58"/>
  <c r="I10" i="58"/>
  <c r="I30" i="70" s="1"/>
  <c r="F31" i="58"/>
  <c r="I14" i="5" s="1"/>
  <c r="I31" i="5"/>
  <c r="F51" i="11"/>
  <c r="I17" i="5" s="1"/>
  <c r="F43" i="8"/>
  <c r="I16" i="5" s="1"/>
  <c r="F33" i="13"/>
  <c r="I23" i="5" s="1"/>
  <c r="F82" i="6"/>
  <c r="I15" i="5" s="1"/>
  <c r="F64" i="12"/>
  <c r="I18" i="5" s="1"/>
  <c r="I14" i="70" l="1"/>
  <c r="I19" i="5"/>
  <c r="I37" i="70" l="1"/>
  <c r="I42" i="70" s="1"/>
  <c r="I43" i="70" s="1"/>
  <c r="I26" i="5"/>
  <c r="I41" i="5" s="1"/>
  <c r="I42" i="5" s="1"/>
  <c r="K42" i="70" l="1"/>
  <c r="K43" i="70" l="1"/>
  <c r="I45" i="70"/>
  <c r="I44" i="5" l="1"/>
  <c r="K45" i="70" s="1"/>
</calcChain>
</file>

<file path=xl/sharedStrings.xml><?xml version="1.0" encoding="utf-8"?>
<sst xmlns="http://schemas.openxmlformats.org/spreadsheetml/2006/main" count="1280" uniqueCount="644">
  <si>
    <t>Investitor</t>
  </si>
  <si>
    <t>Objekt:</t>
  </si>
  <si>
    <t>Za gradnjo:</t>
  </si>
  <si>
    <t>Faza popisa:</t>
  </si>
  <si>
    <t>PZI</t>
  </si>
  <si>
    <t>Projektant:</t>
  </si>
  <si>
    <t xml:space="preserve">ADESCO, družba za energetske in IT rešitve, d.o.o. </t>
  </si>
  <si>
    <t>Koroška cesta 37a</t>
  </si>
  <si>
    <t>3320 Velenje</t>
  </si>
  <si>
    <t>Odgovorni vodja projekta:</t>
  </si>
  <si>
    <r>
      <t xml:space="preserve">Rok ŽEVART, </t>
    </r>
    <r>
      <rPr>
        <b/>
        <sz val="10"/>
        <color indexed="8"/>
        <rFont val="Arial Narrow"/>
        <family val="2"/>
      </rPr>
      <t>univ. dipl. inž. arh.</t>
    </r>
  </si>
  <si>
    <t xml:space="preserve">Popis sestavil: </t>
  </si>
  <si>
    <t>Datum:</t>
  </si>
  <si>
    <t xml:space="preserve">OPOMBA : </t>
  </si>
  <si>
    <t>Ocena stroškov je projektantska - informativna.</t>
  </si>
  <si>
    <t>Točno ceno bo investitor dobil na osnovi zbranih ponudb izvajalcev.</t>
  </si>
  <si>
    <t xml:space="preserve">1. Vsi potrebni varnostni ukrepi in zaščite v smislu Zakona o varnosti in zdravja pri delu ter Pravilnika o listinah za sredstva pri delu, ki veljajo pri izvajanju navedenih del. </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</si>
  <si>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</si>
  <si>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r>
      <t xml:space="preserve">3.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r>
    <r>
      <rPr>
        <b/>
        <u/>
        <sz val="10"/>
        <rFont val="Arial Narrow"/>
        <family val="2"/>
      </rPr>
      <t>Projektna dokumentacija v celoti je sestavni del tega popisa.</t>
    </r>
  </si>
  <si>
    <t>4. V času izdelave objekta morajo biti vsi vgrajeni materiali kot tudi začasno deponiran material na delovišču in skladiščih zaščiteni pred fizičnimi poškodbami, dežjem, mrazom in hudim vetrom ter ostalimi škodljivimi vremenskimi pogoji.</t>
  </si>
  <si>
    <t xml:space="preserve">5. Pri gradnji objekta je obvezno upoštevati zahteve raznih Elaboratov,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</si>
  <si>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6.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</si>
  <si>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7. Vsebina popisa je izdelana na podlagi trenutno veljavnih predpisov in standardov. Količine so izračunane na podlagi GNG normativov in veljajo v nadaljevanju tudi kot kriterij za obračun posameznih količin! </t>
  </si>
  <si>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</si>
  <si>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</si>
  <si>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dovolenj in soglasij v zvezi z izvedbo </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</si>
  <si>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dokumentacija za tehnični pregled, oziroma predaje vseh v načrte vnesenih spremembah med gradnjo, izdelavo navodil za obratovanje in vzdrževanje ter ostali potrebni dokumenti.</t>
  </si>
  <si>
    <t>- eventuelni stroški povezani s predstavitvami posameznih predvidenih in vgrajenih materialov investitorju, stroški nastali glede zahtev investitorja o eventuelni faznosti gradnje, prilagajanja terminskega plana izvedbe glede na obstoječe stanje itd.</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</si>
  <si>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</si>
  <si>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</si>
  <si>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Navedene splošne opombe, pripombe in kriteriji veljajo za celoten popis.</t>
  </si>
  <si>
    <t>Investitor:</t>
  </si>
  <si>
    <t xml:space="preserve">REKAPITULACIJA </t>
  </si>
  <si>
    <t>A./</t>
  </si>
  <si>
    <t>GRADBENA DELA</t>
  </si>
  <si>
    <t>A1.0</t>
  </si>
  <si>
    <t>A2.0</t>
  </si>
  <si>
    <t>A5.0</t>
  </si>
  <si>
    <t>A6.0</t>
  </si>
  <si>
    <t>SKUPAJ GRADBENA DELA</t>
  </si>
  <si>
    <t xml:space="preserve">B./ </t>
  </si>
  <si>
    <t>OBRTNIŠKA DELA</t>
  </si>
  <si>
    <t>B1.0</t>
  </si>
  <si>
    <t>B4.0</t>
  </si>
  <si>
    <t>B9.0</t>
  </si>
  <si>
    <t>SKUPAJ OBRTNIŠKA DELA</t>
  </si>
  <si>
    <t>A/1.0</t>
  </si>
  <si>
    <t>RUŠITVENA DELA</t>
  </si>
  <si>
    <t>Pripravljalna dela</t>
  </si>
  <si>
    <t>Zaradi optimalnega poteka rušenja je pred pričetkom del potrebno izvesti ustrezna pripravljalna dela, ki morajo upoštevati:
- varnost delavcev pri rušenju
- varnost okoliških prebivalcev
- stabilnost objekta, ki se ruši, v času rušenja
- stabilnost oz. eventualno ogroženost sosednjih objektov in bližnje krajevne ceste</t>
  </si>
  <si>
    <t>Pripravljalna dela izvajata v okviru svojih kompetenc investitor in izvajalec del.
Investitor mora pred pričetkom o nameravanem pričetku del obvestiti ustrezne institucije in
okoliške prebivalce in jih posebej opozoriti, da se v času rušenja ne zadržujejo v bližini objekta.</t>
  </si>
  <si>
    <t>Izvajalec del mora v okviru pripravljalnih del izvesti:
- zaščito sosednjih objektov in krajevne ceste,
- fizično zaščitno ograjo okoli objekta, ki se ruši (ograja iz mrežne plastike),
- odklopiti eventualne instalacije, ki se še nahajajo v objektu in so v funkciji, predvsem to velja za električno in vodovodno inštalacijo,
- odstraniti vse predmete in stroje z bližnje okolice objekta,
- izprazniti objekt in
- izvesti vse zaščitne ukrepe za same delavce, ki bodo izvajali rušitvena dela.</t>
  </si>
  <si>
    <t>Postopek rušenja oz. odstranitve objekta</t>
  </si>
  <si>
    <t xml:space="preserve">Glede na stanje in velikost objekta, se predvideva, da se rušenje po izvedbi zgoraj navedenih ukrepov, izvede deloma strojno, deloma ročno (za odstranitev azbestnih materialov je potrebno uporabljati le ročna orodja. </t>
  </si>
  <si>
    <t>Rušenje obstoječega objekta poteka postopoma od strehe navzdol z vsemi varnostnimi ukrepi, ki jih rušitev zahteva.</t>
  </si>
  <si>
    <t>Optimalen potek rušenja, ki si sledi:</t>
  </si>
  <si>
    <t>•</t>
  </si>
  <si>
    <t>odstranitev grelnih teles, kovinskih ograj…</t>
  </si>
  <si>
    <t>Tretja faza je odstranitev ometov, talnih oblog, stekla, instalacij, strešne kritine in ostrešja.</t>
  </si>
  <si>
    <t>Rušenje betonskega in opečnega skeleta objekta.</t>
  </si>
  <si>
    <t>Deponiranje gradbenih odpadkov naj bo ločeno po vrstah odpadkov (ločeno zbiranje nenevarnih gradbenih odpadkov).</t>
  </si>
  <si>
    <t>Izkop zemljine poteka sprotno, možna je tudi ureditev manjše deponije in kasnejša uporaba pri vzpostavljanju prvotnega stanja.</t>
  </si>
  <si>
    <t>Sprotno odvažanje gradbenih odpadkov (izkopana zemlja). 20% se porabi za zaključna dela, 80% se odpelje na deponijo.</t>
  </si>
  <si>
    <t>Za izkopano zemljo se na gradbišču (znotraj gradbiščne ograje) locirajo tudi manjše začasne deponije s katerih poteka odvoz.</t>
  </si>
  <si>
    <t>Za odpadke kot so opeka, mešani gradbeni odpadki, pločevina (žlebovi), steklo in les se ob gradbišču lahko locirajo tudi manjše začasne deponije s katerih poteka odvoz na njihovo predelavo.</t>
  </si>
  <si>
    <t>Vse površine je potrebno po opravljenih delih vzpostaviti v prvotno stanje.</t>
  </si>
  <si>
    <t>Predelava gradbenih odpadkov na kraju nastanka odpadkov ni predvidena in se ne bo izvajala.</t>
  </si>
  <si>
    <t>Za izkop se uporabijo predvsem: bager, buldožer, ter kamioni in valjarji,…</t>
  </si>
  <si>
    <t>Deponije morajo biti izvedene izven delovnega območja in predvsem in skladno z organizacijo gradbišča, ki jo izvede izvajalec del.</t>
  </si>
  <si>
    <t>Ločeno zbiranje odpadkov: odpadki se sortirajo in zbirajo glede na njihove lastnosti na mestu nastanka.</t>
  </si>
  <si>
    <t>Zabojniki, morajo biti takšni, da jih je moč odpreti in naložiti material v njega brez vmesnega prekladanja.</t>
  </si>
  <si>
    <t>Pred pričetkom del je treba izvesti zaporo dovoda inštalacij, oz. odklop vseh komunalnih in drugih vodov, ki ga izvedejo pooblaščene osebe in upravljavci!</t>
  </si>
  <si>
    <t>V času del mora biti gradbišče ograjeno in zavarovano glede na načrt organizacije gradbišča, kot to določa zakonodaja o gradnji objektov.</t>
  </si>
  <si>
    <t>Vse odlagalne površine je potrebno po opravljenih delih vzpostaviti v prvotno stanje.</t>
  </si>
  <si>
    <t>Gradbeni odpadki, ki bodo nastali pri rušenju objekta so: mešani gradbeni odpadki, opeka, les, steklo, pločevina, žlebovi, mešane kovine, gradbeni odpadki, ki vsebujejo azbest ter zemeljski izkop, ki ni onesnažen z nevarnimi snovmi. Le-ti ob primernem deponiranju oz. porabi ne predstavljajo večje negativne obremenitve za okolje. V postopku rušenja in odstranitve je z njimi potrebno ravnati skladno z določili Uredbe o ravnanju z odpadki, ki nastanejo pri gradbenih delih.</t>
  </si>
  <si>
    <t>Ravnanje z gradbenimi odpadki</t>
  </si>
  <si>
    <t>Gradbeni odpadki se začasno odlagajo na deponijo na gradbišču tako, da ne onesnažujejo okolja in je zbiralcu gradbenih odpadkov omogočen dostop za njihov prevzem, ali prevozniku gradbenih odpadkov za njihovo odpremo predelovalcu ali odstranjevalcu gradbenih odpadkov.</t>
  </si>
  <si>
    <t>Investitor lahko odda gradbene odpadke neposredno predelovalcu ali odstranjevalcu odpadkov.</t>
  </si>
  <si>
    <t>Investitor zagotovi, da se gradbeni odpadki oddajo zbiralcu gradbenih odpadkov. Iz dokazil o naročilu predelave ali odstranjevanja ter prevoza gradbenih odpadkov mora biti razvidna vrsta odpadkov, predvidena količina odpadkov, kraj odstranjevanja ter naslov gradbišča z navedbo gradbenega dovoljenja za rušenje objekta, oziroma gradnjo nadomestnega objekta. V naročilu mora biti tudi naslov in ime izvajalca ocene odpadkov za katere vrste odpadkov gre.</t>
  </si>
  <si>
    <t>Investitor pooblasti izvajalca del, ki bo v njegovem imenu oddajal gradbene odpadke v predelavo ali odstranjevanje in ob oddaji vsake pošiljke odpadkov izpolnil evidenčni list, določen s predpisom, ki ureja ravnanje z odpadki.</t>
  </si>
  <si>
    <t>Za azbestne odpadke je obvezna prijava odstranjevanja na Agencijo RS za okolje in Inšpektorat RS za delo.</t>
  </si>
  <si>
    <t>Predelava in obdelava gradbenih odpadkov na gradbišču ni predvidena</t>
  </si>
  <si>
    <t>20% zemeljskega izkopa, nastalega zaradi izvajanja gradbenih del na gradbišču se uporabi za zaključna dela, 80% se odpelje na deponijo.</t>
  </si>
  <si>
    <t>Da se prepreči prekomerno dviganje prahu v fazi rušenja, je potrebno ruševine sproti in v zadostni meri močiti z vodo.</t>
  </si>
  <si>
    <t>Sama tehnologija rušenja naj se prilagodi tehnološki opremljenosti izvajalca.</t>
  </si>
  <si>
    <t>Splošni varnostni ukrepi</t>
  </si>
  <si>
    <t>Pred začetkom del mora investitor oz. izvajalec naročiti pri pooblaščeni organizaciji varnostni načrt, ki bo reguliral nemoteno in varno izvajanje del pri odstranitvi objekta, kot tudi kasnejše izvajanje del na novogradnji.</t>
  </si>
  <si>
    <t>Pred pričetkom izvajanja del, mora vodja del izvesti vse predpisane ukrepe za varstvo pri delu, ki veljajo do konca delovne operacije.</t>
  </si>
  <si>
    <t>Opis del</t>
  </si>
  <si>
    <t>Količina</t>
  </si>
  <si>
    <t>Cena/EM</t>
  </si>
  <si>
    <t>Skupaj</t>
  </si>
  <si>
    <t>A1.1</t>
  </si>
  <si>
    <t>m2</t>
  </si>
  <si>
    <t>A1.2</t>
  </si>
  <si>
    <t>m1</t>
  </si>
  <si>
    <t>A1.3</t>
  </si>
  <si>
    <t>A1.4</t>
  </si>
  <si>
    <t>A1.5</t>
  </si>
  <si>
    <t>m3</t>
  </si>
  <si>
    <t>A1.7</t>
  </si>
  <si>
    <t>kom</t>
  </si>
  <si>
    <t>kpl</t>
  </si>
  <si>
    <t>ur</t>
  </si>
  <si>
    <t>/1.</t>
  </si>
  <si>
    <t>► NK – delavec</t>
  </si>
  <si>
    <t>/2.</t>
  </si>
  <si>
    <t>► KV – delavec</t>
  </si>
  <si>
    <t>SKUPAJ RUŠITVENA DELA</t>
  </si>
  <si>
    <t>A/2.0</t>
  </si>
  <si>
    <t>ZEMELJSKA DELA</t>
  </si>
  <si>
    <t>Splošna določila za zemeljska dela :</t>
  </si>
  <si>
    <t xml:space="preserve">Vse količine so izračunane za celotno območje izkopa in nasipa v raščenem stanju razen, če ni v postavki drugače določeno. Pri postavkah zemeljskih del je potrebno še zajeti: </t>
  </si>
  <si>
    <r>
      <t xml:space="preserve">1. Vsa utrjevanja dna izkopa, tampona, nasutij in zasipov je potrebno izvajati do predpisane zbitosti v skladu z načrtom gradbenih konstrukcij in geotehničnim poročilom ali po navodilih projektanta. </t>
    </r>
    <r>
      <rPr>
        <i/>
        <sz val="9"/>
        <rFont val="Arial Narrow"/>
        <family val="2"/>
      </rPr>
      <t>V ceno je vkalkulirati izdelavo poročila o opravljenih meritvah utrjene tamponske temeljne blazine, v kolikor je to potrebno.</t>
    </r>
  </si>
  <si>
    <t>2. Pred izvedbo zasipa se je obvezno posvetovati s statikom ali nadzorom zaradi večplastne, mešane sestave zasipa in morebitne souporabe izkopanega materiala.</t>
  </si>
  <si>
    <t xml:space="preserve">3. Pred izvedbo izkopa je potrebno parcelo pripraviti za obdelavo: odstraniti manjše grmičevje in pokositi zelenico. </t>
  </si>
  <si>
    <r>
      <t xml:space="preserve">4. </t>
    </r>
    <r>
      <rPr>
        <i/>
        <sz val="9"/>
        <rFont val="Arial Narrow"/>
        <family val="2"/>
      </rPr>
      <t xml:space="preserve">Obračun izkopanih, nasutih, zasutih in odpeljanih materialov se obračunava v raščenem stanju. Stalne koeficiente razrahljivosti je upoštevati v E.M. posamezne postavke. </t>
    </r>
  </si>
  <si>
    <t xml:space="preserve">Količine za zemeljska dela so preračunane na osnovi mačrta arhitekture.  </t>
  </si>
  <si>
    <t>Izkop se obračunava na podlagi profilov posnetih, pred pričetkom del in po končanem delu.</t>
  </si>
  <si>
    <t>ZEMELJSKA DELA IZVAJATI SKLADNO Z GEOMEHANSKIMI ZAHTEVAMI!</t>
  </si>
  <si>
    <t>EM</t>
  </si>
  <si>
    <t>A2.1</t>
  </si>
  <si>
    <t>A2.2</t>
  </si>
  <si>
    <t>A2.3</t>
  </si>
  <si>
    <t>Ročni odkop morebitnih instalacij v terenu III. in IV. kategorije na lokaciji objekta z odmetom na rob izkopa (količina ocenjena)</t>
  </si>
  <si>
    <t>A2.4</t>
  </si>
  <si>
    <t>A2.5</t>
  </si>
  <si>
    <t>A2.6</t>
  </si>
  <si>
    <t>A2.7</t>
  </si>
  <si>
    <t>SKUPAJ ZEMELJSKA DELA</t>
  </si>
  <si>
    <t>A/3.0</t>
  </si>
  <si>
    <t>A3.1</t>
  </si>
  <si>
    <t>A3.2</t>
  </si>
  <si>
    <t>A/4.0</t>
  </si>
  <si>
    <t>A4.1</t>
  </si>
  <si>
    <t>A4.2</t>
  </si>
  <si>
    <t>A4.3</t>
  </si>
  <si>
    <t>ZIDARSKA DELA</t>
  </si>
  <si>
    <t>Splošna določila za zidarska dela :</t>
  </si>
  <si>
    <t>Zidarska dela se morajo izvajati po določilih veljavnih tehničnih predpisov in normativov v soglasju z obveznimi standardi.</t>
  </si>
  <si>
    <t>Vgrajeni materiali za ta dela morajo po kvaliteti ustrezati določilom veljavnih tehničnih predpisov in slstandardov.</t>
  </si>
  <si>
    <t>Kvaliteta malt za zidarska dela mora ustrezati določilom veljavnih tehničnih predpisov in standardov.</t>
  </si>
  <si>
    <t>Zidanje z opeko :</t>
  </si>
  <si>
    <t>Splošni pogoji:</t>
  </si>
  <si>
    <t xml:space="preserve">Zidanje mora biti čisto, s pravilno vezavo opeke.Stiki morajo biti dobro zaliti z malto, vrste popolnoma vodoravne, malta pa ne sme </t>
  </si>
  <si>
    <t>biti v debelejšem sloju kot 15 mm. Vse površine morajo biti popolnoma ravne in navpične, odvečna malta iz stikov se mora odst-</t>
  </si>
  <si>
    <t>raniti, dokler je še sveža; Kvaliteta opeke in malte mora ustrezati zahtevam splošnih določil in opisu standardov za zidarska del.</t>
  </si>
  <si>
    <t>Izolacije :</t>
  </si>
  <si>
    <t>Splošni pogoji :</t>
  </si>
  <si>
    <t xml:space="preserve">            - vse izolacije morajo ustrezati splošnim določilom veljavnih tehničnih predpisov, drugih normativov in obveznih standardov</t>
  </si>
  <si>
    <t>►</t>
  </si>
  <si>
    <t>kos</t>
  </si>
  <si>
    <t>SKUPAJ ZIDARSKA DELA</t>
  </si>
  <si>
    <t>FASADERSKA DELA</t>
  </si>
  <si>
    <t>Splošna določila za fasaderska dela :</t>
  </si>
  <si>
    <r>
      <t>OPOMBA:</t>
    </r>
    <r>
      <rPr>
        <sz val="9"/>
        <rFont val="Arial Narrow"/>
        <family val="2"/>
      </rPr>
      <t xml:space="preserve">  Za dopustna odstopanja za pravokotnost in površinsko ravnost fasade veljajo določila po DIN 18202. V ceni upoštevati vse zaključke na obodnih zidovih in stikih različnih materialov ter vse potrebne kotnike, odkapne robove, bandaže in dodatne ojačitve pri odprtinah.</t>
    </r>
  </si>
  <si>
    <t>1. Izvajalec pred pričetkom del preveri ravnost površine in njeno tolerančno območje, stanje površine (vlažnost, čistost, homogenost podlage, mastni madeži…) ter napake pred pričetkom del odpraviti.</t>
  </si>
  <si>
    <t xml:space="preserve">2. 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in razne preboje na fasadi. </t>
  </si>
  <si>
    <t>OBVEZNO JE POTREBNO KONTROLIRATI SESTAVE PO POSAMEZNIH POSTAVKAH V "SESTAVAH KONSTRUKCIJ", KI SO MERODAJNE ZA IZDELAVO PONUDBE!</t>
  </si>
  <si>
    <t>Glej detajle in fasadne pasove!</t>
  </si>
  <si>
    <t>Sestava fasadne obloge:</t>
  </si>
  <si>
    <t>►lepilo toplotnoizolacijske obloge</t>
  </si>
  <si>
    <t>►dvodelna plastična razcepna sidra</t>
  </si>
  <si>
    <t>►osnovni omet - spodnji in zgornji sloj</t>
  </si>
  <si>
    <t>►armaturna mrežica</t>
  </si>
  <si>
    <t>SKUPAJ FASADERSKA DELA</t>
  </si>
  <si>
    <t>B./</t>
  </si>
  <si>
    <t>B/1.0</t>
  </si>
  <si>
    <t>KROVSKO KLEPARSKA DELA</t>
  </si>
  <si>
    <t>Splošna določila za krovska dela :</t>
  </si>
  <si>
    <t>Pri izvajanju krovskih del je upoštevati vsa pripravljalna dela, pomožna dela zaključna dela. Hkrati je potrebno tudi upoštevati:</t>
  </si>
  <si>
    <t>1. Vse lesene konstrukcije morajo biti izvršene strokovno pravilno, po obstoječih tehničnih predpisih.</t>
  </si>
  <si>
    <t>2. Vse vgrajene lesene konstrukcije morajo biti površinsko obdelane in zaščitene pred gnitjem, delovanjem vlage in mrčesom.</t>
  </si>
  <si>
    <t>3. V ceni vseh postavk je zajeti vsa dela, ves osnovni, pritrdilni in tesnilni material, vse prenose, finalno obdelavo, z robnimi zaključki in po navodilih proizvajalca materiala vse za gotovo vgrajene elemente. Vse mere je preveriti na licu mesta.</t>
  </si>
  <si>
    <t>4. V ceni vseh postavk je zajeti vse potrebne delovne odre.</t>
  </si>
  <si>
    <t>5. Izvedba detajlov po projektni dokumentaciji in priporočilih proizvajalcev.</t>
  </si>
  <si>
    <t>Splošna določila za  kleparska dela:</t>
  </si>
  <si>
    <t>Pri izvajanju kleparskih del je upoštevati vsa pripravljalna dela, pomožna dela zaključna dela. Hkrati je potrebno tudi upoštevati:</t>
  </si>
  <si>
    <t xml:space="preserve">1. Varovalni odri, ki služijo varovanju življenja, izvajalcev ter ostalih na gradbišču in niso posebej navedena v tem popisu (glej tesraska dela - opaži in odri) se za čas izvajanja ne obračunavajo  posebej, ampak jih je potrebno upoštevati v cenah za enoto posameznih postavk, v kolikor to ni v popisu posebej opisano in označeno. </t>
  </si>
  <si>
    <t>2. Krovci in kleparji na strehi morajo biti zavarovani v skladu z predpisi in zakonom o Varstvu pri delu (vsa varovala, ki služijo za uporabo osebne zaščitne opreme v skladu z SIST EN 354, SIST EN 355, SIST EN 360, SIST EN 362 in Zakonom o varstvu in zdravju pri delu.).</t>
  </si>
  <si>
    <t xml:space="preserve">3. Obložene površine morajo biti vertikalno in horizontalno ravne s finalno obdelanimi robovi na stikih sten in na vogalih. </t>
  </si>
  <si>
    <t>4. Vse detajle vgrajenih elementov in detajle izvedbe pisno potrdi arhitekt!</t>
  </si>
  <si>
    <t>B1.1</t>
  </si>
  <si>
    <t>B1.2</t>
  </si>
  <si>
    <t>B1.3</t>
  </si>
  <si>
    <t>B1.4</t>
  </si>
  <si>
    <t>SKUPAJ KROVSKO KLEPARSKA DELA</t>
  </si>
  <si>
    <t>Pri izvajanju del je upoštevati vsa pripravljalna dela, pomožna dela zaključna dela. Hkrati je potrebno tudi upoštevati:</t>
  </si>
  <si>
    <t xml:space="preserve">1. V ceno za enoto mere morajo biti vračunani stroški za izdelavo delavniških načrtov ter detajlov za izvedbo posameznih konstrukcijskih elementov in izdelava predizmer na objektu.  </t>
  </si>
  <si>
    <t>2. Pred izdelavo izdelkov, je potrebno izdelati vzorčni kos, ki ga pisno potrdi investitor.</t>
  </si>
  <si>
    <t xml:space="preserve">Kompletna nabava, dobava in montaža </t>
  </si>
  <si>
    <t>B/4.0</t>
  </si>
  <si>
    <t>STAVBNO POHIŠTVO</t>
  </si>
  <si>
    <t>Splošna določila za stavbno pohištvo:</t>
  </si>
  <si>
    <t>OKNA</t>
  </si>
  <si>
    <t>B4.1</t>
  </si>
  <si>
    <t>B4.2</t>
  </si>
  <si>
    <t>B4.3</t>
  </si>
  <si>
    <t>B4.4</t>
  </si>
  <si>
    <t>B4.5</t>
  </si>
  <si>
    <t>B4.6</t>
  </si>
  <si>
    <t>B4.7</t>
  </si>
  <si>
    <t>B4.8</t>
  </si>
  <si>
    <t>B4.9</t>
  </si>
  <si>
    <t>B4.10</t>
  </si>
  <si>
    <t>B4.11</t>
  </si>
  <si>
    <t>B4.12</t>
  </si>
  <si>
    <t>B4.13</t>
  </si>
  <si>
    <t>SKUPAJ STAVBNO POHIŠTVO</t>
  </si>
  <si>
    <t>B/9.0</t>
  </si>
  <si>
    <t>MONTAŽERSKA DELA</t>
  </si>
  <si>
    <t>B9.1</t>
  </si>
  <si>
    <t>B9.2</t>
  </si>
  <si>
    <t>B9.3</t>
  </si>
  <si>
    <t>B9.4</t>
  </si>
  <si>
    <t>B9.5</t>
  </si>
  <si>
    <t>SKUPAJ MONTAŽERSKA DELA</t>
  </si>
  <si>
    <t>PRIPRAVLJALNA DELA</t>
  </si>
  <si>
    <t>Izdelava, dobava in postavitev gradbiščne table, skladno z Gradbenim zakonom</t>
  </si>
  <si>
    <t>SKUPAJ :</t>
  </si>
  <si>
    <t>E./</t>
  </si>
  <si>
    <t>ELEKTRO INSTALACIJE IN ELEKTRO OPREMA</t>
  </si>
  <si>
    <t>SKUPAJ ELEKTRO INSTALACIJE IN ELEKTRO OPREMA</t>
  </si>
  <si>
    <t>S./</t>
  </si>
  <si>
    <t>STROJNE INSTALACIJE IN STROJNA OPREMA</t>
  </si>
  <si>
    <t>SKUPAJ GOI DELA (brez DDV)</t>
  </si>
  <si>
    <t>SKUPAJ STROJNE INSTALACIJE IN STROJNA OPREMA</t>
  </si>
  <si>
    <t>Rok ŽEVART, univ. dipl. inž. arh.</t>
  </si>
  <si>
    <r>
      <t>SPLOŠNA OPOMBA</t>
    </r>
    <r>
      <rPr>
        <sz val="10"/>
        <rFont val="Arial Narrow"/>
        <family val="2"/>
        <charset val="238"/>
      </rPr>
      <t xml:space="preserve">: </t>
    </r>
    <r>
      <rPr>
        <b/>
        <sz val="10"/>
        <rFont val="Arial Narrow"/>
        <family val="2"/>
      </rPr>
      <t>PZI</t>
    </r>
    <r>
      <rPr>
        <sz val="10"/>
        <rFont val="Arial Narrow"/>
        <family val="2"/>
      </rPr>
      <t xml:space="preserve"> projektantski popis in projektantski predračun je izdelan na podlagi PZI projekta, razgovora z naročnikom in uporabniki ter posameznimi ostalimi projektanti in načrtovalci. Popis zajema gradbeno obrtniška in inštalacijska dela za območje energetske sanacije in rekonstrukcije obstoječega objekta. Pred izdelavo ponudbe je obvezen ogled lokacije objekta in projektne dokumentacije. Izvajalec je dolžan pri sestavi ponudbe upoštevati grafične in tekstualne dele projekta (DGD, PZI). V primeru tiskarskih napak in neskladij v projektu je dolžan na to opozoriti projektanta pred oddajo ponudbe.  V sledečem popisu morajo biti v vseh postavkah vkalkulirane in upoštevane sledeče pripombe:  </t>
    </r>
  </si>
  <si>
    <t xml:space="preserve">Pridobitev potrebnih podatkov o vseh morebitnih trasah obstoječe komunalne infrastrukture na območju izvajanja del, s strani pristojnih služb. Izvajalec jih mora označiti in izvajati poostren nadzor ob zemeljskih izkopih. V bližini morebitnih tras je potrebno izvajati ročni izkop. V primeru poškodb komunalne infrastrukture mora ustaviti dela in nemudoma obvestiti pristojne službe. Vse stroške popravila oziroma zamenjave poškodovanih delov nosi izvajalec. </t>
  </si>
  <si>
    <t>Nakladanje odvečnega materiala in gradbenih odpadkov na kamion in odvoz na centralno deponijo. V postavki mora biti zajeto tudi plačilo komunalnega prispevka za stalno deponijo. Obvezno predložiti evidenčne liste. V količini upoštevana zbita količina materiala.</t>
  </si>
  <si>
    <t xml:space="preserve">Prestavitev premične opreme in instalacij v objektu in okolici, z umikom v ustrezen skladiščni prostor in ponovno montažo po končanih gradbenih delih  ter čiščenje terena in priprava prostora za izvajanje gradbenih del, vključno z ureditvijo transportne poti za strojno in ročno mehanizacijo, vključno z vsemi pomožnimi deli in materialom </t>
  </si>
  <si>
    <t>Izdelava varnostnega elaborata gradbišča, ki ga izdela za to pooblaščena oseba.</t>
  </si>
  <si>
    <t xml:space="preserve">Dobava in vgradnja plasti ločilnega sloja -  geotekstil (300g/m2) kot zaščita drenaže in drenažnega nasutja pred zamuljenjem. Preklop minimalno 0,50 m, vključno z vsemi pomožnimi deli in materialom. </t>
  </si>
  <si>
    <t>A3.3</t>
  </si>
  <si>
    <t>A3.4</t>
  </si>
  <si>
    <t>Kompletna dobava materiala in izdelava zunanjih okenskih in vratnih špalet,  skupaj s pritrdilnim in veznim materialom z vsemi pomožnimi, pripravljalnimi in zaključnimi deli in odri ter vsemi potrebnimi horizontalnimi in vertikalnimi transporti. Pri izvedbi fasadnih špalet upoštevati, da se vse okenske in vratne odprtine obdelajo s PVC vogalniki z mrežico (vertikalni zunanji rob).  Vse kontaktne površine med špaletami in okvirji stavbnega pohištva (okna, vrata) se obdelajo z zaključno letvijo (npr. Baumit Fensteranschlussprofil). Na zunanjih robovih zgornjih-horizontalnih  špalet nad okni in vrati se vgradi PVC odkapni profil z mrežico, npr. Baumit Tropfkantenprofil.  Vsi vogali objekta morajo biti obdelani s PVC vogalniki, kot tudi izvedeno diagonalno armiranje s kosi armaturne mrežice, na vseh vogalih okenskih in vratnih odprtin. Količina ocenjena, obračun po dejanskih količinah. Izvedbo del potrdi nadzornik!</t>
  </si>
  <si>
    <t>►toplotna izolacija iz poltrde mineralne volne za kontaktne fasade za oblogo špalet, tipa KI FKD, (λmax=0,039 w/mk, razplastna trdnost ≥ 15 kpa) debeline 3,00 cm</t>
  </si>
  <si>
    <t>A3.5</t>
  </si>
  <si>
    <t>E1.0</t>
  </si>
  <si>
    <t>S1.0</t>
  </si>
  <si>
    <t>S2.0</t>
  </si>
  <si>
    <t>KANALIZACIJA</t>
  </si>
  <si>
    <t>PREZRAČEVANJE</t>
  </si>
  <si>
    <t>DDV (22%)</t>
  </si>
  <si>
    <t>SKUPAJ GOI DELA z DDV</t>
  </si>
  <si>
    <t>A/0.0</t>
  </si>
  <si>
    <t>A0.0</t>
  </si>
  <si>
    <t>PROJEKTANTSKI PREDRAČUN GOI DEL</t>
  </si>
  <si>
    <t>UVOD V PROJEKTANTSKI PREDRAČUN GOI DEL</t>
  </si>
  <si>
    <r>
      <t>8. Posamezni materiali, ki so v popisu navedeni z imenom ali tipom so za ponudnika obvezni! Materiali, ki so opremljeni s citatom: "ali enakovredno, ekvivalentno"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0"/>
        <color indexed="8"/>
        <rFont val="Arial Narrow"/>
        <family val="2"/>
      </rPr>
      <t xml:space="preserve"> in če jih predhodno pisno potrdi projektant arhitekture!</t>
    </r>
  </si>
  <si>
    <t xml:space="preserve">REKAPITULACIJA UPRAVIČENIH IN NEUPRAVIČENIH STROŠKOV </t>
  </si>
  <si>
    <t>UPRAVIČENI STROŠKI</t>
  </si>
  <si>
    <t>UPRAVIČENI STROŠKI - SKUPAJ</t>
  </si>
  <si>
    <t>NEUPRAVIČENI STROŠKI - SKUPAJ</t>
  </si>
  <si>
    <t>STROŠKI STORITEV ZUNANJIH IZVAJALCEV</t>
  </si>
  <si>
    <t>NEUPRAVIČENI STROŠKI</t>
  </si>
  <si>
    <t>A4.4</t>
  </si>
  <si>
    <t>Uskladitve projektne dokumentacije in dejanskega stanja na terenu med projektanti in izvajalci. Obračun izvršiti na podlagi efektivnih ur po predhodnem vpisu nadzornega organa v gradbeni dnevnik, ocena števila ur</t>
  </si>
  <si>
    <t>► inženir</t>
  </si>
  <si>
    <t>A1.6</t>
  </si>
  <si>
    <t>Strojno / ročni (80/20%) izkop utrjene zemljine ob zunanjem obodu objekta za izvedbo hidro in toplotne izolacije podzemnega dela objekta, s  sprotnim iznosom, prenosi in nakladanjem na transportno sredstvo; Odvoz na stalno deponijo - glej postavko A2.9.</t>
  </si>
  <si>
    <r>
      <t xml:space="preserve">Kompletna izvedba </t>
    </r>
    <r>
      <rPr>
        <i/>
        <u/>
        <sz val="10"/>
        <rFont val="Arial Narrow"/>
        <family val="2"/>
      </rPr>
      <t>vertikalne hidroizolacije zunanjega oboda od temeljev do vrha podzidka,</t>
    </r>
    <r>
      <rPr>
        <sz val="10"/>
        <rFont val="Arial Narrow"/>
        <family val="2"/>
      </rPr>
      <t xml:space="preserve"> z vsemi pomožnimi, pripravljalnimi in zaključnimi deli ter vsemi potrebnimi horizontalnimi in vertikalnimi transporti. Dela izvesti po navodilih proizvajalca. H.I. v sestavi:</t>
    </r>
  </si>
  <si>
    <t>A3.6</t>
  </si>
  <si>
    <t>A3.7</t>
  </si>
  <si>
    <t>A3.8</t>
  </si>
  <si>
    <t>A3.9</t>
  </si>
  <si>
    <t>Kompletna dobava cevi in postavitev ter kasnejša demontaža fasadnega odra iz H ali cevnih elementov, višine do 8.00 m za izvedbo fasade brez zaščitne ponjave z vsemi potrebnimi vertikalnimi in horizontalnimi prehodi na posamezne delovne platoje, varnostnimi ograjami in potrebnimi sidri, pod oder se položi folija ali filc, da se lepilo ali zaključni sloj ne prime na asfalt oz. finalni zunanji tlak, v ceno zajeti tudi končno čiščenje, postavitev vseh začasnih prehodov in morebitnih lovilnih odrov v kolikor je potrebno. Fasadni oder mora imeti vse potrebne certifikate</t>
  </si>
  <si>
    <t>A4.5</t>
  </si>
  <si>
    <t>A4.6</t>
  </si>
  <si>
    <t>A4.7</t>
  </si>
  <si>
    <t>A4.8</t>
  </si>
  <si>
    <t>A4.9</t>
  </si>
  <si>
    <t>A4.10</t>
  </si>
  <si>
    <t xml:space="preserve">Demontaža in ponovna montaža horizontalnih strešnih žlebov, vključno z nosilnimi kljukami. V času izvajanja gradbenih del je potrebno žlebove ustrezno skladiščiti. Ponovna vgradnja žlebov po izvedbi zaprtja napuščev preko novih konzolnih nosilnih kljuk. Vključno z vsemi pomožnimi deli ter vgradnim in zaključnim materialom. </t>
  </si>
  <si>
    <t>A4.11</t>
  </si>
  <si>
    <t>Kompletna dobava in izvedba suhomontažnega stropa iz dvoslojnih mavčno kartonskih ognjeodpornih plošč tipa Knauf GFK ali ekvivalentno; mavčno kartonske plošče debeline 2x12,5 mm se vijačijo na tipsko kovinsko podkonstrukcijo, sestavljeno iz nosilnih in montažnih profilov. Cena zajema izreze odprtin različnih oblik in velikosti za svetila ter revizijske odprtine, vključno z revizijskimi loputami, bandažirano v kvaliteti K2, kitanje, brušenje in priprava podlage za oplesk, vključno z vsemi potrebnimi odri in prenosi ter transporti</t>
  </si>
  <si>
    <t>ELEKTRO INSTALACIJE</t>
  </si>
  <si>
    <t>SANACIJA RAZSVETLJAVE</t>
  </si>
  <si>
    <t>VGRADNJA SISTEMA ZA UČINKOVIT ZAJEM TER OBDELAVO PODATKOV</t>
  </si>
  <si>
    <t>A4.12</t>
  </si>
  <si>
    <t>CENTER ŠOLSKIH IN OBŠOLSKIH DEJAVNOSTI</t>
  </si>
  <si>
    <t>Frankopanska 9</t>
  </si>
  <si>
    <t>1000 Ljubljana</t>
  </si>
  <si>
    <t>CŠOD - upravna stavba                                                                                                                                     Frankopanska 9, 1000 Ljubljana</t>
  </si>
  <si>
    <t>ENERGETSKA SANACIJA</t>
  </si>
  <si>
    <t>AVGUST 2021</t>
  </si>
  <si>
    <t>CŠOD - upravna stavba, Frankopanska 9, 1000 Ljubljana</t>
  </si>
  <si>
    <t>DELNA TOPLOTNA IZOLACIJA ZUNANJIH STEN - ZVKDS</t>
  </si>
  <si>
    <t>ZAMENJAVA STAVBNEGA POHIŠTVA - OKNA</t>
  </si>
  <si>
    <t>NAMESTITEV TERMOSTATSKIH GLAV IN VENTILOV</t>
  </si>
  <si>
    <t>PREZRAČEVALNI SISTEM</t>
  </si>
  <si>
    <t>MENJAVA ENOSTOPENJSKIH WC KOTLIČKOV Z DVOSTOPENJSKIMI</t>
  </si>
  <si>
    <t>Ureditev gradbišča v skladu z načrtom organizacije gradbišča in v skladu z varnostnim načrtom. Po končanih delih se odstranijo vsi provizoriji, teren gradbišča se očisti in uredi v končno predvideno stanje po projektu. V ceni so zajete gradbiščne ograje, zaščitne ograje, izvedba uvozov, izvozov na gradbišče, postavitev in najem montažnih tipskih zabojnikov, skladiščnih prostorov, delovnih lop, izdelava in postavitev označevalnih tabel  gradbišča, skladno z veljavnim pravilnikom o označitvi gradbišč, opozorilnih tabel, koordinacija varstva pri delu in zagotovitev zaščitnih sredstev. V sklopu ureditve gradbišča je potrebno pripraviti začasno gradbiščno deponijo za skladiščenje gradbenih odpadkov pred odvozom na trajno deponijo. Zaradi prisotnosti zaposlenih v času izvajanja del je potrebno v sodelovanju s predstavnikom ustanove in izdelovalcem varnostnega načrta predvideti in izvesti začasne vhodno izhodne koridorje, ki jih bodo lahko uporavljali zaposleni in obiskovalci objekta in jih primerno zaščititi, vključno z vsemi pomožnimi deli ter vgradnim in zaključnim materialom</t>
  </si>
  <si>
    <t>Demontaža in ponovna montaža označevalnih tabel, hišne številke, poštega nabiralnika, zunanjih tipal, alarma, ipd. na fasadi objekta. V času gradbenih del je potrebno odstranjene elemente primerno skladiščiti. Vključno z vsemi pomožnimi deli in materialom. Ponovno namestitev po končanju gradbenih del je potrebno izvesti s sidranjem v ustrezno nosilno podlago. Vključno z morebitnimi podaljšanji vodnikov zaradi vgradnje nove toplotne izolacije.</t>
  </si>
  <si>
    <t>Izdelava in predaja celotne PID dokumentacije predmetne energetske sanacije objekta, za vse faze. Izdelovalec dokumentacije je dolžan naročniku predati tri tiskane izvode in en izvod na digitalnem mediju. Izvajalec del je dolžan dokumentirati vse spremembe med izvajanjem del in jih predati izdelovalcu dokumentacije.</t>
  </si>
  <si>
    <t xml:space="preserve">Izvedba projektantskega nadzora za vse faze izvedbe predmetne energetske sanacije in prenove objekta, s prisotnostjo nadzornikov na objektu po potrebi, v celotnem obdobju izvajanja gradnje, v dogovoru z gradbenim nadzorom. </t>
  </si>
  <si>
    <t>TOPLOTNA IZOLACIJA STROPA PROTI PODSTREŠJU</t>
  </si>
  <si>
    <t xml:space="preserve">Čiščenje podstrešja in priprava za vgradnjo nove toplotne izolacije - odstraniti je potrebno vso premično opremo (v dogovoru z uporabnikom opremo odnesti na gradbiščno deponijo oziroma jo ustrezno skladiščiti). Tla je potrebno ustrezno očistiti in zakrpati vse odpritne v tleh in jih pripraviti za vgradnjo parne zapore, vključno z vsemi pomožnimi deli in materialom </t>
  </si>
  <si>
    <t>11</t>
  </si>
  <si>
    <t>Zaris izreza ter rezanje obstoječega asfalta ob objektu, vključno z vsemi pomožnimi deli ter materialom. Razrez je potrebno opraviti s kvalitetnim in sodobnim diamantnim orodjem brez nepotrebnih vibracij in s sprotnim vlaženjem, da se prepreči širjenje prahu. Rez je potrebno izvesti tako, da bo po končanih delih možno izvesti kvaliteten stik obstoječe in nove asfaltne površine.</t>
  </si>
  <si>
    <t>Odstranitev izrezanega dela asfaltne površine ob fasadi objekta v širini do 200,00 cm, z odnosom odpadnega materiala na gradbiščno deponijo, vključno z vsemi pomožnimi deli ter materialom.</t>
  </si>
  <si>
    <t>Kompletna  izvedba demontaže obstoječega spuščenega stropa v pritličju in 1. nadstropju tipa Armstrong, skupaj z vso podkonstrukcijo, z uporabo ustreznih delovnih odrov, z iznosi, prenosi in nalaganjem ruševin na prevozno sredstvo in odvoz na stalno deponijo. V ceni upoštevati plačilo komunalne deponije!</t>
  </si>
  <si>
    <t>Kompletna  izvedba demontaže in odstranitve oken na zunanjem ovoju objekta, skupaj z okvirji, notranjimi in zunanjimi okenskimi policami ter senčili in varnostnimi rešetkami, z uporabo ustreznih delovnih odrov, z iznosi, prenosi in nalaganjem ruševin na prevozno sredstvo in odvoz na stalno deponijo oziroma predati v reciklažo. Elemente je potrebno deponirati ločeno, glede na vrsto materiala. V ceni upoštevati plačilo komunalne deponije! Vključno z vsemi pomožnimi deli ter materialom</t>
  </si>
  <si>
    <t>element O1 95/60 cm</t>
  </si>
  <si>
    <t>element O2 108x125 cm</t>
  </si>
  <si>
    <t>element O3 110x195 cm</t>
  </si>
  <si>
    <t>element O3a 110x190 cm</t>
  </si>
  <si>
    <t>element O3b 110x205 cm</t>
  </si>
  <si>
    <t>element O4 230x145 cm</t>
  </si>
  <si>
    <t>element O5 100/135 cm</t>
  </si>
  <si>
    <t>element O6 60x200 cm</t>
  </si>
  <si>
    <t>element O7 140x135 cm</t>
  </si>
  <si>
    <t>element O8 120x140 cm</t>
  </si>
  <si>
    <t>element O9 125x115 cm</t>
  </si>
  <si>
    <t>element O10 100/140 cm</t>
  </si>
  <si>
    <t>element O11 70/70 cm</t>
  </si>
  <si>
    <t>Kompletna odstranitev obstoječega ometa podzemnega dela in podzidka uličnih fasad(južna in vzhodna fasada), z odstranitvijo vseh slojev do osnovne nosilne konstrukcije. Z iznosi, prenosi in nalaganjem ruševin na prevozno sredstvo in odvoz na stalno deponijo. V ceni upoštevati plačilo komunalne deponije! Vključno z vsemi potrebnimi pomožnimi deli in materialom ter potrebnimi gradbenimi odri</t>
  </si>
  <si>
    <t>Odvoz odvečnega izkopanega materiala na stalno deponijo, nakladanje je zajeto skupaj z izkopom. V postavki mora biti zajeto tudi plačilo komunalnega prispevka za stalno deponijo. Potrebno predati evidenčne liste.</t>
  </si>
  <si>
    <t>Dobava drenažnega materiala in zasip za objektom v širini do cca. 0,70 m z drenažnim nasutjem,  z zasipanjem  in s sprotnim komprimiranjem, vključno z vsemi pomožnimi deli ter vgradnim in zaključnim materialom</t>
  </si>
  <si>
    <t>Planiranje dna izkopa ob obodu objekta, za vgradnjo drenaže s točnostjo +- 2 cm z minimalnim izmetom ali dosipom ter premetom odvečnega materiala. Obračun po m2.</t>
  </si>
  <si>
    <t>Geomehanski pregled in nadzor: strokovna prisotnost geomehanika v času izvajanja izkopa, utrjevanja  in pregled temeljnih tal pred izvedbo temeljev. V ceni je zajeti vse potrebne obiske geomehanika, vključno z izdelavo končnega poročila.</t>
  </si>
  <si>
    <t>Strojno utrjevanje dna izkopa v terenu III. in IV. kategorije z vibracijsko ploščo ali vibrovaljarjem do predpisane zbitosti za izvedbo posteljice drenaže</t>
  </si>
  <si>
    <t>A2.8</t>
  </si>
  <si>
    <t>A2.9</t>
  </si>
  <si>
    <t>Dobava izkopane zemljine z deponije in zasip preostale gradbene jame, z zasipanjem  in s sprotnim komprimiranjem, vključno z vsemi pomožnimi deli ter vgradnim in zaključnim materialom</t>
  </si>
  <si>
    <t>Varovanje gradbene jame pred zasipanjem brežine, po predhodnih napotkih geomehanika, vključno z vsemi pomožnimi deli in materialom.</t>
  </si>
  <si>
    <t>A2.10</t>
  </si>
  <si>
    <t>Črpanje vode iz dna izkopa,  zaradi morebitnega vdiranja meteorne vode.</t>
  </si>
  <si>
    <t>Obračun po urah.</t>
  </si>
  <si>
    <t>črpalka</t>
  </si>
  <si>
    <t>delo PK</t>
  </si>
  <si>
    <t>A2.11</t>
  </si>
  <si>
    <t>A2.12</t>
  </si>
  <si>
    <t>Dobava in vgradnja dvoslojnega asfalta (5,00 + 3,00 cm) ob obodu objekta, v širini izkopa cca. 2,00 m. Pred polaganjem asfalta je potrebno ustrezno pripraviti komprimirano podlago - utrjen protizmrzlinski tampon v debelini 30,00 cm. Vrh zgornjega ustroja pripraviti v naklonu. Zbitost tampona min. 80 MPa. Asfalt je potrebno vgraditi tako, da bo zagotovljen naklon stran od objekta. Rob obstoječe asfaltne površine je potrebno pripraviti tako, da bo možno izvesti tesni stik med obstoječim in novim asfaltom, vključno z vsemi pomožnimi deli ter vgradnim in zaključnim materialom. Pred začetkom asfaltiranja je potrebno ustrezno zaščititi stavbno pohištvo in fasado. Vključno z vsemi pomožnimi deli ter vgradnim in zaključnim materialom.</t>
  </si>
  <si>
    <t>Nanos hladnega bitumenskega premaza (npr. IBITOL) na suho in brezprašno površino, poraba 0,3 l/m2, sušenje premaza 24 ur.</t>
  </si>
  <si>
    <t>Vgradnja eno slojne hidroizolacije proti talni vlagi po celotni horizontalni površini, hidroizolacijski trakovi iz steklenega voala obojestransko obložen z bitumensko maso, modificirano z dodatki iz plastomerov, v skladu s SIST EN 13969 - TIP A in SIST 1031 (npr. Fragmat IZOTEKT V4),   popolno privariti s podlago. Trak odmerimo na začetek preklopa v horizontali (10 cm). Pričetek varjenja pa začnemo s spodnje strani stene - od zgornjega konca kotne letve proti vrhu stene. Izdelava 10 cm preklopov v prečni in 15 cm v vzdolžni smeri. Stiki morajo biti vodo nepropustno spojeni. Na spodnji strani hidroizolacijo zaključimo na betonski posteljici drenaže (na EPS kotno letev traku ne varimo).</t>
  </si>
  <si>
    <r>
      <t xml:space="preserve">Čiščenje, sušenje in gradbena izravanava  površine zidov po obodu objekta s predhodno pripravo podlage, izdelava cementnega redkega obrizga in finega ometa s cementno rahlo podaljšano malto 1:3 skupaj z vsemi pomožnimi, pripravljalnimi in zaključnimi deli in odri ter vsemi potrebnimi  horizontalnimi  in vertikalnimi transporti: </t>
    </r>
    <r>
      <rPr>
        <i/>
        <u/>
        <sz val="10"/>
        <rFont val="Arial Narrow"/>
        <family val="2"/>
      </rPr>
      <t>priprava površine za nanos vertikalne hidroizolacije</t>
    </r>
  </si>
  <si>
    <t>Nabava,  dobava  in vgradnja dvoslojne toplotne izolacije  deb. 8,00 + 8,00 cm, npr. Fibran XPS300L ETICS GF., kot zaščita vertikalne hidroizolacije na zunanjem obodu objekta in izolacija podzidka (severna in zahodna fasada),  z vsemi pomožnimi, pripravljalnimi in zaključnimi deli ter  vsemi  potrebnimi horizontalnimi in vertikalnimi transporti. Izvedba izolacije do zgornjega roba podzidka (pod horizontalnim fasadnim profilom). Lepljenje in sidranje po navodilih proizvajalca.</t>
  </si>
  <si>
    <t>Nabava,  dobava  in vgradnja enoslojne toplotne izolacije  deb. 8,00 cm, npr. Fibran XPS300L ETICS GF, kot zaščita vertikalne hidroizolacije na zunanjem obodu objekta in izolacija podzidka (južna in vzhodna fasada),  z vsemi pomožnimi, pripravljalnimi in zaključnimi deli ter  vsemi  potrebnimi horizontalnimi in vertikalnimi transporti. Izvedba izolacije do spodnjega roba asfalta. Lepljenje in sidranje po navodilih proizvajalca.</t>
  </si>
  <si>
    <t>Nabava,  dobava  in vgradnja enoslojne toplotne izolacije  deb. 3,00 cm, npr. Fibran XPS300L ETICS GF, kot zaščita vertikalne hidroizolacije na podzidku (južna in vzhodna fasada), z vsemi pomožnimi, pripravljalnimi in zaključnimi deli ter vsemi potrebnimi horizontalnimi in vertikalnimi transporti. Izvedba izolacije do spodnjega roba asfalta. Lepljenje in sidranje po navodilih proizvajalca.</t>
  </si>
  <si>
    <t>Nabava, dobava  in vgradnja KOTNE LETVE 5x5 cm za blažitev ostrega kota na področju prehoda hidroizolacije: tla-stena (preprečevanje ostrega pregiba varilnega traku in posledičnega trganja trakov zaradi zemeljskih posedkov).</t>
  </si>
  <si>
    <t>Zaščita XPS plošč s čepasto folijo tipa Tefond, vključno z vsemi pomožnimi deli ter vgradnim in zaključnim materialom. Obračun po m2  površine, preklopi izolacije niso vključeni v končno količino in morajo biti  zajeti v enotni ceni</t>
  </si>
  <si>
    <t>Izvedba gradbene sanacije notranjih okenskih špalet po zamenjavi stavbnega pohištva, z kitanjem in brušenjem ter pripravo ustrezne podlage za nanos finalnega opleska, vključno z vsemi ostalimi potrebnimi deli in materiali.Vse po navodilih proizvajalca, vključno z V in H transporti ter potrebnimi delovnimi odri.
Količina ocenjena, obračun po dejanskih količinah. Izvedbo del potrdi nadzornik!</t>
  </si>
  <si>
    <t>Sprotno čiščenje gradbišča med izvajanjem vseh del ter zaključno čiščenje, kompletno z odstranitvijo odpadkov iz objekta ter transportom iz delovišča v stalni depo. Upoštevatifinalno fino čiščenje stavbnega pohištva. Objekt je med izvedbo gradbenih del v uporabi, zato je potrebno zagotavljati ustrezno čiščenje notranjih prostorov, ki bo omogočalo normalno delo, umazanija pa ne bo uničevala opreme.
Obračun po 1x tlorisni površini objekta.</t>
  </si>
  <si>
    <t>A3.10</t>
  </si>
  <si>
    <t>Dobava in položitev drenažne cevi okoli objekta v višini dna temeljev z drenažno cevjo FI 160 mm, vključno z dobavo nearmiranega betona C 10/12 in izdelavo ustrezne betonske posteljice ter  priključitvijo na drenažne jaške,  vključno z vsemi pomožnimi deli ter vgradnim in zaključnim materialom</t>
  </si>
  <si>
    <t>Dobava in montaža betonskega drenažnega jaška FI 60 cm, globina do 60,00 cm, na ustrezno pripravljeno podlago, z betonskim pokrovom za možnost čiščenja jaška  (nosilnost jaška na neutrjenih in utrjenih nepovoznih površinah A-15, na utrjenih povoznih površinah B-125),  vključno z vsemi pomožnimi deli ter vgradnim in zaključnim materialom. Globina položene drenaže in drenažnih jaškov bo natančneje definirana po odkopu objektov.</t>
  </si>
  <si>
    <t>Izkop, zasutje in ureditev površja trase in dobava ter položitev drenažne cevi  FI 160, za odvajanje drenažnih voda od objekta do najbližjega ustrezno globokega jaška meteorne kanalizacije s položitvijo na pripravljeno podlago (posteljica) in priključitvijo na obstoječi jašek,  vključno z vsemi pomožnimi deli ter vgradnim in zaključnim materialom. V kolikor drenaže zaradi globine jaškov ni mogoče priključiti na obstoječo kanalizacijo je potrebno ob zaključku drenaže izvesti vrtino fi 30, globine do 3,00 m pod nivo drenaže, ki bo ponikala odvečno drenažno vodo.</t>
  </si>
  <si>
    <t>A3.11</t>
  </si>
  <si>
    <t>A3.12</t>
  </si>
  <si>
    <t>A3.13</t>
  </si>
  <si>
    <t>A3.14</t>
  </si>
  <si>
    <t>Dobava in vgradnja montažnega svetlobnega jaška tipa Aco Therm 125x130x60 ali ekvivalentno na vkopanem delu kleti (vzhodna fasada). Jašek pokrit z kovinsko pohodno mrežasto rešetko 30/30, s protivlomno zaščito. Izvedba po navodilih in detajlih prozivajalca. Vključno z vsemi dodatnimi deli ter vgradnim in zaključnim materialom.</t>
  </si>
  <si>
    <r>
      <t>Doplačilo za napenjanje zaščitne ponjave po fasadnem odru: ponjava služi varnostnemu namenu za protiprašno zaščito, preprečuje padanje predmetov in omogoča nemoten potek dela izvajalcem;</t>
    </r>
    <r>
      <rPr>
        <b/>
        <i/>
        <sz val="9"/>
        <rFont val="Arial Narrow"/>
        <family val="2"/>
      </rPr>
      <t xml:space="preserve"> </t>
    </r>
    <r>
      <rPr>
        <b/>
        <i/>
        <u/>
        <sz val="9"/>
        <rFont val="Arial Narrow"/>
        <family val="2"/>
      </rPr>
      <t>izdela se jo na zahtevo nadzora ali investitorja!</t>
    </r>
  </si>
  <si>
    <t>Čiščenje  površine obodnih konstrukcij, odstranitev umazanije ter  sanacija morebitnih segradiranih območij, gradbena sanacija, izravnava in osušitev celotne površine in priprava ustrezne podlage za nanos toplotne izolacije (severna in zahodna fasada). Odprtine so odštete v celoti. Vključno z vsemi pomožnimi deli in materialom.</t>
  </si>
  <si>
    <t>Čiščenje  površine obodnih konstrukcij, odstranitev umazanije ter sanacija poškodovanih in segradiranih območij obstoječega ometa, gradbena sanacija, izravnava in osušitev celotne površine in priprava ustrezne podlage za nanos novega zaključnega sloja (južna in vzhodna fasada). Odprtine so odštete v celoti. Vključno z vsemi pomožnimi deli in materialom.</t>
  </si>
  <si>
    <t>Kompletna dobava materiala in izdelava fasade (severna in zahodna stran),  skupaj s pritrdilnim in veznim materialom z vsemi pomožnimi, pripravljalnimi in zaključnimi deli in odri ter vsemi potrebnimi horizontalnimi in vertikalnimi transporti</t>
  </si>
  <si>
    <t>►osnovni armirni sloj +  vremensko odporen pastozni zaključni omet s silikonskim vezivom in funkcionalnim  vezivom za hitro sušenje, tipa baumit startop, barvni odtenek se določi na osnovi barvne karte izbranega proizvajalca (npr. Jumix NCS 1510 G20Y), ki jo dostavi izvajalec. Izvajalec pripravi do deset izbranih vzorcev zaključnega sloja dimenzij 50/50 cm. Zaradi intenzivnosti barve zaključnega fasadnega ometa je potrebna uporaba pigmentov nove generacije, tako imenovanih »cool« pigmentov, ki vpijajo bistveno manj sončnega sevanja, zaradi česar se površina manj segreva, kar pa obenem zagotavlja večjo obstojnost pigmenta. Pri zaključnem sloju je potrebno uporabljati odtenke z vrednostjo TSR nad 25 (prej HBW). Granulacija zaključnega sloja je max. 1,50 mm.</t>
  </si>
  <si>
    <t>►osnovni armirni sloj +  vremensko odporen pastozni zaključni omet s silikonskim vezivom in funkcionalnim  vezivom za hitro sušenje, tipa baumit startop, bele barve, barvni odtenek se določi na osnovi barvne karte izbranega proizvajalca, ki jo dostavi izvajalec. Zaradi intenzivnosti barve zaključnega fasadnega ometa je potrebna uporaba pigmentov nove generacije, tako imenovanih »cool« pigmentov, ki vpijajo bistveno manj sončnega sevanja, zaradi česar se površina manj segreva, kar pa obenem zagotavlja večjo obstojnost pigmenta. Pri zaključnem sloju je potrebno uporabljati odtenke z vrednostjo TSR nad 25 (prej HBW).</t>
  </si>
  <si>
    <t xml:space="preserve">Dobava in vgradnja fasadnega pravokotnega profila na osnovi EPS200 polnila in prevleke iz posebnega akrilata, pomešanega s kremenčevim peskom in steklenimi vlakni. Profilacija profila se izvede po obstoječih okenskih obrobah severne fasade. Okvirne dimenzije profila so V/De:150/50 mm. Profil se vgradi po detajlih in navodilih proizvajalca, vgradi se pred izvedbo zaključnega fasadnega sloja, ki se zaključi na profilu, tako da se prepreči zamakanje meteornih voda za profil, ki bi lahko povzročalo odstopanje elementa. Stikovanje posameznih elementov mora biti izvedeno ustrezno, v skladu z navodili proizvajalca, da se prepreči nastajanje razpok zaradi krčenja in raztezanja materiala. Profili se finalno zaključi z fasadnim ometom tipa Baumit StarTop ali ekvivalentno, bele barve, odtenek izbere projektant na osnovi barvne karte izbrnega proizvajalca, ki jo dostavi izvajalec. Vključno z vsemi pomožnimi deli ter vgradnim in zaključnim materialom. </t>
  </si>
  <si>
    <t xml:space="preserve">Dobava in vgradnja fasadnega pravokotnega profila na osnovi EPS200 polnila in prevleke iz posebnega akrilata, pomešanega s kremenčevim peskom in steklenimi vlakni. Profilacija profila se izvede po obstoječih okenskih obrobah kletnih oken. Okvirne dimenzije profila so V/De:150/50 mm. Profil se vgradi po detajlih in navodilih proizvajalca, vgradi se pred izvedbo zaključnega fasadnega sloja, ki se zaključi na profilu, tako da se prepreči zamakanje meteornih voda za profil, ki bi lahko povzročalo odstopanje elementa. Stikovanje posameznih elementov mora biti izvedeno ustrezno, v skladu z navodili proizvajalca, da se prepreči nastajanje razpok zaradi krčenja in raztezanja materiala. Profili se finalno zaključi z fasadnim ometom tipa Baumit StarTop ali ekvivalentno, sive barve, odtenek izbere projektant na osnovi barvne karte izbrnega proizvajalca, ki jo dostavi izvajalec. Vključno z vsemi pomožnimi deli ter vgradnim in zaključnim materialom. </t>
  </si>
  <si>
    <t>Kompletna dobava in izvedba zaključnega fasadnega ometa južne in vzhodne fasade,  skupaj s pritrdilnim in veznim materialom z vsemi pomožnimi, pripravljalnimi in zaključnimi deli. Pri izvedbi upoštevati, da je potrebno ohraniti celotno členitev z izrazitimi podvojenimi fugami</t>
  </si>
  <si>
    <t>►osnovni armirni sloj +  vremensko odporen pastozni zaključni omet s silikonskim vezivom in funkcionalnim  vezivom za hitro sušenje, tipa baumit startop, barvni odtenek se določi na osnovi barvne karte izbranega proizvajalca (npr. Jumix NCS 1510 G20Y), ki jo dostavi izvajalec. Zaradi intenzivnosti barve zaključnega fasadnega ometa je potrebna uporaba pigmentov nove generacije, tako imenovanih »cool« pigmentov, ki vpijajo bistveno manj sončnega sevanja, zaradi česar se površina manj segreva, kar pa obenem zagotavlja večjo obstojnost pigmenta. Pri zaključnem sloju je potrebno uporabljati odtenke z vrednostjo TSR nad 25 (prej HBW).</t>
  </si>
  <si>
    <t>A4.13</t>
  </si>
  <si>
    <t xml:space="preserve">Kompletna dobava in oblaganje tal hladnega podstrešja s toplotno izolacijo:
 - parna zapora tipa KI Homeseal LDS 100
- mehka mineralna kamena toplotna izolacija - filc (λmax = 0,032 w/mk), tipa KI unifit 032 ali ekvivalentno debelina 24,00 cm (18,00 + 6,00 cm)
- paroprepustnafolija tipa KI homeseal LDS 0,04 fix plus
</t>
  </si>
  <si>
    <t xml:space="preserve">Dobava in izvedba lesenega pohodnega podesta nad toplotno izolacijo podstrešja iz lesenih moralov 8/8 cm in 6/6 cm ter OSB/3 plošč 18,00 mm. Vključno z vsem pritrdilnim materialom ter pomožnimi deli. </t>
  </si>
  <si>
    <t>Demontaža in ponovna montaža vseh fasadnih meteornih vertikal pred izvedbo nove fasade objekta. Dolžina vertikal je do 8,50 m. Vertikale je potrebno v času gradbenih del ustrezno skladiščiti. Ponovna vgradnja preko novih konzolnih objemk, sidranih v ustrezno nosilno podlago. Po ponovni vgradnji potrebno izvesti nov priključek na horizontalni žleb in peskolovni jašek. Vključno z vsemi pomožnimi deli ter vgradnim in zaključnim materialom.</t>
  </si>
  <si>
    <t xml:space="preserve">SPLOŠNI OPIS PVC STAVBNEGA POHIŠTVA </t>
  </si>
  <si>
    <t>Izdelava, dobava in montaža PVC stavbnega pohištva tipa MIK Lumaxx Line ali ekvivalentno. Uporaba tehnično sistemske rešitve opisane v nadaljevanju po posameznih postavkah in karakteristikah  proizvajalca za vse vgrajene elemente. Proizvod mora biti izdelan po navodilih proizvajalca, skladno s sistemskimi priročniki in skladno z veljavnimi harmoniziranimi standardi. 
Profili s prekinjenim termičnim mostom morajo imeti ustrezen atest spajanja termičnih lamel iz poliamida in sredinsko jekleno ojačitev zaradi statične stabilnosti profila. 
Zaključki na gradbene elemente, morajo biti izvedeni, znotraj paro-nepropustni, zunaj pa paro-propustni in vodotesni (izvedeni po smernicah RAL montaže, proizvajalca kot na primer 
sistema: MIK RAL montaža).
Površinska obdelava profilov mora imeti:
- bela barva
- dekor z lesenim vzorcem tipa RW Deco RAL 9010 
V ceni vseh postavk, morajo biti zajeta vsa dela, dobava in montaža, osnovni material, steklo, pritrdilni in tesnilni material, okovje, zapiralno okovje ter material za vse zaključke. Izvajalec mora vse mere preveriti na licu mesta in izdelati ustrezno tehnično dokumentacijo in delavniške risbe v skladu z dogovorom s projektantom.</t>
  </si>
  <si>
    <r>
      <rPr>
        <b/>
        <sz val="9"/>
        <rFont val="Arial Narrow"/>
        <family val="2"/>
        <charset val="238"/>
      </rPr>
      <t xml:space="preserve">Splošni opis PVC stavbnega pohištva na objektu
</t>
    </r>
    <r>
      <rPr>
        <sz val="9"/>
        <rFont val="Arial Narrow"/>
        <family val="2"/>
        <charset val="238"/>
      </rPr>
      <t>Okenski sistem tipa MIK Lumaxx Line
Serija z ožjimi dimenzijami kril in posledično večjimi steklenimi površinami. Elementi z ozkimi in elegantnimi dimenzijami odgovarjajo zahtevam za adaptacijo spomeniško zaščitenih stavb. Izbrana rešitev omogoča zmanjšanje konvekcijskega gibanja zraka v notranjosti profilov, kar omogoča sistemu odlične in zanesljive termično-akustične lastnosti. Sistem ima globino profilov okvirja in krila 82,5 mm. Skupna višina okvirja in krila je 103,00 mm 
Sistem omogoča vgradnjo troslojnih stekel. 
Osnovne karakteristike oken tipa 77IW:
- Povprečna vrednost toplotne prehodnosti okna Uw  je cca. 0,74W/m²K
- Akustični parametri Rw = do 43dB, poročilo o preizkusu
- prepustnost zraka razred 4.
- Vodotesnost min 6A, 
- Odpornost proti vetru C3.</t>
    </r>
  </si>
  <si>
    <t>okno O1</t>
  </si>
  <si>
    <t>dim (cm) 95/60</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</si>
  <si>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 odpiranje: ventus in krilo
- okovje:kvalitetno protivlomno okovje za kombinirano odpiranje
- okenske police: /
- oprema: zunanja varnostna nerjavna rešetka 550/880 mm, z možnostjo odpiranja in zaklepanja na varnostno cilindrično ključavnico, notranja alu kljuka tipa Hoppe ali ekvivalentno, v beli barvi
</t>
  </si>
  <si>
    <t xml:space="preserve"> - opombe: podane zidarske odprtine, vse mere preveriti na objektu, obvezni atesti v skladu z zakonodajo, v ponudbi je potrebno zajeti ves potreben material in podkonstrukcijo za vgradnjo elementov vključno s potrebnimi razširitvami in zaključnimi letvicami, RAL vgradnja,</t>
  </si>
  <si>
    <t>okno O2</t>
  </si>
  <si>
    <t>dim (cm) 106/125</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</si>
  <si>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 odpiranje: ventus in krilo
- okovje:kvalitetno protivlomno okovje za kombinirano odpiranje
- okenske police: notranja PVC polica v imitaciji svetlega marmorja
- oprema:  notranja alu kljuka tipa Hoppe ali ekvivalentno, v beli barvi
</t>
  </si>
  <si>
    <t>okno O3</t>
  </si>
  <si>
    <t>dim (cm) 110/195</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</si>
  <si>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 odpiranje: ventus in krilo
- okovje:kvalitetno protivlomno okovje za kombinirano odpiranje
- okenske police: notranja PVC polica v imitaciji svetlega marmorja, zunanja cinkotit polica
- oprema:  notranja alu kljuka tipa Hoppe ali ekvivalentno, v beli barvi, podaljšan mehanizem za ventus odpiranje nadsvetlobe, notranje alu žaluzije T-20, bele barve
</t>
  </si>
  <si>
    <t>okno O3a</t>
  </si>
  <si>
    <t>dim (cm) 110/190</t>
  </si>
  <si>
    <t>okno O3b</t>
  </si>
  <si>
    <t>dim (cm) 110/205</t>
  </si>
  <si>
    <t>okno O4</t>
  </si>
  <si>
    <t>dim (cm) 230/145</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</si>
  <si>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 odpiranje: ventus in krilo
- okovje:kvalitetno protivlomno okovje za kombinirano odpiranje
- okenske police: notranja PVC polica v imitaciji svetlega marmorja, zunanja cinkotit polica
- oprema:  notranja alu kljuka tipa Hoppe ali ekvivalentno, v beli barvi, podaljšan mehanizem za ventus odpiranje nadsvetlobe, notranje alu žaluzije T-20, bele barve</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</si>
  <si>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 odpiranje: ventus in krilo
- okovje:kvalitetno protivlomno okovje za kombinirano odpiranje
- okenske police: notranja PVC polica v imitaciji svetlega marmorja, zunanja cinkotit polica
- oprema:  notranja alu kljuka tipa Hoppe ali ekvivalentno, v beli barvi, notranje alu žaluzije T-20, bele barve</t>
  </si>
  <si>
    <t>okno O5</t>
  </si>
  <si>
    <t>dim (cm) 100/135</t>
  </si>
  <si>
    <t>okno O6</t>
  </si>
  <si>
    <t>dim (cm) 60/200</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</si>
  <si>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 odpiranje: ventus in krilo
- okovje:kvalitetno protivlomno okovje za kombinirano odpiranje
- okenske police: notranja PVC polica v imitaciji svetlega marmorja, zunanja cinkotit polica
- oprema:  notranja alu kljuka tipa Hoppe ali ekvivalentno, v beli barvi, notranje alu žaluzije T-20, bele barve
</t>
  </si>
  <si>
    <t>okno O7</t>
  </si>
  <si>
    <t>dim (cm) 140/135</t>
  </si>
  <si>
    <t>okno O8</t>
  </si>
  <si>
    <t>dim (cm) 120/140</t>
  </si>
  <si>
    <t>okno O9</t>
  </si>
  <si>
    <t>dim (cm) 115/125</t>
  </si>
  <si>
    <t>okno O10</t>
  </si>
  <si>
    <t>dim (cm) 100/140</t>
  </si>
  <si>
    <t xml:space="preserve"> - okvir in krilo:  večkomorni PVC okvir s prekinjenim toplotnim mostom tipa MIK Lumaxx Line, barva okvirja - bela, dekor z lesenim vzorcem tipa RW Deco RAL 9010 
Uw=max 0,80 W/m2K
- zasteklitev:  izolativno troslojno steklo (Ugmax=0,5 W/m2K, distančnik psi=0,042 W/mK), izdelovalec sam določi debelino stekla glede na velikost okna, satinato steklo
- odpiranje: ventus in krilo
- okovje:kvalitetno protivlomno okovje za kombinirano odpiranje
- okenske police: notranja PVC polica v imitaciji svetlega marmorja, zunanja cinkotit polica
- oprema:  notranja alu kljuka tipa Hoppe ali ekvivalentno, v beli barvi, podaljšan mehanizem za ventus odpiranje nadsvetlobe, notranje alu žaluzije T-20, bele barve
</t>
  </si>
  <si>
    <t>okno O11</t>
  </si>
  <si>
    <t>dim (cm) 70/70</t>
  </si>
  <si>
    <t>Kompletna dobava in vgradnja večslojne toplotne izolacije  ostrešja, s filcem iz  mineralne steklene volne tipa KI Unifit 032 ali ekvivalentno. Filc se vgrajuje v ravnino ostrešja, neposredno pod obstoječ strop stopnišča,v debelini 24,00 cm (12,00 + 12,00 cm), vključno z vsemi potrebnimi odri, prenosi, transporti ter vgradnim in zaključnim materialom</t>
  </si>
  <si>
    <t>Kompletna dobava in vgradnja parne zapore pod toplotno izolacijo stropa stopnišča, tipa KI Homeseal LDS 100 ali ekvivalentno. Folija se vgrajuje po detajlih proizvajalca, vsi stiki morajo biti neprodušno zaprti po celotni dolžini, preklopi niso upoštevani v skupni količini. Vključno z vsemi potrebnimi odri, prenosi, transporti ter vgradnim in zaključnim materialom</t>
  </si>
  <si>
    <t>Kompletna dobava in izvedba montažne predelne stene, d = 250 mm, dvojna kovinska podkonstrukcija d = 240 mm, enostranska dvoslojna obloga z mavčnimi ploščami d = 12,5 mm (ognjeodporna Knauf GFK ali ekvivalentno), samonosna izolacija med podkonstrukcijo iz mineralne volne d = 240 mm,. Pred vgradnjo mavčnih plošč je potrebno konstrukcijo enostransko oblepiti z namensko PE folijo. MK obloga se bandažira v kvaliteti K2, kita, brusi in pripravi podlago za finalni oplesk, višina stene do 3,00 m, vključno z izvedbo potrebnih ojačitev za vgradnjo vrat, z  vsemi  potrebnimi  odri  in  prenosi ter transporti in pomožnimi deli</t>
  </si>
  <si>
    <t>Kompletna dobava in izvedba suhomontažnega stropa iz belih mineralnih plošč tipa Armstrong Perla OP 0.95, ali ekvivalentno, dimenzij 600/600 mm ; plošče debeline 18 mm se montirajo na tipsko kovinsko podkonstrukciji, sestavljeni iz nosilnih in montažnih profilov, z robnimi zaključki tipa microlook 90. Strop mora zagotavljati absorbcijo zvoka minimalno αw = 0.95. Cena zajema izreze odprtin različnih oblik in velikosti ter izvedbo vseh potrebnih kaskad, vključno z vsemi potrebnimi odri in prenosi ter transporti</t>
  </si>
  <si>
    <t>Kompletna  izvedba demontaže obstoječega MK spuščenega stropa v 1. nadstropju tipa Knauf, skupaj z vso podkonstrukcijo, z uporabo ustreznih delovnih odrov, z iznosi, prenosi in nalaganjem ruševin na prevozno sredstvo in odvoz na stalno deponijo. V ceni upoštevati plačilo komunalne deponije!</t>
  </si>
  <si>
    <t>B9.6</t>
  </si>
  <si>
    <t>A1.8</t>
  </si>
  <si>
    <t>B9.7</t>
  </si>
  <si>
    <t>Kompletna dobava in izvedba suhomontažnega stropa iz mavčno kartonskih plošč tipa Knauf ali ekvivalentno; mavčno kartonske plošče debeline 12,5 mm se vijačijo na tipsko kovinsko podkonstrukcijo, sestavljeno iz nosilnih in montažnih profilov. Cena zajema izreze odprtin različnih oblik in velikosti za svetila ter revizijske odprtine, vključno z belimi kovinskimi revizijskimi vratci, bandažirano v kvaliteti K2, kitanje, brušenje in 2x oplesk z notranjo belo disperzijsko barvo, vključno z vsemi potrebnimi odri in prenosi ter transporti</t>
  </si>
  <si>
    <t>Kompletna dobava in izvedba suhomontažne kaskadne obrobe stropa pisarne direktorja iz mavčno kartonskih plošč tipa Knauf ali ekvivalentno; mavčno kartonske plošče debeline 12,5 mm se vijačijo na tipsko kovinsko podkonstrukcijo, sestavljeno iz nosilnih in montažnih profilov. Cena zajema izreze odprtin različnih oblik in velikosti za svetila ter revizijske odprtine, vključno z belimi kovinskimi revizijskimi vratci, bandažirano v kvaliteti K2, kitanje, brušenje in 2x oplesk z notranjo belo disperzijsko barvo, vključno z vsemi potrebnimi odri in prenosi ter transporti</t>
  </si>
  <si>
    <t>B9.8</t>
  </si>
  <si>
    <t xml:space="preserve">Dobava in vgradnja fasadnega pravokotnega profila na osnovi EPS200 polnila in prevleke iz posebnega akrilata, pomešanega s kremenčevim peskom in steklenimi vlakni. Profilacija profila se izbere na osnovi predlog izbranega dobavitelja. višino profilacije prilagoditi višini kaskade. Profil se vgradi po detajlih in navodilih proizvajalca. Stikovanje posameznih elementov mora biti izvedeno ustrezno, v skladu z navodili proizvajalca, da se prepreči nastajanje razpok zaradi krčenja in raztezanja materiala. Profili se finalno zaključi z 2x opleskom izvedeniom na ustrezno pripravljeno podlago, z notranjo disperzijsko barvo. Vključno z vsemi potrebnimi odri in pomožnimi deli ter vgradnim in zaključnim materialom. </t>
  </si>
  <si>
    <t>E1</t>
  </si>
  <si>
    <t>ELEKTRIČNE INŠTALACIJE - ENERGETSKA SANACIJA</t>
  </si>
  <si>
    <t>UPRAVIČENI</t>
  </si>
  <si>
    <t>NEUPRAVIČENI</t>
  </si>
  <si>
    <t>[1]</t>
  </si>
  <si>
    <t>Pri izdelavi ponudbenega predračuna je potrebno upoštevati vse navedeno, detajle in navodila iz tega popisa ter tehnične in razpisne dok.!</t>
  </si>
  <si>
    <t>[2]</t>
  </si>
  <si>
    <t>Cene so podane brez DDV!</t>
  </si>
  <si>
    <t>[3]</t>
  </si>
  <si>
    <t>V Ceni posamezne postavke je vključena dobava in montaža (montaža, vgradnja, polaganje…)!</t>
  </si>
  <si>
    <t>[4]</t>
  </si>
  <si>
    <t>Obstoječe svetilke imajo vgrajene varnostne module, skupne svetilke z varnostnimi moduli se nadomestijo z ločenimi svetlkami in sicer ločeno svetilke za osvetlitev ter ločene varnostne svetilke - funkcionalnost varnostne razsvetljave se zadrži kot prvotno projektirano.</t>
  </si>
  <si>
    <t>Opis del [1] [3]</t>
  </si>
  <si>
    <t>Cena/EM [2] [3]</t>
  </si>
  <si>
    <t>E1.1.</t>
  </si>
  <si>
    <t>-</t>
  </si>
  <si>
    <t>Odklop in demontaža obstoječih svetilk - obstoječa svetilka se pregleda ter odstrani skladno z zahtevami pooblaščenega odjemalca odpadne električne in elektronske opreme - ločeno za svetilke s komponentami ter sijalke; izvajalec za predmetno odpadno opremo priloži evidenčni list oz. dokumentacijo o pravilnem odlaganju predmetnega odpadka; v ceni demontaže mora izvajalec upoštevati ter namestiti še manjkajočo ploščo armstrong stropa, ki bo zapolnila prostor obstoječe svetilke - ploščo prilagodi obstoječim</t>
  </si>
  <si>
    <t>Obračunano po kos (svetilka).</t>
  </si>
  <si>
    <t>Odklop ter odstranitev obstoječih povezovalnih kablov med svetilkami ter do obstoječih stikal in senzorjev gibanja, vključno z vsemi potrebnimi prevezavami in zaščito dovodnih kablov za ponovni priklop svetilk na obstoječe dovode ter stikala; izvajalec za predmetno odpadno opremo priloži evidenčni list oz. dokumentacijo o pravilnem odlaganju predmetnega odpadka</t>
  </si>
  <si>
    <t>Obračunano po kpl.</t>
  </si>
  <si>
    <t>Predelava obstoječih razdelilnikov - Odklop ter odstranitev obstoječih odvodov do električnih inštalacij in naprav, ki so predmet prenove - kabli se odklopijo, ter po možnosti odstranijo ali označijo kot rezervni neaktivni kabli - kable se izolira na obeh straneh</t>
  </si>
  <si>
    <t>Sprotno čiščenje in končno finalno čiščenje objekta po končanju del. Odpraviti vso umazanijo z objekta in popraviti vse morebitne poškodbe,  ki so posledica izvajanja del.</t>
  </si>
  <si>
    <t>E1.2.</t>
  </si>
  <si>
    <t>Cevi, kanali, doze</t>
  </si>
  <si>
    <t>Dobava in polaganje - Inštalacijska cev za polaganje v beton - RBC 13,5mm - polaganje podometno - kpl z vsem potrebnim pritrdilnim in spojnim materialom</t>
  </si>
  <si>
    <t>Obračunano po m.</t>
  </si>
  <si>
    <t>m</t>
  </si>
  <si>
    <t>Dobava in polaganje - Inštalacijska cev za polaganje v beton - RBC 16mm - polaganje podometno - kpl z vsem potrebnim pritrdilnim in spojnim materialom</t>
  </si>
  <si>
    <t xml:space="preserve">Pripadajoča zidarska ter zaključna pleskarska dela sanacije zidov, ki so predmet prenove električnih inštalacij - upoštevati vse potrebna zidarska dela za pokrpanje udolbljenih kanalov, vključno z predpripravo za pleskanje ter vsa potrebna pleskarska dela </t>
  </si>
  <si>
    <t>Obračunano po m2.</t>
  </si>
  <si>
    <t>Dobava in montaža - Kanal NIK 17x17mm - kpl z vsem pritrdilnim in spojnim materialom</t>
  </si>
  <si>
    <t>Dobava in montaža - Kanal NIK 30x17mm - kpl z vsem pritrdilnim in spojnim materialom</t>
  </si>
  <si>
    <t>Dobava in polaganje - Inštalacijska samougasna cev- TXS 13,5mm - polaganje nadometno v suhomontažni strop - kpl z vsem potrebnim pritrdilnim in spojnim materialom</t>
  </si>
  <si>
    <t>Dobava in polaganje - Inštalacijska samougasna cev- TXS 16mm - polaganje nadometno v suhomontažni strop - kpl z vsem potrebnim pritrdilnim in spojnim materialom</t>
  </si>
  <si>
    <t>Dobava in vgradnja - p.o. doza fi60x60mm - kpl z vsem pritrdilnim materialom - upoštevati vse potrebno za vgradnjo doze (dolblenje, mavčenje, zaključna zidarska dela …)</t>
  </si>
  <si>
    <t>Obračun po kos.</t>
  </si>
  <si>
    <t>Dobava in vgradnja - n.o. doza PVC 100x100mm za spoje kablov med svetilkami - kpl z vsem pritrdilnim in spojnim materialom (vijaki, vezne sponke …)</t>
  </si>
  <si>
    <t>E1.3.</t>
  </si>
  <si>
    <t>Kabli</t>
  </si>
  <si>
    <t>Dobava in polaganje - Kabel NHXMH-J HP 3x1,5mm2, položen v kabelski kanal ali instalacijsko cev</t>
  </si>
  <si>
    <t>Obračun po m.</t>
  </si>
  <si>
    <t>Dobava in polaganje - Kabel NHXMH-J HP 3x2,5mm2, položen v kabelski kanal ali instalacijsko cev</t>
  </si>
  <si>
    <t>Dobava in polaganje - Kabel NHXMH-J HP 5x1,5mm2, položen v kabelski kanal ali instalacijsko cev</t>
  </si>
  <si>
    <t>Dobava in polaganje - Kabel NHXMH-J HP 5x2,5mm2, položen v kabelski kanal ali instalacijsko cev</t>
  </si>
  <si>
    <t>E1.4.</t>
  </si>
  <si>
    <t>Razsvetljava</t>
  </si>
  <si>
    <t>Svetilka z oznako tipa S1
svetilka industrijska moči največ 20W, LED, 4000K, vsaj 2.250lm, vsaj ZR I, vsaj IP55, vsaj IK08, vgrajena nadometno na strop ali steno, dimenzij - največ 769 x 61 x 50 mm (d x š x g) - ohišje (PMMA, kovine/legure ali podobno), presevna površina svetila bela motna (PMMA ali kaljeno steklo)</t>
  </si>
  <si>
    <t>Svetilka z oznako tipa S2c
svetilka moči največ 29W, LED, 3000K, vsaj 3200lm, vsaj ZR II, vsaj IP20, vsaj IK03, kpl z obešalnim priborom - obešanje pod razvode ogrevalnih vej ter prezračevalnih kanalov - ohišje bele barve, presevna površina svetila bela motna (PMMA ali kaljeno steklo) - upoštevati ves potreben spojni in pritrdilni material;</t>
  </si>
  <si>
    <t>Svetilka z oznako tipa S3a
svetilka moči največ 22W, LED, 4000K, vsaj 2000lm, vsaj ZR I, vsaj IP20,  nadgradna svetilka za montažo na strop ali steno, dimenzij - največ fi 220 mm - ohišje bele barve (PMMA, kovine/legure ali podobno), presevna površina svetila bela motna ali prosojna usmerjena (PMMA ali kaljeno steklo)</t>
  </si>
  <si>
    <t>Svetilka z oznako tipa S3b
svetilka moči največ 22W, LED, 4000K, vsaj 2000lm, vsaj ZR I, vsaj IP20,  vgrajena v armstrong strop, dimenzij - največ fi 220 mm - ohišje bele barve (PMMA, kovine/legure ali podobno), presevna površina svetila bela motna ali prosojna usmerjena (PMMA ali kaljeno steklo)</t>
  </si>
  <si>
    <t>Svetilka z oznako tipa S4a
svetilka moči največ 29W, LED, 4000K, vsaj 3700lm, vsaj ZR II, vsaj IP20, vsaj IK03, vgrajena v armstrong strop, dimenzij - največ 595 x 595 mm - ohišje bele barve, presevna površina svetila bela motna (PMMA ali kaljeno steklo) - upoštevati ves potreben spojni in pritrdilni material</t>
  </si>
  <si>
    <t>Svetilka z oznako tipa S5
svetilka industrijska moči največ 37W, LED, 4000K, vsaj 4900lm, vsaj ZR I, vsaj IP55, vsaj IK08, vgrajena nadometno na strop ali steno, dimenzij - največ 1.400 x 70 x 50 mm (d x š x g) - ohišje (PMMA, kovine/legure ali podobno), presevna površina svetila bela motna (PMMA ali kaljeno steklo)</t>
  </si>
  <si>
    <t>Svetilka z oznako tipa S6a
svetilka moči največ 38W, LED, 4000K, vsaj 4600lm, vsaj ZR II, vsaj IP20, vsaj IK03, vgrajena v armstrong strop, dimenzij - največ 595 x 595 mm - ohišje bele barve, presevna površina svetila bela motna (PMMA ali kaljeno steklo) - upoštevati ves potreben spojni in pritrdilni material;</t>
  </si>
  <si>
    <t>Svetilka z oznako tipa S6b
svetilka moči največ 38W, LED, 4000K, vsaj 4600lm, vsaj ZR II, vsaj IP20, vsaj IK03, kpl z okvirjem za nadometno montažo - montirana na okvir za nadometno montažo, dimenzij - največ 595 x 595 mm - ohišje bele barve, presevna površina svetila bela motna (PMMA ali kaljeno steklo) - upoštevati ves potreben spojni in pritrdilni material;</t>
  </si>
  <si>
    <t>Svetilka z oznako tipa S7a
svetilka moči največ 33W, LED, 4000K, vsaj 4000lm, vsaj ZR II, vsaj IP20, vsaj IK03, vgrajena v armstrong strop, dimenzij - največ 595 x 595 mm - ohišje bele barve, presevna površina svetila bela motna (PMMA ali kaljeno steklo) - upoštevati ves potreben spojni in pritrdilni material</t>
  </si>
  <si>
    <t>E1.5.</t>
  </si>
  <si>
    <t>RAZDELILNIKI</t>
  </si>
  <si>
    <t>E1.5.1.</t>
  </si>
  <si>
    <t>GLAVNI RAZDELILEC R-G - PREDELAVA</t>
  </si>
  <si>
    <t xml:space="preserve">Dobava, vgradnja in priklop - inštalacijski odklopnik (montaža na letev) - B16A/3  (kot npr., Schrack ali enakovredno) </t>
  </si>
  <si>
    <t>Obračun po kpl.</t>
  </si>
  <si>
    <t xml:space="preserve">Dobava, vgradnja in priklop - inštalacijski odklopnik (montaža na letev) - B6A/3  (kot npr., Schrack ali enakovredno) </t>
  </si>
  <si>
    <t xml:space="preserve">Dobava, vgradnja in priklop - inštalacijski odklopnik (montaža na letev) - B6A/1  (kot npr., Schrack ali enakovredno) </t>
  </si>
  <si>
    <t>Vgradnja in priklop merilne opreme za nadzor porabe električne energije - upoštevati vse potrebno za priklop in vgradnjo</t>
  </si>
  <si>
    <t>OPOMBA:
Oprema centrlnega nadzornega sistema - meritve je podana v ločeni točki!</t>
  </si>
  <si>
    <t>Dobava in montaža ter drobni material (vodniki, votlice, kabel čevlji, vezice, vijaki, izolacijske bužirke, pokrovi, zaščite …); priklopi odvodov ter estetska ureditev el. razdelilne omare</t>
  </si>
  <si>
    <t>E1.5.2.</t>
  </si>
  <si>
    <t>GLAVNI RAZDELILEC RPR (PREZRAČEVANJE)</t>
  </si>
  <si>
    <t>Dobava in montaža - Nadometni razdelilnik  - dimenzij (š)500x(v)500x(g)210mm (kot npr. WST5050210, Schrack); kpl s montažnim in spojnim materialom, zbiralkama N+PE in zaščitnimi pokrovi - montiran na višini (spodnji rob) 1,2m od gotovih tal</t>
  </si>
  <si>
    <t xml:space="preserve">Dobava, vgradnja in priklop - glavno stikalo za izklop v sili (montaža na letev) - 20A//3p/rdeč  (kot npr.IN8R2323--, Schrack ali enakovredno) </t>
  </si>
  <si>
    <t>Dobava in montaža - stikalo RCD 25/0,03A/4p, G, A (montaža na letev) (kot npr. Schrack ali enakovredno)</t>
  </si>
  <si>
    <t xml:space="preserve">Dobava, vgradnja in priklop - inštalacijski odklopnik (montaža na letev) - B10A/3  (kot npr., Schrack ali enakovredno) </t>
  </si>
  <si>
    <t xml:space="preserve">Dobava, vgradnja in priklop - inštalacijski odklopnik (montaža na letev) - B16A/1  (kot npr., Schrack ali enakovredno) </t>
  </si>
  <si>
    <t xml:space="preserve">Dobava, vgradnja in priklop - inštalacijski odklopnik (montaža na letev) - B10A/1  (kot npr., Schrack ali enakovredno) </t>
  </si>
  <si>
    <t>Dobava, vgradnja in priklop - opreme za krmiljenje ter nadzor merilne opreme</t>
  </si>
  <si>
    <t>OPOMBA: Merilna oprema je zajeta v ločenem popisu pri sistemu CSN.</t>
  </si>
  <si>
    <t>DROBNI IN SPOJNI MATERIAL (viličaste zbiralke 3P, oznake, DIN letev, žica za ožičenje, tulci, sponke...)</t>
  </si>
  <si>
    <t>E1.5.3.</t>
  </si>
  <si>
    <t>RAZDELILNIK R-CNS-MER</t>
  </si>
  <si>
    <t>Dobava in montaža - Nadometni razdelilnik  - dimenzij (š)500x(v)600x(g)260mm (kot npr. WST6050260, Schrack); kpl s montažnim in spojnim materialom, zbiralkama N+PE in zaščitnimi pokrovi - montiran na višini (spodnji rob) 1,2m od gotovih tal</t>
  </si>
  <si>
    <t>Dobava, vgradnja in priklop - vtičnica 230VAC za pritrditev na DIN letev (kot npr. Schrack ali enakovredno)</t>
  </si>
  <si>
    <t>E1.6.</t>
  </si>
  <si>
    <t>CENTRALNI NADZORNI SISTEM - MERITVE</t>
  </si>
  <si>
    <t>OPOMBE:
Za izvajanje nadzora nad rabo energije ter posledično optimizacijo toplotnega ter električnega sistema je potrebo nadgraditi merjenje rabe energije s sistemom za samodejni zajem podatkov. Potrebno je vzpostaviti sistem za monitoring, kot npr. Sistem za spremljanje rabe energije in upravljanje energije s programsko opremo s podanimi zahtevami v nadaljevanju.</t>
  </si>
  <si>
    <t>SKUPAJ SISTEM CNS-MERITVE</t>
  </si>
  <si>
    <t>E1.7.</t>
  </si>
  <si>
    <t>OZEMLJITVE</t>
  </si>
  <si>
    <t>E-2.8.</t>
  </si>
  <si>
    <t>Priklopi in potrebne prevezave električnih inštalacij zaradi vgradnje lokalnih prezračevalnih naprava ločeno v vsakem nadstropju objekta - upošpevati priklope opreme, posluževalnih panelov, prevezave obstoječih električnih inštalacij - vključno z veznim in spojnim materialom (vijaki, sponke, termo-bužirke ...)</t>
  </si>
  <si>
    <t>SKUPAJ</t>
  </si>
  <si>
    <t>KPL</t>
  </si>
  <si>
    <t>E-2.14.</t>
  </si>
  <si>
    <t>SPLOŠNO</t>
  </si>
  <si>
    <t>Izvedba meritve električnih inštalacij ter pripadajoče nove opreme</t>
  </si>
  <si>
    <t>Izdelava in predaja sprememb projektantu - celotnih tlorisov in shem z vrisanimi in opisanimi spremembami med PZI ter dejanskim stanjem.</t>
  </si>
  <si>
    <t>SKUPAJ:</t>
  </si>
  <si>
    <t>OPOMBA: Obstoječi razdelilnik se za potrebe novih  električnih inštalacij dogradi/predela.</t>
  </si>
  <si>
    <t>KONTROLA</t>
  </si>
  <si>
    <t>kompl</t>
  </si>
  <si>
    <t>Transportni, opravilni, manipulativni, zavarovalni in ostali splošni stroški.</t>
  </si>
  <si>
    <t>Testnilni, pritrdilni in ostali drobni material, kateri ni zajet v nobeni postavki.</t>
  </si>
  <si>
    <t>Pripravljalna dela, gradbena dela, izdelava manjših prebojev/utorov in zaključna dela (čiščenje po končanih delih).</t>
  </si>
  <si>
    <t>Tlačna preizkušnja kanalizacije po SIST EN 1610</t>
  </si>
  <si>
    <t>Trajno-elastična zatesnitev preboja pri prehodu kanalizacijske cevi skozu vkopano zunanjo steno kleti, ter pri preboju vertikalne hidroizolacije.</t>
  </si>
  <si>
    <t>kg</t>
  </si>
  <si>
    <t>Podpore in obešala, vključno s pritrdilnim materialom, za kanalizacijske razvode predvideti s standardnega programa, kot npr. proizvod od Hilti ali Sika.</t>
  </si>
  <si>
    <t xml:space="preserve"> * Postavitev sklopa ob zunanji steni v drenažnem zasutju</t>
  </si>
  <si>
    <t>Izdelava sklop-a za odvod kondenza. Sklop sestoji iz fi125mm cevi (L=0.25m), na katero se namesti PP pokrov. V pokrovu se izdela luknjica za vstavitev odtočne kondenzne cevi.</t>
  </si>
  <si>
    <r>
      <t xml:space="preserve">Rebrasta gibljiva TU cev </t>
    </r>
    <r>
      <rPr>
        <sz val="8"/>
        <rFont val="Symbol"/>
        <family val="1"/>
        <charset val="2"/>
      </rPr>
      <t>f</t>
    </r>
    <r>
      <rPr>
        <sz val="8"/>
        <rFont val="Arial"/>
        <family val="2"/>
        <charset val="238"/>
      </rPr>
      <t>16/18mm za odvod kondenza, za navezavo odvoda kondenzata iz notranje enote na PP cev, skupaj s prehodno spojko, ter pritrdilnim in tesnilnim materialom.</t>
    </r>
  </si>
  <si>
    <r>
      <rPr>
        <sz val="8"/>
        <rFont val="Symbol"/>
        <family val="1"/>
        <charset val="2"/>
      </rPr>
      <t>f</t>
    </r>
    <r>
      <rPr>
        <sz val="8"/>
        <rFont val="Arial"/>
        <family val="2"/>
        <charset val="238"/>
      </rPr>
      <t>32 mm</t>
    </r>
  </si>
  <si>
    <t>PP odtočne cevi za hišno kanalizacijo po DIN 19560, vključno z objemkami, držali in tesnili po DIN 4109, ter fazonskimi kosi (kolena, R kosi, odcepi, sifonska kolena), vgradnja v skladu s SIST EN 12056 in DIN 1986-100, s sledečimi dimenzijami:</t>
  </si>
  <si>
    <t>ODVOD KONDENZA</t>
  </si>
  <si>
    <t>EUR</t>
  </si>
  <si>
    <t>ZNESEK</t>
  </si>
  <si>
    <t>Kol.</t>
  </si>
  <si>
    <t>Opis materiala in del</t>
  </si>
  <si>
    <t>Št.</t>
  </si>
  <si>
    <t>CENTRALNO PRISILNO PREZRAČEVANJE PROSTOROV</t>
  </si>
  <si>
    <t>Centralna prezračevalna naprava, proizvod kot npr. Helios, tip KWL EC 170 W (leva ali desna verzija - preveriti na licu mesta) ali enakovredno, s protitočnim izmenjevalcem toplote, ohišje iz pocinkane pločevine, pokončna izvedba, EC energijsko varčna ventilatorja, Filter G4 (dovod in odvod zraka), s pripadajočim krogljičnim sifonom, možnost vgradnje dodatnega el. predgrelca KWL-EVH 170W (1.0kW), kompletna komfortna regulacija z grafičnim zaslonom, možnost povezave v ModBus omrežje, vključno s tesnilnim, pritrdilnim ter vsem pripadajočim materialom in montažo. Za podatke:</t>
  </si>
  <si>
    <t xml:space="preserve"> - stopnja vračanja toplote do cca. 90%</t>
  </si>
  <si>
    <t xml:space="preserve"> - pretok zraka qmax=120m3/h pri 200Pa</t>
  </si>
  <si>
    <t xml:space="preserve"> - priključki za zrak: 4x DN125</t>
  </si>
  <si>
    <t xml:space="preserve"> - odvod kondenza fi12mm / kroglični sifon</t>
  </si>
  <si>
    <t xml:space="preserve"> - teža 33kg, dimenzije (ŠxVxG)[mm]: 598 x 849 x 299 mm</t>
  </si>
  <si>
    <t>Centralna prezračevalna naprava, proizvod kot npr. Helios, tip KWL EC 340 D (leva ali desna verzija - preveriti na licu mesta) ali enakovredno, s protitočnim izmenjevalcem toplote, ohišje iz pocinkane pločevine, stropna izvedba, EC energijsko varčna ventilatorja, Filter G4 (dovod in odvod zraka), s pripadajočim krogljičnim sifonom, možnost vgradnje dodatnega el. predgrelca EHR-R 1,2/160 (1.2kW), kompletna komfortna regulacija z grafičnim zaslonom, vključno s tesnilnim, pritrdilnim ter vsem pripadajočim materialom in montažo. Za podatke:</t>
  </si>
  <si>
    <t xml:space="preserve"> - stopnja vračanja toplote cca. 90%</t>
  </si>
  <si>
    <t xml:space="preserve"> - pretok zraka qmax=270m3/h pri 250Pa</t>
  </si>
  <si>
    <t xml:space="preserve"> - priključki za zrak: 4x DN160</t>
  </si>
  <si>
    <t xml:space="preserve"> - teža 70kg, dimenzije (ŠxVxG)[mm]: 628 x 295 x 1185 mm</t>
  </si>
  <si>
    <t>ISO Pipe kombiniran zaključni fasadni element za fasadni zaključek izoliranih cevnih povezav zajema in izpuha, proizvod kot npr. Helios ali enakovredno, iz nerjavečega jekla, vključno s pritrdilnim in tesnilnim materialom.</t>
  </si>
  <si>
    <t xml:space="preserve"> * finalna barva RAL po izbiri arhitekta</t>
  </si>
  <si>
    <t xml:space="preserve"> * možna prilagoditev zajema zraka iz leve ali desne</t>
  </si>
  <si>
    <t xml:space="preserve"> - tip IP-FKB, vel. 125</t>
  </si>
  <si>
    <t xml:space="preserve"> - tip IP-FKB, vel. 160</t>
  </si>
  <si>
    <t>Izvedba tesnenja zunanjega preboja z nizko ekspanzijsko poliuretansko peno, ter tesnilnim trakom za zagotavljanje tesnosti.</t>
  </si>
  <si>
    <r>
      <t xml:space="preserve"> - 2x </t>
    </r>
    <r>
      <rPr>
        <sz val="8"/>
        <rFont val="Symbol"/>
        <family val="1"/>
        <charset val="2"/>
      </rPr>
      <t>f</t>
    </r>
    <r>
      <rPr>
        <sz val="8"/>
        <rFont val="Arial"/>
        <family val="2"/>
        <charset val="238"/>
      </rPr>
      <t xml:space="preserve">157mm cev /  preboj 340x170mm </t>
    </r>
  </si>
  <si>
    <r>
      <t xml:space="preserve"> - 2x </t>
    </r>
    <r>
      <rPr>
        <sz val="8"/>
        <rFont val="Symbol"/>
        <family val="1"/>
        <charset val="2"/>
      </rPr>
      <t>f</t>
    </r>
    <r>
      <rPr>
        <sz val="8"/>
        <rFont val="Arial"/>
        <family val="2"/>
        <charset val="238"/>
      </rPr>
      <t xml:space="preserve">192mm cev /  preboj 420x205mm </t>
    </r>
  </si>
  <si>
    <t>Fleksibilni dušilec zvoka, proizvod kot npr. Helios ali enakovredno, izdelani iz spiralno vitega aluminija in polnilom iz kamene volne, z vsem tesnilnim, pritrdilnim in povezovalnim materialom.</t>
  </si>
  <si>
    <t xml:space="preserve"> - tip FSD, vel. 125 / L=1.0m</t>
  </si>
  <si>
    <t xml:space="preserve"> - tip FSD, vel. 160  / L=1.0m</t>
  </si>
  <si>
    <t>Dobava in montaža izoliranih okroglih prezračevalnih cevi - ISO PIPE iz ekspandiranega polipropilena (EPP), vključno s koleni, reducirnimi in spojnimi kosi, ter s tesnilnim in ostalim drobnim materialom.</t>
  </si>
  <si>
    <r>
      <rPr>
        <sz val="8"/>
        <rFont val="Arial"/>
        <family val="2"/>
        <charset val="238"/>
      </rPr>
      <t xml:space="preserve"> - vel. </t>
    </r>
    <r>
      <rPr>
        <sz val="8"/>
        <rFont val="Symbol"/>
        <family val="1"/>
        <charset val="2"/>
      </rPr>
      <t>f</t>
    </r>
    <r>
      <rPr>
        <sz val="8"/>
        <rFont val="Arial CE"/>
        <family val="2"/>
        <charset val="238"/>
      </rPr>
      <t>157/DN125</t>
    </r>
  </si>
  <si>
    <r>
      <rPr>
        <sz val="8"/>
        <rFont val="Arial"/>
        <family val="2"/>
        <charset val="238"/>
      </rPr>
      <t xml:space="preserve"> - vel. </t>
    </r>
    <r>
      <rPr>
        <sz val="8"/>
        <rFont val="Symbol"/>
        <family val="1"/>
        <charset val="2"/>
      </rPr>
      <t>f</t>
    </r>
    <r>
      <rPr>
        <sz val="8"/>
        <rFont val="Arial CE"/>
        <family val="2"/>
        <charset val="238"/>
      </rPr>
      <t>192/DN160</t>
    </r>
  </si>
  <si>
    <t>Prezračevalni okrogli ventil za dovod zraka z regulacijo pretoka, proizvod kot npr. Helios ali enakovredno, izdelan iz umetne mase, sestavljen iz ohišja, sedeža in krožnika, vključno kovinski montažni okvir, barva po RAL 9010 (bela), skupaj s pritrdilnim in tesnilnim materialom.</t>
  </si>
  <si>
    <t xml:space="preserve"> - tip KTVZ, vel. DN100,</t>
  </si>
  <si>
    <t xml:space="preserve"> - tip KTVZ, vel. DN125,</t>
  </si>
  <si>
    <t>Prezračevalni ventil za odvod zraka, izdelan iz umetne mase, sestavljen iz ohišja, sedeža in krožnika, proizvod kot npr. Helios ali enakovredno, vključno spojni in pritrdilni material.</t>
  </si>
  <si>
    <t xml:space="preserve"> - tip KTVA , vel.100</t>
  </si>
  <si>
    <t xml:space="preserve"> - tip KTVA , vel.125</t>
  </si>
  <si>
    <t>Dušilna loputa za nastavljanje količin zraka prirejena za vgradnjo v okrogle/spiro kanale, proizvod kot npr. OC-IMP Klima ali enakovredno, sestavljena iz ohišja in lamele, ki sta iz pocinkane pločevine, ter mehanizma za nastavljanje kota lamel.</t>
  </si>
  <si>
    <t xml:space="preserve"> - tip: DSU, vel.100</t>
  </si>
  <si>
    <t xml:space="preserve"> - tip: DSU, vel.125</t>
  </si>
  <si>
    <t>Dobava in montaža kanala okroglega preseka - SPIRO. Kanal se izdela iz pocinkane pločevine debeline glede na dimenzije po SIST EN 1506, skupaj z vzdolžnimi zgibi, prirobničnimi spoji, vključno s koleni, odcepi in prehodnimi kosi, s tesnilnim in ostalim drobnim materialom.</t>
  </si>
  <si>
    <t xml:space="preserve"> * Razred tesnosti B po standardu SIST EN 12237</t>
  </si>
  <si>
    <t xml:space="preserve"> * Vidno vodeni kanali - skrbna estetska izvedba kanalov in obešal</t>
  </si>
  <si>
    <r>
      <t>f</t>
    </r>
    <r>
      <rPr>
        <sz val="8"/>
        <rFont val="Arial CE"/>
        <family val="2"/>
        <charset val="238"/>
      </rPr>
      <t>100</t>
    </r>
  </si>
  <si>
    <r>
      <t>f</t>
    </r>
    <r>
      <rPr>
        <sz val="8"/>
        <rFont val="Arial CE"/>
        <family val="2"/>
        <charset val="238"/>
      </rPr>
      <t>125</t>
    </r>
  </si>
  <si>
    <r>
      <t>f</t>
    </r>
    <r>
      <rPr>
        <sz val="8"/>
        <rFont val="Arial CE"/>
        <family val="2"/>
        <charset val="238"/>
      </rPr>
      <t>160</t>
    </r>
  </si>
  <si>
    <t>Aluminijasta fleksibilna cev, z ojačitveno kovinsko spiralo, komplet s pritrdilnimi objemkami.</t>
  </si>
  <si>
    <t>Protikondenčna izolacija dovodnih zračnih kanalov vodenih v kleti, s parozaporno toplotno izolacijo, izdelana iz visoko elastičnega penastega materiala na bazi sintetičnega kavčuka, samougasljiva, brez halogenov, ne kaplja in ne širi ognja (razreda B-s3,d0 po SIST EN 13501, 1. del), kompletno z lepilom in lepilnimi trakovi.  Proizvod kot npr. Armacell, tip Armaflex XG, ali enakovredno.</t>
  </si>
  <si>
    <t xml:space="preserve"> - debelina izolacije: 9mm</t>
  </si>
  <si>
    <t>Dobava in vgradnja jeklenih profilov in obešal skladno s SIST EN 12236, za vodoravno, poševno in navpično pritrditev kanalov na gradbeno ali drugo vrsto konstrukcije izvedenih iz predfabriciranih obešal iz pocinkane pločevine, vključno z objemkami z gumijastimi podlogami, navojne palice s temeljno ploščo ali profilom, kovinskimi vložki, vijaki, pritrdilnim in drobnim materialom.</t>
  </si>
  <si>
    <t>Zagon prezračevalnih naprav s strani pooblaščene osebe z nastavitvijo parametrov delovanja, ter meritve prezračevanja / preizkus na tesnost in poučitev uporabnika.</t>
  </si>
  <si>
    <t>Volumska nastavitev vseh distribucijskih (dovodnih / odvodnih) prezračevalnih elementov in dušilnih loput.</t>
  </si>
  <si>
    <t>S1 - KANALIZACIJA</t>
  </si>
  <si>
    <t>B4.14</t>
  </si>
  <si>
    <t>Dobava in vgradnja alu prezračevalnih rešetk v obstoječa vratna krila. Vključno z vsemi pomožnimi deli ter vgradnim in zaključnim materialom</t>
  </si>
  <si>
    <t>alu rešetka 225/125 mm - bela</t>
  </si>
  <si>
    <t>alu rešetka 325/225 mm - bela</t>
  </si>
  <si>
    <t>ELEKTRIČNE INŠTALACIJE PREZRAČEVANJA</t>
  </si>
  <si>
    <t>Dimezija prebojev je do max fi 200 mm, max. Dolžina preboja je do cca. 1,50 m. Število in lokacija prebojev je razvidna iz grafičnih prilog projektne dokumentacije</t>
  </si>
  <si>
    <t>Izvedba prebojev notranjih sten zaradi potreb vgradnje prezračevalnih kanalov, z diamantnim vrtanjem oziroma rezanjem z uporabo ustreznih delovnih odrov. Območje vrtanja je potrebno ustrezno zaščiti,da se prepreči prašenje oziroma močenje objekta. Vključno z vsemi pomožnimi deli in materialom. Po izvedbi prebojev je potrebno gradbeno sanirati morebitne poškodbe zidov v okolici preboja in očistiti posledice vrtanja.</t>
  </si>
  <si>
    <t>S3</t>
  </si>
  <si>
    <t>OPIS POSTAVKE</t>
  </si>
  <si>
    <t>ME/
Količina</t>
  </si>
  <si>
    <t>Cena/enota brez DDV</t>
  </si>
  <si>
    <t>cena skupaj brez DDV (EUR)</t>
  </si>
  <si>
    <t>Radiatorski ravni termostatski ventil z dvojno regulacijo  in termostatsko glavo  vgrajen v dovodnem vodu, tesnjen kovina na kovino (holandec s konusom) npr. termostaska glava z varovalom proti kraji</t>
  </si>
  <si>
    <t>Splošne postavke</t>
  </si>
  <si>
    <t>Praznenje ogrevalnega sistema pred pričetkom del in ponovno polnenje po končanih delih</t>
  </si>
  <si>
    <t xml:space="preserve">SKUPAJ </t>
  </si>
  <si>
    <t>S4</t>
  </si>
  <si>
    <t>Odstranitev obstoječih kotličkov - upotevati vse potrebno odstranitev ter odvodz na deponijo</t>
  </si>
  <si>
    <t>Dobava in montaža nadometnih dvostopenskih kotličkov</t>
  </si>
  <si>
    <t>Radiatorska termostatska glava  vgrajena na obstoječi ravni termostatski ventil npr. termostaska glava z varovalom proti kraji</t>
  </si>
  <si>
    <t>►toplotna izolacija iz mineralne volne za kontaktne fasade z enostranskim silikatnim obrizgom, tipa ki smartwall n c1, (λmax=0,034 w/mk, razplastna trdnost ≥ 7,5 kpa) debeline 18,00 cm</t>
  </si>
  <si>
    <r>
      <t xml:space="preserve">Dobava materiala in gradbena sanacija zunanjih špalet po vgradnji stavbnega pohištva na južni in vzhodni fasadi. </t>
    </r>
    <r>
      <rPr>
        <b/>
        <sz val="10"/>
        <rFont val="Arial Narrow"/>
        <family val="2"/>
      </rPr>
      <t>Material za sanacijo ter način izvedbe uskladiti s predstavnikom ZVKDS OE Ljubljana</t>
    </r>
    <r>
      <rPr>
        <sz val="10"/>
        <rFont val="Arial Narrow"/>
        <family val="2"/>
      </rPr>
      <t xml:space="preserve">. Vključno z vsemi pomožnimi deli ter vgradnim in zaključnim materialom. </t>
    </r>
  </si>
  <si>
    <r>
      <t xml:space="preserve">►osnovni armirni sloj +  vremensko odporen pastozni zaključni omet s silikonskim vezivom in funkcionalnim  vezivom za hitro sušenje, tipa baumit startop, barvni odtenek se določi na osnovi barvne karte izbranega proizvajalca (npr. Jumix NCS 1510 G20Y), ki jo dostavi izvajalec. Zaradi intenzivnosti barve zaključnega fasadnega ometa je potrebna uporaba pigmentov nove generacije, tako imenovanih »cool« pigmentov, ki vpijajo bistveno manj sončnega sevanja, zaradi česar se površina manj segreva, kar pa obenem zagotavlja večjo obstojnost pigmenta. Pri zaključnem sloju je potrebno uporabljati odtenke z vrednostjo TSR nad 25 (prej HBW). </t>
    </r>
    <r>
      <rPr>
        <b/>
        <sz val="10"/>
        <rFont val="Arial Narrow"/>
        <family val="2"/>
      </rPr>
      <t>Material  ter način izvedbe uskladiti s predstavnikom ZVKDS OE Ljubljana</t>
    </r>
  </si>
  <si>
    <r>
      <t xml:space="preserve">Čiščenje  površine štukaturnih okenskih okvirjev uličnih fasad, odstranitev umazanije ter  sanacija morebitnih segradiranih in poškodovanih območij, gradbena sanacija, izravnava in osušitev celotne površine in priprava ustrezne podlage za nanos novega zaključnega opleska, bele barve. </t>
    </r>
    <r>
      <rPr>
        <b/>
        <sz val="10"/>
        <rFont val="Arial Narrow"/>
        <family val="2"/>
      </rPr>
      <t>Vsa dela in materiale uskladiti s predstavnikom ZVKDS OE Ljubljana</t>
    </r>
    <r>
      <rPr>
        <sz val="10"/>
        <rFont val="Arial Narrow"/>
        <family val="2"/>
      </rPr>
      <t>. Vključno z vsemi pomožnimi deli in materialom.</t>
    </r>
  </si>
  <si>
    <r>
      <t>Čiščenje  površine fasadnih delilnih zidcev uličnih fasad, odstranitev umazanije ter  sanacija morebitnih segradiranih in poškodovanih območij, gradbena sanacija, izravnava in osušitev celotne površine in priprava ustrezne podlage za nanos novega zaključnega opleska, bele barve.</t>
    </r>
    <r>
      <rPr>
        <b/>
        <sz val="10"/>
        <rFont val="Arial Narrow"/>
        <family val="2"/>
      </rPr>
      <t xml:space="preserve"> Vsa dela in materiale uskladiti s predstavnikom ZVKDS OE Ljubljana.</t>
    </r>
    <r>
      <rPr>
        <sz val="10"/>
        <rFont val="Arial Narrow"/>
        <family val="2"/>
      </rPr>
      <t xml:space="preserve"> Vključno z vsemi pomožnimi deli in materialom.</t>
    </r>
  </si>
  <si>
    <r>
      <t xml:space="preserve">Čiščenje  površine kapnega napušča, odstranitev umazanije ter  sanacija morebitnih segradiranih in poškodovanih območij, gradbena sanacija, izravnava in osušitev celotne površine in priprava ustrezne podlage za nanos novega zaključnega fasadnega ometa. </t>
    </r>
    <r>
      <rPr>
        <b/>
        <sz val="10"/>
        <rFont val="Arial Narrow"/>
        <family val="2"/>
      </rPr>
      <t>Vsa dela in materiale uskladiti s predstavnikom ZVKDS OE Ljubljana.</t>
    </r>
    <r>
      <rPr>
        <sz val="10"/>
        <rFont val="Arial Narrow"/>
        <family val="2"/>
      </rPr>
      <t xml:space="preserve"> Vključno z vsemi pomožnimi deli in materialom.</t>
    </r>
  </si>
  <si>
    <t xml:space="preserve"> 4.01</t>
  </si>
  <si>
    <t xml:space="preserve"> 4.02</t>
  </si>
  <si>
    <t xml:space="preserve"> 4.04</t>
  </si>
  <si>
    <t xml:space="preserve"> 4.03</t>
  </si>
  <si>
    <t>S3.0</t>
  </si>
  <si>
    <t>S4.0</t>
  </si>
  <si>
    <t>NAMESTITEV TERMOSTATSKIH VENTILOV</t>
  </si>
  <si>
    <t>MENJAVA WC KOTLIČKOV</t>
  </si>
  <si>
    <t>Razna gradbena pomoč v delu pri rušitvenih delih</t>
  </si>
  <si>
    <t>Razna gradbena pomoč v delu pri obrtniških in instalacijskih delih</t>
  </si>
  <si>
    <t xml:space="preserve"> - U=230V, Pmax=2x 30W + 1000W (el. predgrelnik)</t>
  </si>
  <si>
    <t xml:space="preserve"> - U=230V, Pmax=2x 80W + 1000W (el. predgrelnik)</t>
  </si>
  <si>
    <t>Odklop in začasna demontaža opreme iz fasadnih površin pred izvedbo sanacijskih del fasade (svetilke, zunanje enote klimatskih split-sistemov …) oprema se odklopi in demontira ter skladišči do ponovne montaže; vključno s ponovno montažo, ko se ponovno namesti, sistem, ki ga predmentna oprema podpira pa ponovno vklopi in preizkusi
OPOMBA:
Kabelske povezave se podaljšajo z izdelano spoja z inštalacijskimi sponkami (t.i. »box sponke« – enostransko zaprte vezne sponke za spajanje vsaj 2 vodnikov preseka 2,5mm2 – min. velikost 4mm2) v p.o. dozah vsaj fi 60mm ali več (vsaj IP54), v dozo se namesti še uvodnica (primerne dimenzije) za nov kabel do električnega porabnika.</t>
  </si>
  <si>
    <t>Vzpostavitev omrežja ter povezava na splet oz. sistem za monitoring: 
-	Montaža krmilne enote za nadzor nad rabo energije in povezava na splet. Lokacija krmilne enote je v tehničnem prostoru v pritličju objekta.
-	1x Izvedba merjenja toplotne energije (kaloritmeter) - upoštevati vse potrebno, vključno z komunikacijskim vmesnikom ali kom.kartico v kalorimetru - Dobava in montaža toplotnega  števca, komplet  z vgradnim kompletom in  računsko enoto ter dvema temperaturnima tipaloma, skupaj z modulom za omrežno napajanje in Modbus kartico, proizvod  kot npr. Allmess tip CF Echo II, PN16 DN15/20, L=260mm; velikost preveriti pred dobavo + komplet s tipali in vgradnim kompletom za Modbus povezavo + rezanje cevi DN15/20 na mestu vgradnje z navaritvijo prirobnice + vključno pritrdilni in izolacijski material.
-	2x Izvedba merjenja električne energije (dobava in montaža merilnikov električne energije v glavnem razdelilniku glavni odjem ter raba podrazdelilnika RPR - dobava in montaža komunikacijskih vmesnikov za izbrane merilnike uskladitev z opremo CNS).</t>
  </si>
  <si>
    <t>Merilni sistem je podprt s sistemsko aplikacijo, ki bo omogočala funkcionalno ustreznost sistema in sicer arhiviranje grobih podatkov o meritvah ter pregled in obdelavo le teh. Sistemska aplikacija mora zagotoviti v nadaljevanju zahtevane funkcionalnosti. Sistemska aplikacija mora omogočati dostop tako lastniku ter njegovim pooblaščenim uporabnikom – pravice določuje lastnik.
Aplikacija/sistem za arhiviranje in obdelavo podatkov:
1.	Beleženje trenutne rabe energije - arhiviranje merilnih podatkov vseh merilnikov: (interval - vsaj 15min)
-	Meritve napetosti: U1 (L1), U2 (L2), U3 (L3)
-	Meritve toka: I1 (L1), I2 (L2), I3 (L3)
-	Faktor delavnosti: cos φ (L1), cos φ (L2), cos φ (L3)
-	Moč: P1 (L1), P2 (L2), P3 (L3)</t>
  </si>
  <si>
    <t>2.	Analiziranja rabe energije:
-	analiza v različnih časovnih obdobjih (ura, dan, teden, mesec, leto ...),
-	analiza z upoštevanjem različnih kazalnikov (temperaturni primanjkljaj in temperaturni presežek),
-	sledenje začrtani rabi energije (mejna vrednost rabe energije stavbe ali posameznega sklopa v stavbi),
-	alarmiranje v trenutkih izrednih stanj ali prekoračitev mejnih vrednosti rabe energije za stavbo ali posamezni sklop v stavbi.
OPOMBA: Če se uporabi merilni sistem z drugačno zasnovo oz. tehničnimi karakteristikami ter načinom izvedbe, le ta mora izpolnjevati vsaj enake funkcionalnosti projektiranemu sistemu.</t>
  </si>
  <si>
    <t>Dobava in montaža - Galvanske povezave kovinskih mas v objektu (kot npr. elementi in sestavni deli toplotnega razdelilnika toplotne postaje v kleti, dovod vodovoda, dovod toplovoda, sistem prezračevanja - prezračevalna naprava PN1, PN2, PN3, prezračevalni kanali, konstrukcije prezračevalnih naprav in prezračevalnih kanalov ...) - izvedene z vodnikom RU-ZE H07V-K (P/F) 6 mm2 in 16 mm2- povezava vseh kovinskih mas skladno z veljavno tehnično smernico - upoštevati vse potrebno za spajanje, vključno s kabelskimi čevlji, objemkami ter predpisnimi vijačnimi spoji.</t>
  </si>
  <si>
    <t>Dobava in montaža - Zbiralka dodatne izenačitve potenciala (D.I.P.) - kot npr. doza za ize. Pot., notranja, 10x16 mm2, Franzi strel.. - montirana pri prezračevalnih naprava PN1, PN2, PN3</t>
  </si>
  <si>
    <t>Cevi izdelane iz RAU-VPE (Pe-Xa) s polietilenom, položena v tlaku, predelne stene in pod strop, za hladno, toplo vodo, komplet z fitingi iz medenine odpornimi proti razcinkanju, izdobavljena v palicah ali kolutih</t>
  </si>
  <si>
    <t>in izolirana z izolacijo debeline 13mm hladna voda</t>
  </si>
  <si>
    <t>f 16x2,2 - ocena 24m</t>
  </si>
  <si>
    <t>f 26x2,6 - ocena 12m</t>
  </si>
  <si>
    <t>f 32x3 - ocena 48m</t>
  </si>
  <si>
    <t>Ostala prirpavljana in zaključna dela:</t>
  </si>
  <si>
    <t>Navezava novih razvodov na obstoječe dovode HV - 1 kpl</t>
  </si>
  <si>
    <t>Manjša gradbena dela kot so preboji za cevi, izdelava utorov v tlaku in zidu za vodovodne in kanalizacijske cevi, ter zametavanje in fino zaribavanje po vgradnji, zaščita talni razvodov pred poškodbo - 1 kpl</t>
  </si>
  <si>
    <t>Tlačna preizkušnja z tlakom p= 12 bar in regulacija - 1 kpl</t>
  </si>
  <si>
    <t>Mikrobiološka preiskava vode (vsebnost mineralnih olj..) s strani pooblaščene institucije - 1 kpl</t>
  </si>
  <si>
    <t>Sistem pred inštalacije za dovod vode iz sistema zbiranja meteornih vod 2 faza ( v tej fazi priklop na  vodovodno vodo)</t>
  </si>
  <si>
    <t>PONUDBENI PREDRAČUN GOI DEL</t>
  </si>
  <si>
    <t>Ponudnik:</t>
  </si>
  <si>
    <t>Datum ponudbe:</t>
  </si>
  <si>
    <t xml:space="preserve">Ponudbo sestavil: </t>
  </si>
  <si>
    <t>DN 15,  kos</t>
  </si>
  <si>
    <t>DN 15  , kos</t>
  </si>
  <si>
    <t>ENERGETSKA SANACIJA CŠOD Upravna zgradba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</si>
</sst>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mm/yy"/>
    <numFmt numFmtId="165" formatCode="#,##0.00\ [$€-1]"/>
    <numFmt numFmtId="166" formatCode="#,##0.00\ &quot;€&quot;"/>
    <numFmt numFmtId="167" formatCode="_-* #,##0.00\ [$€-1]_-;\-* #,##0.00\ [$€-1]_-;_-* &quot;-&quot;??\ [$€-1]_-"/>
    <numFmt numFmtId="168" formatCode="_-* #,##0.00\ [$€-1]_-;\-* #,##0.00\ [$€-1]_-;_-* &quot;-&quot;??\ [$€-1]_-;_-@_-"/>
    <numFmt numFmtId="169" formatCode="#,##0.00\ &quot;SIT&quot;;[Red]#,##0.00\ &quot;SIT&quot;"/>
    <numFmt numFmtId="170" formatCode="00#"/>
    <numFmt numFmtId="171" formatCode="_-* #,##0.00\ _S_k_-;\-* #,##0.00\ _S_k_-;_-* &quot;-&quot;??\ _S_k_-;_-@_-"/>
  </numFmts>
  <fonts count="96">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indexed="8"/>
      <name val="Arial Narrow"/>
      <family val="2"/>
    </font>
    <font>
      <b/>
      <sz val="16"/>
      <color indexed="8"/>
      <name val="Arial Narrow"/>
      <family val="2"/>
    </font>
    <font>
      <b/>
      <sz val="18"/>
      <color indexed="8"/>
      <name val="Arial Narrow"/>
      <family val="2"/>
    </font>
    <font>
      <b/>
      <sz val="11"/>
      <color indexed="8"/>
      <name val="Arial Narrow"/>
      <family val="2"/>
    </font>
    <font>
      <b/>
      <sz val="11"/>
      <color indexed="8"/>
      <name val="Arial Narrow"/>
      <family val="2"/>
      <charset val="238"/>
    </font>
    <font>
      <b/>
      <sz val="10"/>
      <color indexed="8"/>
      <name val="Arial Narrow"/>
      <family val="2"/>
    </font>
    <font>
      <b/>
      <sz val="9"/>
      <color indexed="8"/>
      <name val="Arial Narrow"/>
      <family val="2"/>
    </font>
    <font>
      <b/>
      <i/>
      <sz val="10"/>
      <color indexed="8"/>
      <name val="Arial Narrow"/>
      <family val="2"/>
    </font>
    <font>
      <b/>
      <sz val="14"/>
      <name val="Arial Narrow"/>
      <family val="2"/>
    </font>
    <font>
      <b/>
      <sz val="12"/>
      <name val="Arial Narrow"/>
      <family val="2"/>
    </font>
    <font>
      <sz val="12"/>
      <name val="Arial Narrow"/>
      <family val="2"/>
    </font>
    <font>
      <b/>
      <sz val="11"/>
      <name val="Arial Narrow"/>
      <family val="2"/>
    </font>
    <font>
      <sz val="11"/>
      <name val="Arial Narrow"/>
      <family val="2"/>
    </font>
    <font>
      <b/>
      <u/>
      <sz val="10"/>
      <name val="Arial Narrow"/>
      <family val="2"/>
    </font>
    <font>
      <sz val="10"/>
      <name val="Arial Narrow"/>
      <family val="2"/>
      <charset val="238"/>
    </font>
    <font>
      <b/>
      <sz val="10"/>
      <name val="Arial Narrow"/>
      <family val="2"/>
    </font>
    <font>
      <sz val="10"/>
      <name val="Arial Narrow"/>
      <family val="2"/>
    </font>
    <font>
      <u/>
      <sz val="10"/>
      <color indexed="10"/>
      <name val="Arial Narrow"/>
      <family val="2"/>
    </font>
    <font>
      <sz val="10"/>
      <color indexed="8"/>
      <name val="Arial Narrow"/>
      <family val="2"/>
    </font>
    <font>
      <u/>
      <sz val="10"/>
      <color indexed="8"/>
      <name val="Arial Narrow"/>
      <family val="2"/>
    </font>
    <font>
      <sz val="11"/>
      <color indexed="8"/>
      <name val="Arial Narrow"/>
      <family val="2"/>
      <charset val="238"/>
    </font>
    <font>
      <sz val="9"/>
      <color indexed="8"/>
      <name val="Arial Narrow"/>
      <family val="2"/>
    </font>
    <font>
      <u/>
      <sz val="9"/>
      <color indexed="8"/>
      <name val="Arial Narrow"/>
      <family val="2"/>
    </font>
    <font>
      <b/>
      <sz val="8"/>
      <color indexed="8"/>
      <name val="Arial Narrow"/>
      <family val="2"/>
    </font>
    <font>
      <sz val="10"/>
      <name val="Arial CE"/>
      <family val="2"/>
      <charset val="238"/>
    </font>
    <font>
      <b/>
      <sz val="9"/>
      <name val="Times New Roman"/>
      <family val="1"/>
      <charset val="238"/>
    </font>
    <font>
      <sz val="9"/>
      <name val="Arial Narrow"/>
      <family val="2"/>
    </font>
    <font>
      <i/>
      <sz val="9"/>
      <name val="Arial Narrow"/>
      <family val="2"/>
    </font>
    <font>
      <b/>
      <i/>
      <u/>
      <sz val="9"/>
      <color indexed="8"/>
      <name val="Arial Narrow"/>
      <family val="2"/>
      <charset val="238"/>
    </font>
    <font>
      <sz val="9"/>
      <name val="Times New Roman"/>
      <family val="1"/>
      <charset val="238"/>
    </font>
    <font>
      <b/>
      <sz val="9"/>
      <name val="Arial Narrow"/>
      <family val="2"/>
    </font>
    <font>
      <b/>
      <u/>
      <sz val="9"/>
      <name val="Arial Narrow"/>
      <family val="2"/>
    </font>
    <font>
      <sz val="10"/>
      <name val="Arial CE"/>
      <charset val="238"/>
    </font>
    <font>
      <sz val="10"/>
      <name val="Arial"/>
      <family val="2"/>
    </font>
    <font>
      <b/>
      <sz val="14"/>
      <color indexed="8"/>
      <name val="Arial Narrow"/>
      <family val="2"/>
    </font>
    <font>
      <sz val="14"/>
      <color indexed="8"/>
      <name val="Arial Narrow"/>
      <family val="2"/>
    </font>
    <font>
      <sz val="10"/>
      <name val="Times New Roman"/>
      <family val="1"/>
    </font>
    <font>
      <sz val="13"/>
      <name val="Times New Roman CE"/>
      <charset val="238"/>
    </font>
    <font>
      <sz val="9"/>
      <color indexed="8"/>
      <name val="Calibri"/>
      <family val="2"/>
      <charset val="238"/>
    </font>
    <font>
      <b/>
      <sz val="9"/>
      <name val="Arial Narrow"/>
      <family val="2"/>
      <charset val="238"/>
    </font>
    <font>
      <sz val="9"/>
      <name val="Arial Narrow"/>
      <family val="2"/>
      <charset val="238"/>
    </font>
    <font>
      <sz val="10"/>
      <name val="SL Dutch"/>
    </font>
    <font>
      <sz val="11"/>
      <color theme="1"/>
      <name val="Calibri"/>
      <family val="2"/>
      <charset val="238"/>
    </font>
    <font>
      <sz val="10"/>
      <name val="Arial"/>
      <family val="2"/>
      <charset val="238"/>
    </font>
    <font>
      <sz val="11"/>
      <name val="Calibri"/>
      <family val="2"/>
      <charset val="238"/>
      <scheme val="minor"/>
    </font>
    <font>
      <sz val="11"/>
      <color rgb="FF9C6500"/>
      <name val="Calibri"/>
      <family val="2"/>
      <charset val="238"/>
      <scheme val="minor"/>
    </font>
    <font>
      <sz val="11"/>
      <color indexed="60"/>
      <name val="Calibri"/>
      <family val="2"/>
      <charset val="238"/>
    </font>
    <font>
      <b/>
      <sz val="12"/>
      <color indexed="8"/>
      <name val="Arial Narrow"/>
      <family val="2"/>
      <charset val="238"/>
    </font>
    <font>
      <sz val="12"/>
      <color indexed="8"/>
      <name val="Arial Narrow"/>
      <family val="2"/>
      <charset val="238"/>
    </font>
    <font>
      <b/>
      <sz val="10"/>
      <name val="Arial CE"/>
      <charset val="238"/>
    </font>
    <font>
      <sz val="10"/>
      <color theme="1"/>
      <name val="Arial CE"/>
      <charset val="238"/>
    </font>
    <font>
      <sz val="10"/>
      <color rgb="FFFF0000"/>
      <name val="Arial CE"/>
      <charset val="238"/>
    </font>
    <font>
      <b/>
      <sz val="10"/>
      <name val="Arial"/>
      <family val="2"/>
      <charset val="238"/>
    </font>
    <font>
      <sz val="11"/>
      <color indexed="17"/>
      <name val="Calibri"/>
      <family val="2"/>
      <charset val="238"/>
    </font>
    <font>
      <sz val="10"/>
      <color rgb="FFFF0000"/>
      <name val="Arial Narrow"/>
      <family val="2"/>
    </font>
    <font>
      <sz val="10"/>
      <color theme="1"/>
      <name val="Arial Narrow"/>
      <family val="2"/>
    </font>
    <font>
      <sz val="11"/>
      <color rgb="FFFF0000"/>
      <name val="Arial Narrow"/>
      <family val="2"/>
    </font>
    <font>
      <sz val="10"/>
      <name val="MS Sans Serif"/>
      <family val="2"/>
      <charset val="238"/>
    </font>
    <font>
      <b/>
      <sz val="11"/>
      <name val="Arial Narrow"/>
      <family val="2"/>
      <charset val="238"/>
    </font>
    <font>
      <b/>
      <sz val="9"/>
      <color indexed="8"/>
      <name val="Calibri"/>
      <family val="2"/>
      <charset val="238"/>
    </font>
    <font>
      <b/>
      <sz val="10"/>
      <color rgb="FFFF0000"/>
      <name val="Arial Narrow"/>
      <family val="2"/>
    </font>
    <font>
      <i/>
      <u/>
      <sz val="10"/>
      <name val="Arial Narrow"/>
      <family val="2"/>
    </font>
    <font>
      <sz val="8"/>
      <name val="Arial Narrow"/>
      <family val="2"/>
    </font>
    <font>
      <b/>
      <sz val="11"/>
      <color rgb="FFFF0000"/>
      <name val="Arial Narrow"/>
      <family val="2"/>
    </font>
    <font>
      <sz val="11"/>
      <name val="Arial Narrow"/>
      <family val="2"/>
      <charset val="238"/>
    </font>
    <font>
      <b/>
      <i/>
      <sz val="9"/>
      <name val="Arial Narrow"/>
      <family val="2"/>
    </font>
    <font>
      <b/>
      <i/>
      <u/>
      <sz val="9"/>
      <name val="Arial Narrow"/>
      <family val="2"/>
    </font>
    <font>
      <b/>
      <i/>
      <u/>
      <sz val="10"/>
      <name val="Arial Narrow"/>
      <family val="2"/>
    </font>
    <font>
      <b/>
      <sz val="11"/>
      <color theme="1"/>
      <name val="Arial Narrow"/>
      <family val="2"/>
    </font>
    <font>
      <sz val="9.8000000000000007"/>
      <color theme="1"/>
      <name val="Arial Narrow"/>
      <family val="2"/>
    </font>
    <font>
      <sz val="11"/>
      <color theme="1"/>
      <name val="Arial Narrow"/>
      <family val="2"/>
    </font>
    <font>
      <b/>
      <sz val="8"/>
      <name val="Arial Narrow"/>
      <family val="2"/>
      <charset val="238"/>
    </font>
    <font>
      <sz val="8"/>
      <color theme="1"/>
      <name val="Arial Narrow"/>
      <family val="2"/>
    </font>
    <font>
      <sz val="10"/>
      <color indexed="8"/>
      <name val="Arial Narrow"/>
      <family val="2"/>
      <charset val="238"/>
    </font>
    <font>
      <b/>
      <sz val="10"/>
      <color indexed="8"/>
      <name val="Arial Narrow"/>
      <family val="2"/>
      <charset val="238"/>
    </font>
    <font>
      <b/>
      <sz val="10"/>
      <name val="Arial Narrow"/>
      <family val="2"/>
      <charset val="238"/>
    </font>
    <font>
      <sz val="10"/>
      <color theme="1"/>
      <name val="Arial Narrow"/>
      <family val="2"/>
      <charset val="238"/>
    </font>
    <font>
      <sz val="10"/>
      <name val="Calibri"/>
      <family val="2"/>
      <charset val="238"/>
      <scheme val="minor"/>
    </font>
    <font>
      <sz val="10"/>
      <color theme="1"/>
      <name val="Calibri"/>
      <family val="2"/>
      <charset val="238"/>
      <scheme val="minor"/>
    </font>
    <font>
      <b/>
      <sz val="10"/>
      <color theme="1"/>
      <name val="Arial Narrow"/>
      <family val="2"/>
      <charset val="238"/>
    </font>
    <font>
      <b/>
      <sz val="10"/>
      <name val="Calibri"/>
      <family val="2"/>
      <charset val="238"/>
      <scheme val="minor"/>
    </font>
    <font>
      <b/>
      <sz val="10"/>
      <color theme="1"/>
      <name val="Calibri"/>
      <family val="2"/>
      <charset val="238"/>
      <scheme val="minor"/>
    </font>
    <font>
      <b/>
      <i/>
      <sz val="11"/>
      <color indexed="8"/>
      <name val="Arial Narrow"/>
      <family val="2"/>
      <charset val="238"/>
    </font>
    <font>
      <b/>
      <i/>
      <u/>
      <sz val="11"/>
      <color indexed="8"/>
      <name val="Arial Narrow"/>
      <family val="2"/>
      <charset val="238"/>
    </font>
    <font>
      <sz val="8"/>
      <name val="Arial CE"/>
      <charset val="238"/>
    </font>
    <font>
      <b/>
      <sz val="8"/>
      <name val="Arial CE"/>
      <family val="2"/>
      <charset val="238"/>
    </font>
    <font>
      <sz val="8"/>
      <name val="Arial CE"/>
      <family val="2"/>
      <charset val="238"/>
    </font>
    <font>
      <sz val="8"/>
      <name val="Arial"/>
      <family val="2"/>
      <charset val="238"/>
    </font>
    <font>
      <u/>
      <sz val="8"/>
      <name val="Arial CE"/>
      <family val="2"/>
      <charset val="238"/>
    </font>
    <font>
      <sz val="8"/>
      <name val="Symbol"/>
      <family val="1"/>
      <charset val="2"/>
    </font>
    <font>
      <b/>
      <sz val="10"/>
      <name val="Arial CE"/>
      <family val="2"/>
      <charset val="238"/>
    </font>
    <font>
      <u/>
      <sz val="8"/>
      <name val="Arial CE"/>
      <charset val="238"/>
    </font>
    <font>
      <sz val="11"/>
      <color theme="1"/>
      <name val="Arial Narrow"/>
      <family val="2"/>
      <charset val="238"/>
    </font>
  </fonts>
  <fills count="23">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indexed="22"/>
        <bgColor indexed="31"/>
      </patternFill>
    </fill>
    <fill>
      <patternFill patternType="solid">
        <fgColor theme="0" tint="-0.249977111117893"/>
        <bgColor indexed="64"/>
      </patternFill>
    </fill>
    <fill>
      <patternFill patternType="solid">
        <fgColor indexed="22"/>
        <bgColor indexed="64"/>
      </patternFill>
    </fill>
    <fill>
      <patternFill patternType="solid">
        <fgColor indexed="26"/>
        <bgColor indexed="43"/>
      </patternFill>
    </fill>
    <fill>
      <patternFill patternType="solid">
        <fgColor rgb="FFFFEB9C"/>
      </patternFill>
    </fill>
    <fill>
      <patternFill patternType="solid">
        <fgColor indexed="43"/>
      </patternFill>
    </fill>
    <fill>
      <patternFill patternType="solid">
        <fgColor indexed="42"/>
      </patternFill>
    </fill>
    <fill>
      <patternFill patternType="solid">
        <fgColor theme="5" tint="0.59999389629810485"/>
        <bgColor indexed="64"/>
      </patternFill>
    </fill>
    <fill>
      <patternFill patternType="solid">
        <fgColor rgb="FFC00000"/>
        <bgColor indexed="64"/>
      </patternFill>
    </fill>
    <fill>
      <patternFill patternType="solid">
        <fgColor rgb="FFFDA1E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4.9989318521683403E-2"/>
        <bgColor indexed="64"/>
      </patternFill>
    </fill>
  </fills>
  <borders count="29">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8"/>
      </bottom>
      <diagonal/>
    </border>
    <border>
      <left/>
      <right/>
      <top style="medium">
        <color indexed="8"/>
      </top>
      <bottom style="double">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3">
    <xf numFmtId="0" fontId="0" fillId="0" borderId="0"/>
    <xf numFmtId="0" fontId="2" fillId="0" borderId="0"/>
    <xf numFmtId="0" fontId="27" fillId="0" borderId="0"/>
    <xf numFmtId="0" fontId="35" fillId="0" borderId="0"/>
    <xf numFmtId="0" fontId="36" fillId="0" borderId="0"/>
    <xf numFmtId="0" fontId="40" fillId="0" borderId="0"/>
    <xf numFmtId="0" fontId="1" fillId="0" borderId="0"/>
    <xf numFmtId="0" fontId="35" fillId="0" borderId="0"/>
    <xf numFmtId="167" fontId="35" fillId="0" borderId="0"/>
    <xf numFmtId="167" fontId="35" fillId="2" borderId="1" applyNumberFormat="0" applyFont="0" applyAlignment="0" applyProtection="0"/>
    <xf numFmtId="44" fontId="35" fillId="0" borderId="0" applyFont="0" applyFill="0" applyBorder="0" applyAlignment="0" applyProtection="0"/>
    <xf numFmtId="0" fontId="2" fillId="7" borderId="24" applyNumberFormat="0" applyAlignment="0" applyProtection="0"/>
    <xf numFmtId="0" fontId="35" fillId="0" borderId="0"/>
    <xf numFmtId="44" fontId="45" fillId="0" borderId="0" applyFont="0" applyFill="0" applyBorder="0" applyAlignment="0" applyProtection="0"/>
    <xf numFmtId="0" fontId="46" fillId="0" borderId="0"/>
    <xf numFmtId="9" fontId="35" fillId="0" borderId="0" applyFon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46" fillId="0" borderId="0"/>
    <xf numFmtId="0" fontId="35" fillId="2" borderId="1" applyNumberFormat="0" applyFont="0" applyAlignment="0" applyProtection="0"/>
    <xf numFmtId="0" fontId="44" fillId="0" borderId="0"/>
    <xf numFmtId="0" fontId="56" fillId="10" borderId="0" applyNumberFormat="0" applyBorder="0" applyAlignment="0" applyProtection="0"/>
    <xf numFmtId="0" fontId="60" fillId="0" borderId="0"/>
    <xf numFmtId="0" fontId="1" fillId="0" borderId="0"/>
    <xf numFmtId="0" fontId="46" fillId="0" borderId="0"/>
    <xf numFmtId="0" fontId="46" fillId="0" borderId="0"/>
    <xf numFmtId="0" fontId="46" fillId="0" borderId="0"/>
    <xf numFmtId="44" fontId="1" fillId="0" borderId="0" applyFont="0" applyFill="0" applyBorder="0" applyAlignment="0" applyProtection="0"/>
    <xf numFmtId="0" fontId="27" fillId="0" borderId="0"/>
    <xf numFmtId="0" fontId="27" fillId="0" borderId="0"/>
    <xf numFmtId="0" fontId="46" fillId="0" borderId="0"/>
    <xf numFmtId="171" fontId="46" fillId="0" borderId="0" applyFont="0" applyFill="0" applyBorder="0" applyAlignment="0" applyProtection="0"/>
    <xf numFmtId="0" fontId="46" fillId="0" borderId="0"/>
  </cellStyleXfs>
  <cellXfs count="947">
    <xf numFmtId="0" fontId="0" fillId="0" borderId="0" xfId="0"/>
    <xf numFmtId="0" fontId="3" fillId="0" borderId="0" xfId="1" applyFont="1"/>
    <xf numFmtId="0" fontId="5" fillId="0" borderId="0" xfId="1" applyFont="1" applyAlignment="1">
      <alignment horizontal="center" vertical="center"/>
    </xf>
    <xf numFmtId="0" fontId="3" fillId="0" borderId="8" xfId="1" applyFont="1" applyBorder="1"/>
    <xf numFmtId="0" fontId="6" fillId="0" borderId="9" xfId="1" applyFont="1" applyBorder="1" applyAlignment="1">
      <alignment horizontal="left"/>
    </xf>
    <xf numFmtId="0" fontId="6" fillId="0" borderId="10" xfId="1" applyFont="1" applyBorder="1" applyAlignment="1">
      <alignment horizontal="left"/>
    </xf>
    <xf numFmtId="0" fontId="3" fillId="0" borderId="11" xfId="1" applyFont="1" applyBorder="1"/>
    <xf numFmtId="0" fontId="6" fillId="0" borderId="0" xfId="1" applyFont="1" applyAlignment="1">
      <alignment horizontal="left"/>
    </xf>
    <xf numFmtId="0" fontId="6" fillId="0" borderId="12" xfId="1" applyFont="1" applyBorder="1" applyAlignment="1">
      <alignment horizontal="left"/>
    </xf>
    <xf numFmtId="0" fontId="3" fillId="0" borderId="13" xfId="1" applyFont="1" applyBorder="1"/>
    <xf numFmtId="0" fontId="6" fillId="0" borderId="14" xfId="1" applyFont="1" applyBorder="1" applyAlignment="1">
      <alignment horizontal="left"/>
    </xf>
    <xf numFmtId="0" fontId="6" fillId="0" borderId="15" xfId="1" applyFont="1" applyBorder="1" applyAlignment="1">
      <alignment horizontal="left"/>
    </xf>
    <xf numFmtId="0" fontId="3" fillId="0" borderId="16" xfId="1" applyFont="1" applyBorder="1" applyAlignment="1">
      <alignment horizontal="left" vertical="top"/>
    </xf>
    <xf numFmtId="0" fontId="3" fillId="0" borderId="0" xfId="1" applyFont="1" applyAlignment="1">
      <alignment horizontal="left" vertical="top"/>
    </xf>
    <xf numFmtId="0" fontId="6" fillId="0" borderId="0" xfId="1" applyFont="1" applyAlignment="1">
      <alignment horizontal="left" vertical="top" wrapText="1"/>
    </xf>
    <xf numFmtId="0" fontId="3" fillId="0" borderId="16" xfId="1" applyFont="1" applyBorder="1"/>
    <xf numFmtId="0" fontId="6" fillId="0" borderId="0" xfId="1" applyFont="1" applyAlignment="1">
      <alignment horizontal="left" vertical="top"/>
    </xf>
    <xf numFmtId="0" fontId="3" fillId="0" borderId="14" xfId="1" applyFont="1" applyBorder="1"/>
    <xf numFmtId="0" fontId="7" fillId="0" borderId="0" xfId="1" applyFont="1"/>
    <xf numFmtId="0" fontId="3" fillId="0" borderId="9" xfId="1" applyFont="1" applyBorder="1"/>
    <xf numFmtId="0" fontId="3" fillId="0" borderId="10" xfId="1" applyFont="1" applyBorder="1"/>
    <xf numFmtId="0" fontId="3" fillId="0" borderId="12" xfId="1" applyFont="1" applyBorder="1"/>
    <xf numFmtId="0" fontId="7" fillId="0" borderId="14" xfId="1" applyFont="1" applyBorder="1"/>
    <xf numFmtId="0" fontId="3" fillId="0" borderId="15" xfId="1" applyFont="1" applyBorder="1"/>
    <xf numFmtId="0" fontId="6" fillId="0" borderId="0" xfId="1" applyFont="1"/>
    <xf numFmtId="0" fontId="3" fillId="0" borderId="16" xfId="1" applyFont="1" applyBorder="1" applyAlignment="1">
      <alignment wrapText="1"/>
    </xf>
    <xf numFmtId="0" fontId="6" fillId="0" borderId="17" xfId="1" applyFont="1" applyBorder="1" applyAlignment="1">
      <alignment vertical="top"/>
    </xf>
    <xf numFmtId="0" fontId="3" fillId="0" borderId="17" xfId="1" applyFont="1" applyBorder="1"/>
    <xf numFmtId="0" fontId="3" fillId="0" borderId="18" xfId="1" applyFont="1" applyBorder="1"/>
    <xf numFmtId="0" fontId="6" fillId="0" borderId="17" xfId="1" applyFont="1" applyBorder="1"/>
    <xf numFmtId="0" fontId="9" fillId="0" borderId="17" xfId="1" applyFont="1" applyBorder="1"/>
    <xf numFmtId="0" fontId="9" fillId="0" borderId="18" xfId="1" applyFont="1" applyBorder="1"/>
    <xf numFmtId="49" fontId="6" fillId="0" borderId="17" xfId="1" applyNumberFormat="1" applyFont="1" applyBorder="1" applyAlignment="1">
      <alignment horizontal="left"/>
    </xf>
    <xf numFmtId="0" fontId="6" fillId="0" borderId="17" xfId="1" applyFont="1" applyBorder="1" applyAlignment="1">
      <alignment horizontal="left"/>
    </xf>
    <xf numFmtId="164" fontId="6" fillId="0" borderId="0" xfId="1" applyNumberFormat="1" applyFont="1" applyAlignment="1">
      <alignment horizontal="right"/>
    </xf>
    <xf numFmtId="0" fontId="10" fillId="0" borderId="0" xfId="1" applyFont="1"/>
    <xf numFmtId="0" fontId="11" fillId="0" borderId="0" xfId="1" applyFont="1" applyAlignment="1">
      <alignment vertical="top"/>
    </xf>
    <xf numFmtId="0" fontId="12" fillId="0" borderId="0" xfId="1" applyFont="1" applyAlignment="1">
      <alignment vertical="top"/>
    </xf>
    <xf numFmtId="0" fontId="13" fillId="0" borderId="0" xfId="1" applyFont="1" applyAlignment="1">
      <alignment vertical="top"/>
    </xf>
    <xf numFmtId="0" fontId="14" fillId="0" borderId="0" xfId="1" applyFont="1" applyAlignment="1">
      <alignment vertical="top"/>
    </xf>
    <xf numFmtId="0" fontId="15" fillId="0" borderId="0" xfId="1" applyFont="1" applyAlignment="1">
      <alignment vertical="top"/>
    </xf>
    <xf numFmtId="0" fontId="19" fillId="0" borderId="0" xfId="1" applyFont="1" applyAlignment="1">
      <alignment vertical="top"/>
    </xf>
    <xf numFmtId="0" fontId="20" fillId="0" borderId="0" xfId="1" applyFont="1" applyAlignment="1">
      <alignment horizontal="justify" vertical="top" wrapText="1"/>
    </xf>
    <xf numFmtId="0" fontId="21" fillId="0" borderId="0" xfId="1" applyFont="1" applyAlignment="1">
      <alignment horizontal="justify" vertical="top" wrapText="1"/>
    </xf>
    <xf numFmtId="0" fontId="19" fillId="0" borderId="0" xfId="1" applyFont="1" applyAlignment="1">
      <alignment vertical="top" wrapText="1"/>
    </xf>
    <xf numFmtId="0" fontId="19" fillId="0" borderId="0" xfId="1" applyFont="1" applyAlignment="1">
      <alignment horizontal="justify" vertical="top" wrapText="1"/>
    </xf>
    <xf numFmtId="0" fontId="19" fillId="0" borderId="0" xfId="1" quotePrefix="1" applyFont="1" applyAlignment="1">
      <alignment vertical="top"/>
    </xf>
    <xf numFmtId="0" fontId="3" fillId="0" borderId="0" xfId="1" applyFont="1" applyAlignment="1">
      <alignment vertical="top"/>
    </xf>
    <xf numFmtId="0" fontId="6" fillId="0" borderId="9" xfId="1" applyFont="1" applyBorder="1"/>
    <xf numFmtId="165" fontId="3" fillId="0" borderId="10" xfId="1" applyNumberFormat="1" applyFont="1" applyBorder="1"/>
    <xf numFmtId="165" fontId="3" fillId="0" borderId="12" xfId="1" applyNumberFormat="1" applyFont="1" applyBorder="1"/>
    <xf numFmtId="0" fontId="6" fillId="0" borderId="14" xfId="1" applyFont="1" applyBorder="1"/>
    <xf numFmtId="165" fontId="3" fillId="0" borderId="15" xfId="1" applyNumberFormat="1" applyFont="1" applyBorder="1"/>
    <xf numFmtId="165" fontId="3" fillId="0" borderId="0" xfId="1" applyNumberFormat="1" applyFont="1"/>
    <xf numFmtId="165" fontId="3" fillId="0" borderId="18" xfId="1" applyNumberFormat="1" applyFont="1" applyBorder="1"/>
    <xf numFmtId="0" fontId="4" fillId="3" borderId="16" xfId="1" applyFont="1" applyFill="1" applyBorder="1"/>
    <xf numFmtId="0" fontId="3" fillId="3" borderId="17" xfId="1" applyFont="1" applyFill="1" applyBorder="1"/>
    <xf numFmtId="165" fontId="3" fillId="3" borderId="18" xfId="1" applyNumberFormat="1" applyFont="1" applyFill="1" applyBorder="1"/>
    <xf numFmtId="0" fontId="6" fillId="0" borderId="0" xfId="1" applyFont="1" applyAlignment="1">
      <alignment horizontal="right"/>
    </xf>
    <xf numFmtId="0" fontId="6" fillId="3" borderId="16" xfId="1" applyFont="1" applyFill="1" applyBorder="1"/>
    <xf numFmtId="0" fontId="7" fillId="3" borderId="17" xfId="1" applyFont="1" applyFill="1" applyBorder="1"/>
    <xf numFmtId="165" fontId="7" fillId="3" borderId="18" xfId="1" applyNumberFormat="1" applyFont="1" applyFill="1" applyBorder="1"/>
    <xf numFmtId="0" fontId="23" fillId="0" borderId="0" xfId="1" applyFont="1"/>
    <xf numFmtId="0" fontId="7" fillId="0" borderId="2" xfId="1" applyFont="1" applyBorder="1"/>
    <xf numFmtId="0" fontId="7" fillId="0" borderId="3" xfId="1" applyFont="1" applyBorder="1"/>
    <xf numFmtId="165" fontId="7" fillId="0" borderId="4" xfId="1" applyNumberFormat="1" applyFont="1" applyBorder="1"/>
    <xf numFmtId="0" fontId="6" fillId="0" borderId="5" xfId="1" applyFont="1" applyBorder="1"/>
    <xf numFmtId="0" fontId="23" fillId="0" borderId="6" xfId="1" applyFont="1" applyBorder="1"/>
    <xf numFmtId="165" fontId="23" fillId="0" borderId="0" xfId="1" applyNumberFormat="1" applyFont="1"/>
    <xf numFmtId="0" fontId="3" fillId="0" borderId="0" xfId="1" applyFont="1" applyAlignment="1">
      <alignment horizontal="right"/>
    </xf>
    <xf numFmtId="0" fontId="6" fillId="0" borderId="0" xfId="1" applyFont="1" applyAlignment="1">
      <alignment vertical="top"/>
    </xf>
    <xf numFmtId="0" fontId="26" fillId="0" borderId="0" xfId="1" applyFont="1" applyAlignment="1">
      <alignment horizontal="right" vertical="top"/>
    </xf>
    <xf numFmtId="0" fontId="6" fillId="4" borderId="22" xfId="1" applyFont="1" applyFill="1" applyBorder="1" applyAlignment="1">
      <alignment vertical="top"/>
    </xf>
    <xf numFmtId="0" fontId="6" fillId="4" borderId="22" xfId="1" applyFont="1" applyFill="1" applyBorder="1"/>
    <xf numFmtId="0" fontId="6" fillId="4" borderId="22" xfId="1" applyFont="1" applyFill="1" applyBorder="1" applyAlignment="1">
      <alignment horizontal="center" vertical="top"/>
    </xf>
    <xf numFmtId="49" fontId="21" fillId="0" borderId="0" xfId="1" applyNumberFormat="1" applyFont="1" applyAlignment="1">
      <alignment vertical="top"/>
    </xf>
    <xf numFmtId="0" fontId="21" fillId="0" borderId="0" xfId="1" applyFont="1" applyAlignment="1">
      <alignment horizontal="right" vertical="top"/>
    </xf>
    <xf numFmtId="4" fontId="21" fillId="0" borderId="0" xfId="1" applyNumberFormat="1" applyFont="1" applyAlignment="1">
      <alignment horizontal="right" vertical="top"/>
    </xf>
    <xf numFmtId="165" fontId="21" fillId="0" borderId="0" xfId="1" applyNumberFormat="1" applyFont="1" applyAlignment="1">
      <alignment horizontal="right" vertical="top"/>
    </xf>
    <xf numFmtId="0" fontId="21" fillId="0" borderId="0" xfId="1" applyFont="1"/>
    <xf numFmtId="0" fontId="21" fillId="0" borderId="0" xfId="1" applyFont="1" applyAlignment="1">
      <alignment vertical="top"/>
    </xf>
    <xf numFmtId="0" fontId="2" fillId="0" borderId="0" xfId="1"/>
    <xf numFmtId="0" fontId="29" fillId="0" borderId="0" xfId="1" applyFont="1"/>
    <xf numFmtId="0" fontId="9" fillId="0" borderId="8" xfId="1" applyFont="1" applyBorder="1"/>
    <xf numFmtId="0" fontId="24" fillId="0" borderId="13" xfId="1" applyFont="1" applyBorder="1" applyAlignment="1">
      <alignment vertical="top"/>
    </xf>
    <xf numFmtId="0" fontId="24" fillId="0" borderId="0" xfId="1" applyFont="1" applyAlignment="1">
      <alignment vertical="top"/>
    </xf>
    <xf numFmtId="0" fontId="31" fillId="0" borderId="16" xfId="1" applyFont="1" applyBorder="1"/>
    <xf numFmtId="0" fontId="6" fillId="4" borderId="22" xfId="1" applyFont="1" applyFill="1" applyBorder="1" applyAlignment="1">
      <alignment horizontal="center"/>
    </xf>
    <xf numFmtId="0" fontId="14" fillId="0" borderId="0" xfId="1" applyFont="1"/>
    <xf numFmtId="0" fontId="28" fillId="6" borderId="16" xfId="2" applyFont="1" applyFill="1" applyBorder="1"/>
    <xf numFmtId="0" fontId="32" fillId="6" borderId="17" xfId="2" applyFont="1" applyFill="1" applyBorder="1"/>
    <xf numFmtId="4" fontId="32" fillId="6" borderId="17" xfId="2" applyNumberFormat="1" applyFont="1" applyFill="1" applyBorder="1"/>
    <xf numFmtId="4" fontId="32" fillId="6" borderId="17" xfId="2" applyNumberFormat="1" applyFont="1" applyFill="1" applyBorder="1" applyAlignment="1">
      <alignment horizontal="right"/>
    </xf>
    <xf numFmtId="4" fontId="32" fillId="6" borderId="18" xfId="2" applyNumberFormat="1" applyFont="1" applyFill="1" applyBorder="1"/>
    <xf numFmtId="0" fontId="14" fillId="4" borderId="22" xfId="1" applyFont="1" applyFill="1" applyBorder="1"/>
    <xf numFmtId="0" fontId="15" fillId="0" borderId="0" xfId="1" applyFont="1"/>
    <xf numFmtId="0" fontId="19" fillId="0" borderId="0" xfId="1" applyFont="1" applyAlignment="1">
      <alignment horizontal="right" vertical="top"/>
    </xf>
    <xf numFmtId="4" fontId="19" fillId="0" borderId="0" xfId="1" applyNumberFormat="1" applyFont="1" applyAlignment="1">
      <alignment horizontal="right" vertical="top"/>
    </xf>
    <xf numFmtId="0" fontId="8" fillId="0" borderId="0" xfId="1" applyFont="1"/>
    <xf numFmtId="0" fontId="29" fillId="0" borderId="8" xfId="2" applyFont="1" applyBorder="1"/>
    <xf numFmtId="0" fontId="29" fillId="0" borderId="9" xfId="2" applyFont="1" applyBorder="1"/>
    <xf numFmtId="4" fontId="29" fillId="0" borderId="9" xfId="2" applyNumberFormat="1" applyFont="1" applyBorder="1"/>
    <xf numFmtId="4" fontId="29" fillId="0" borderId="9" xfId="2" applyNumberFormat="1" applyFont="1" applyBorder="1" applyAlignment="1">
      <alignment horizontal="right"/>
    </xf>
    <xf numFmtId="4" fontId="29" fillId="0" borderId="10" xfId="2" applyNumberFormat="1" applyFont="1" applyBorder="1"/>
    <xf numFmtId="0" fontId="29" fillId="0" borderId="11" xfId="2" applyFont="1" applyBorder="1"/>
    <xf numFmtId="0" fontId="29" fillId="0" borderId="0" xfId="2" applyFont="1"/>
    <xf numFmtId="4" fontId="29" fillId="0" borderId="0" xfId="2" applyNumberFormat="1" applyFont="1"/>
    <xf numFmtId="4" fontId="29" fillId="0" borderId="0" xfId="2" applyNumberFormat="1" applyFont="1" applyAlignment="1">
      <alignment horizontal="right"/>
    </xf>
    <xf numFmtId="4" fontId="29" fillId="0" borderId="12" xfId="2" applyNumberFormat="1" applyFont="1" applyBorder="1"/>
    <xf numFmtId="0" fontId="29" fillId="0" borderId="13" xfId="2" applyFont="1" applyBorder="1"/>
    <xf numFmtId="0" fontId="33" fillId="0" borderId="14" xfId="2" applyFont="1" applyBorder="1"/>
    <xf numFmtId="4" fontId="33" fillId="0" borderId="14" xfId="2" applyNumberFormat="1" applyFont="1" applyBorder="1"/>
    <xf numFmtId="4" fontId="33" fillId="0" borderId="14" xfId="2" applyNumberFormat="1" applyFont="1" applyBorder="1" applyAlignment="1">
      <alignment horizontal="right"/>
    </xf>
    <xf numFmtId="4" fontId="33" fillId="0" borderId="15" xfId="2" applyNumberFormat="1" applyFont="1" applyBorder="1"/>
    <xf numFmtId="0" fontId="33" fillId="0" borderId="0" xfId="2" applyFont="1"/>
    <xf numFmtId="4" fontId="33" fillId="0" borderId="0" xfId="2" applyNumberFormat="1" applyFont="1"/>
    <xf numFmtId="4" fontId="33" fillId="0" borderId="0" xfId="2" applyNumberFormat="1" applyFont="1" applyAlignment="1">
      <alignment horizontal="right"/>
    </xf>
    <xf numFmtId="0" fontId="8" fillId="0" borderId="0" xfId="1" applyFont="1" applyAlignment="1">
      <alignment vertical="top"/>
    </xf>
    <xf numFmtId="0" fontId="18" fillId="0" borderId="0" xfId="1" applyFont="1"/>
    <xf numFmtId="0" fontId="8" fillId="0" borderId="0" xfId="1" applyFont="1" applyAlignment="1">
      <alignment horizontal="center"/>
    </xf>
    <xf numFmtId="0" fontId="19" fillId="0" borderId="0" xfId="1" applyFont="1"/>
    <xf numFmtId="0" fontId="32" fillId="6" borderId="17" xfId="2" applyFont="1" applyFill="1" applyBorder="1" applyAlignment="1">
      <alignment vertical="top"/>
    </xf>
    <xf numFmtId="0" fontId="24" fillId="0" borderId="0" xfId="1" applyFont="1"/>
    <xf numFmtId="0" fontId="29" fillId="0" borderId="0" xfId="4" applyFont="1"/>
    <xf numFmtId="49" fontId="3" fillId="0" borderId="0" xfId="1" applyNumberFormat="1" applyFont="1" applyAlignment="1">
      <alignment vertical="top"/>
    </xf>
    <xf numFmtId="0" fontId="3" fillId="0" borderId="0" xfId="1" applyFont="1" applyAlignment="1">
      <alignment horizontal="left" vertical="top" wrapText="1"/>
    </xf>
    <xf numFmtId="4" fontId="3" fillId="0" borderId="0" xfId="1" applyNumberFormat="1" applyFont="1" applyAlignment="1">
      <alignment horizontal="right"/>
    </xf>
    <xf numFmtId="165" fontId="3" fillId="0" borderId="0" xfId="1" applyNumberFormat="1" applyFont="1" applyAlignment="1">
      <alignment horizontal="right"/>
    </xf>
    <xf numFmtId="0" fontId="37" fillId="4" borderId="22" xfId="1" applyFont="1" applyFill="1" applyBorder="1" applyAlignment="1">
      <alignment vertical="top"/>
    </xf>
    <xf numFmtId="0" fontId="37" fillId="4" borderId="22" xfId="1" applyFont="1" applyFill="1" applyBorder="1"/>
    <xf numFmtId="0" fontId="38" fillId="4" borderId="22" xfId="1" applyFont="1" applyFill="1" applyBorder="1"/>
    <xf numFmtId="0" fontId="38" fillId="0" borderId="0" xfId="1" applyFont="1"/>
    <xf numFmtId="0" fontId="39" fillId="0" borderId="0" xfId="1" applyFont="1"/>
    <xf numFmtId="0" fontId="28" fillId="6" borderId="8" xfId="2" applyFont="1" applyFill="1" applyBorder="1"/>
    <xf numFmtId="0" fontId="32" fillId="6" borderId="9" xfId="2" applyFont="1" applyFill="1" applyBorder="1"/>
    <xf numFmtId="4" fontId="32" fillId="6" borderId="9" xfId="2" applyNumberFormat="1" applyFont="1" applyFill="1" applyBorder="1"/>
    <xf numFmtId="4" fontId="32" fillId="6" borderId="9" xfId="2" applyNumberFormat="1" applyFont="1" applyFill="1" applyBorder="1" applyAlignment="1">
      <alignment horizontal="right"/>
    </xf>
    <xf numFmtId="4" fontId="32" fillId="6" borderId="10" xfId="2" applyNumberFormat="1" applyFont="1" applyFill="1" applyBorder="1"/>
    <xf numFmtId="0" fontId="19" fillId="0" borderId="0" xfId="1" applyFont="1" applyAlignment="1">
      <alignment horizontal="right" vertical="justify" wrapText="1"/>
    </xf>
    <xf numFmtId="0" fontId="19" fillId="0" borderId="0" xfId="1" applyFont="1" applyAlignment="1">
      <alignment vertical="justify" wrapText="1"/>
    </xf>
    <xf numFmtId="0" fontId="19" fillId="0" borderId="0" xfId="1" applyFont="1" applyAlignment="1">
      <alignment horizontal="right"/>
    </xf>
    <xf numFmtId="0" fontId="41" fillId="0" borderId="0" xfId="1" applyFont="1"/>
    <xf numFmtId="0" fontId="6" fillId="4" borderId="22" xfId="1" applyFont="1" applyFill="1" applyBorder="1" applyAlignment="1">
      <alignment horizontal="left" vertical="top"/>
    </xf>
    <xf numFmtId="0" fontId="14" fillId="0" borderId="0" xfId="7" applyFont="1" applyAlignment="1">
      <alignment horizontal="center" vertical="top"/>
    </xf>
    <xf numFmtId="0" fontId="14" fillId="0" borderId="0" xfId="7" applyFont="1" applyAlignment="1">
      <alignment horizontal="left" vertical="top" wrapText="1"/>
    </xf>
    <xf numFmtId="0" fontId="35" fillId="0" borderId="0" xfId="7"/>
    <xf numFmtId="0" fontId="23" fillId="0" borderId="0" xfId="1" applyFont="1" applyAlignment="1">
      <alignment horizontal="right"/>
    </xf>
    <xf numFmtId="0" fontId="23" fillId="3" borderId="17" xfId="1" applyFont="1" applyFill="1" applyBorder="1"/>
    <xf numFmtId="165" fontId="23" fillId="3" borderId="18" xfId="1" applyNumberFormat="1" applyFont="1" applyFill="1" applyBorder="1"/>
    <xf numFmtId="0" fontId="7" fillId="3" borderId="16" xfId="1" applyFont="1" applyFill="1" applyBorder="1"/>
    <xf numFmtId="0" fontId="7" fillId="0" borderId="0" xfId="1" applyFont="1" applyFill="1" applyBorder="1"/>
    <xf numFmtId="165" fontId="7" fillId="0" borderId="0" xfId="1" applyNumberFormat="1" applyFont="1" applyFill="1" applyBorder="1"/>
    <xf numFmtId="165" fontId="7" fillId="0" borderId="7" xfId="1" applyNumberFormat="1" applyFont="1" applyBorder="1"/>
    <xf numFmtId="0" fontId="50" fillId="3" borderId="19" xfId="1" applyFont="1" applyFill="1" applyBorder="1" applyAlignment="1">
      <alignment vertical="center"/>
    </xf>
    <xf numFmtId="0" fontId="51" fillId="3" borderId="20" xfId="1" applyFont="1" applyFill="1" applyBorder="1" applyAlignment="1">
      <alignment vertical="center"/>
    </xf>
    <xf numFmtId="165" fontId="50" fillId="3" borderId="21" xfId="1" applyNumberFormat="1" applyFont="1" applyFill="1" applyBorder="1" applyAlignment="1">
      <alignment vertical="center"/>
    </xf>
    <xf numFmtId="0" fontId="35" fillId="0" borderId="0" xfId="7" applyAlignment="1">
      <alignment horizontal="center" vertical="top"/>
    </xf>
    <xf numFmtId="0" fontId="52" fillId="0" borderId="0" xfId="7" applyFont="1" applyAlignment="1">
      <alignment horizontal="left" vertical="top" wrapText="1"/>
    </xf>
    <xf numFmtId="0" fontId="35" fillId="0" borderId="0" xfId="7" applyAlignment="1">
      <alignment horizontal="center"/>
    </xf>
    <xf numFmtId="4" fontId="35" fillId="0" borderId="0" xfId="7" applyNumberFormat="1" applyAlignment="1">
      <alignment horizontal="right"/>
    </xf>
    <xf numFmtId="165" fontId="35" fillId="0" borderId="0" xfId="7" applyNumberFormat="1" applyAlignment="1">
      <alignment horizontal="right"/>
    </xf>
    <xf numFmtId="0" fontId="35" fillId="0" borderId="0" xfId="7" applyAlignment="1">
      <alignment horizontal="center" vertical="center"/>
    </xf>
    <xf numFmtId="0" fontId="35" fillId="0" borderId="0" xfId="7" applyAlignment="1">
      <alignment horizontal="left" vertical="top" wrapText="1"/>
    </xf>
    <xf numFmtId="0" fontId="53" fillId="0" borderId="0" xfId="7" applyFont="1"/>
    <xf numFmtId="0" fontId="54" fillId="0" borderId="0" xfId="7" applyFont="1"/>
    <xf numFmtId="0" fontId="52" fillId="0" borderId="0" xfId="7" applyFont="1" applyAlignment="1">
      <alignment horizontal="center"/>
    </xf>
    <xf numFmtId="4" fontId="52" fillId="0" borderId="0" xfId="7" applyNumberFormat="1" applyFont="1" applyAlignment="1">
      <alignment horizontal="right"/>
    </xf>
    <xf numFmtId="165" fontId="52" fillId="0" borderId="0" xfId="7" applyNumberFormat="1" applyFont="1" applyAlignment="1">
      <alignment horizontal="right"/>
    </xf>
    <xf numFmtId="0" fontId="57" fillId="0" borderId="0" xfId="1" applyFont="1" applyAlignment="1">
      <alignment vertical="top"/>
    </xf>
    <xf numFmtId="0" fontId="18" fillId="0" borderId="0" xfId="7" applyFont="1" applyAlignment="1">
      <alignment horizontal="left" vertical="top" wrapText="1"/>
    </xf>
    <xf numFmtId="0" fontId="19" fillId="0" borderId="0" xfId="7" applyFont="1" applyAlignment="1">
      <alignment horizontal="center"/>
    </xf>
    <xf numFmtId="4" fontId="19" fillId="0" borderId="0" xfId="7" applyNumberFormat="1" applyFont="1" applyAlignment="1">
      <alignment horizontal="right"/>
    </xf>
    <xf numFmtId="165" fontId="19" fillId="0" borderId="0" xfId="7" applyNumberFormat="1" applyFont="1" applyAlignment="1">
      <alignment horizontal="right"/>
    </xf>
    <xf numFmtId="0" fontId="19" fillId="0" borderId="0" xfId="7" applyFont="1" applyAlignment="1">
      <alignment horizontal="center" vertical="top"/>
    </xf>
    <xf numFmtId="0" fontId="19" fillId="0" borderId="11" xfId="7" applyFont="1" applyBorder="1" applyAlignment="1">
      <alignment horizontal="center" vertical="top"/>
    </xf>
    <xf numFmtId="0" fontId="19" fillId="0" borderId="0" xfId="7" applyFont="1" applyAlignment="1">
      <alignment horizontal="left" vertical="top" wrapText="1"/>
    </xf>
    <xf numFmtId="4" fontId="19" fillId="0" borderId="25" xfId="7" applyNumberFormat="1" applyFont="1" applyBorder="1" applyAlignment="1">
      <alignment horizontal="right"/>
    </xf>
    <xf numFmtId="0" fontId="57" fillId="0" borderId="0" xfId="19" applyFont="1" applyFill="1" applyBorder="1" applyAlignment="1">
      <alignment horizontal="left" vertical="top" wrapText="1"/>
    </xf>
    <xf numFmtId="0" fontId="35" fillId="0" borderId="0" xfId="7" applyFont="1"/>
    <xf numFmtId="49" fontId="19" fillId="0" borderId="0" xfId="1" applyNumberFormat="1" applyFont="1" applyAlignment="1">
      <alignment vertical="top"/>
    </xf>
    <xf numFmtId="165" fontId="19" fillId="0" borderId="0" xfId="1" applyNumberFormat="1" applyFont="1" applyAlignment="1">
      <alignment horizontal="right" vertical="top"/>
    </xf>
    <xf numFmtId="0" fontId="3" fillId="0" borderId="0" xfId="1" applyFont="1" applyFill="1" applyBorder="1"/>
    <xf numFmtId="165" fontId="3" fillId="0" borderId="0" xfId="1" applyNumberFormat="1" applyFont="1" applyFill="1" applyBorder="1"/>
    <xf numFmtId="0" fontId="6" fillId="0" borderId="0" xfId="1" applyFont="1" applyAlignment="1">
      <alignment horizontal="left" vertical="top"/>
    </xf>
    <xf numFmtId="0" fontId="6" fillId="0" borderId="0" xfId="1" applyFont="1" applyAlignment="1">
      <alignment horizontal="left" vertical="top"/>
    </xf>
    <xf numFmtId="0" fontId="37" fillId="3" borderId="16" xfId="1" applyFont="1" applyFill="1" applyBorder="1"/>
    <xf numFmtId="0" fontId="3" fillId="11" borderId="17" xfId="1" applyFont="1" applyFill="1" applyBorder="1"/>
    <xf numFmtId="44" fontId="3" fillId="0" borderId="0" xfId="1" applyNumberFormat="1" applyFont="1"/>
    <xf numFmtId="0" fontId="6" fillId="0" borderId="0" xfId="1" applyFont="1" applyAlignment="1">
      <alignment horizontal="right" vertical="top"/>
    </xf>
    <xf numFmtId="166" fontId="3" fillId="12" borderId="0" xfId="1" applyNumberFormat="1" applyFont="1" applyFill="1"/>
    <xf numFmtId="0" fontId="7" fillId="0" borderId="0" xfId="1" applyFont="1" applyAlignment="1">
      <alignment horizontal="right" vertical="top"/>
    </xf>
    <xf numFmtId="165" fontId="6" fillId="0" borderId="0" xfId="1" applyNumberFormat="1" applyFont="1"/>
    <xf numFmtId="0" fontId="7" fillId="0" borderId="0" xfId="1" applyFont="1" applyAlignment="1">
      <alignment horizontal="right"/>
    </xf>
    <xf numFmtId="0" fontId="7" fillId="3" borderId="19" xfId="1" applyFont="1" applyFill="1" applyBorder="1"/>
    <xf numFmtId="0" fontId="23" fillId="3" borderId="20" xfId="1" applyFont="1" applyFill="1" applyBorder="1"/>
    <xf numFmtId="165" fontId="7" fillId="3" borderId="21" xfId="1" applyNumberFormat="1" applyFont="1" applyFill="1" applyBorder="1"/>
    <xf numFmtId="0" fontId="7" fillId="13" borderId="16" xfId="1" applyFont="1" applyFill="1" applyBorder="1"/>
    <xf numFmtId="0" fontId="23" fillId="13" borderId="17" xfId="1" applyFont="1" applyFill="1" applyBorder="1"/>
    <xf numFmtId="165" fontId="47" fillId="0" borderId="0" xfId="21" applyNumberFormat="1" applyFont="1" applyFill="1" applyBorder="1" applyAlignment="1">
      <alignment horizontal="center" vertical="center"/>
    </xf>
    <xf numFmtId="0" fontId="35" fillId="0" borderId="0" xfId="7" applyFill="1" applyBorder="1" applyAlignment="1">
      <alignment horizontal="center" vertical="center"/>
    </xf>
    <xf numFmtId="0" fontId="35" fillId="0" borderId="0" xfId="7" applyFill="1" applyBorder="1"/>
    <xf numFmtId="0" fontId="52" fillId="0" borderId="0" xfId="7" applyFont="1" applyFill="1" applyBorder="1" applyAlignment="1">
      <alignment vertical="top" wrapText="1"/>
    </xf>
    <xf numFmtId="169" fontId="35" fillId="0" borderId="0" xfId="7" applyNumberFormat="1" applyFill="1" applyBorder="1" applyAlignment="1">
      <alignment horizontal="right"/>
    </xf>
    <xf numFmtId="165" fontId="35" fillId="0" borderId="0" xfId="7" applyNumberFormat="1" applyFill="1" applyBorder="1"/>
    <xf numFmtId="0" fontId="35" fillId="0" borderId="0" xfId="7" applyFill="1" applyBorder="1" applyAlignment="1">
      <alignment vertical="top" wrapText="1"/>
    </xf>
    <xf numFmtId="0" fontId="35" fillId="0" borderId="0" xfId="12" applyFill="1" applyBorder="1" applyAlignment="1">
      <alignment horizontal="center" vertical="center"/>
    </xf>
    <xf numFmtId="0" fontId="53" fillId="0" borderId="0" xfId="7" applyFont="1" applyFill="1" applyBorder="1" applyAlignment="1">
      <alignment horizontal="center" vertical="center"/>
    </xf>
    <xf numFmtId="0" fontId="54" fillId="0" borderId="0" xfId="7" applyFont="1" applyFill="1" applyBorder="1" applyAlignment="1">
      <alignment horizontal="center" vertical="center"/>
    </xf>
    <xf numFmtId="0" fontId="35" fillId="0" borderId="0" xfId="7" applyFont="1" applyFill="1" applyBorder="1" applyAlignment="1">
      <alignment horizontal="center" vertical="center"/>
    </xf>
    <xf numFmtId="0" fontId="53" fillId="0" borderId="0" xfId="7" applyFont="1" applyFill="1" applyBorder="1"/>
    <xf numFmtId="0" fontId="54" fillId="0" borderId="0" xfId="7" applyFont="1" applyFill="1" applyBorder="1"/>
    <xf numFmtId="168" fontId="52" fillId="0" borderId="0" xfId="7" applyNumberFormat="1" applyFont="1" applyFill="1" applyBorder="1" applyAlignment="1">
      <alignment horizontal="center" vertical="center" wrapText="1"/>
    </xf>
    <xf numFmtId="0" fontId="55" fillId="0" borderId="0" xfId="12" applyFont="1" applyFill="1" applyBorder="1" applyAlignment="1">
      <alignment wrapText="1"/>
    </xf>
    <xf numFmtId="168" fontId="46" fillId="0" borderId="0" xfId="12" applyNumberFormat="1" applyFont="1" applyFill="1" applyBorder="1" applyAlignment="1">
      <alignment wrapText="1"/>
    </xf>
    <xf numFmtId="166" fontId="35" fillId="0" borderId="0" xfId="7" applyNumberFormat="1" applyFill="1" applyBorder="1" applyAlignment="1">
      <alignment horizontal="center" vertical="center"/>
    </xf>
    <xf numFmtId="0" fontId="7" fillId="0" borderId="0" xfId="1" applyFont="1" applyFill="1" applyBorder="1" applyAlignment="1">
      <alignment vertical="top" wrapText="1"/>
    </xf>
    <xf numFmtId="0" fontId="23" fillId="0" borderId="0" xfId="1" applyFont="1" applyFill="1" applyBorder="1"/>
    <xf numFmtId="0" fontId="23" fillId="0" borderId="0" xfId="1" applyFont="1" applyAlignment="1">
      <alignment vertical="top"/>
    </xf>
    <xf numFmtId="0" fontId="7" fillId="0" borderId="0" xfId="1" applyFont="1" applyFill="1" applyBorder="1" applyAlignment="1">
      <alignment vertical="center" wrapText="1"/>
    </xf>
    <xf numFmtId="0" fontId="61" fillId="0" borderId="0" xfId="1" applyFont="1"/>
    <xf numFmtId="165" fontId="6" fillId="0" borderId="0" xfId="1" applyNumberFormat="1" applyFont="1" applyAlignment="1">
      <alignment vertical="top"/>
    </xf>
    <xf numFmtId="0" fontId="7" fillId="5" borderId="16" xfId="1" applyFont="1" applyFill="1" applyBorder="1"/>
    <xf numFmtId="0" fontId="23" fillId="5" borderId="17" xfId="1" applyFont="1" applyFill="1" applyBorder="1"/>
    <xf numFmtId="0" fontId="23" fillId="0" borderId="0" xfId="1" applyFont="1" applyFill="1" applyAlignment="1">
      <alignment horizontal="right"/>
    </xf>
    <xf numFmtId="165" fontId="3" fillId="0" borderId="0" xfId="1" applyNumberFormat="1" applyFont="1" applyAlignment="1">
      <alignment vertical="top"/>
    </xf>
    <xf numFmtId="165" fontId="23" fillId="0" borderId="0" xfId="1" applyNumberFormat="1" applyFont="1" applyAlignment="1">
      <alignment vertical="top"/>
    </xf>
    <xf numFmtId="165" fontId="7" fillId="5" borderId="18" xfId="1" applyNumberFormat="1" applyFont="1" applyFill="1" applyBorder="1" applyAlignment="1">
      <alignment vertical="top"/>
    </xf>
    <xf numFmtId="165" fontId="7" fillId="13" borderId="18" xfId="1" applyNumberFormat="1" applyFont="1" applyFill="1" applyBorder="1" applyAlignment="1">
      <alignment vertical="top"/>
    </xf>
    <xf numFmtId="165" fontId="7" fillId="3" borderId="21" xfId="1" applyNumberFormat="1" applyFont="1" applyFill="1" applyBorder="1" applyAlignment="1">
      <alignment vertical="top"/>
    </xf>
    <xf numFmtId="0" fontId="6" fillId="0" borderId="0" xfId="1" applyFont="1" applyAlignment="1">
      <alignment horizontal="left" vertical="top"/>
    </xf>
    <xf numFmtId="165" fontId="6" fillId="0" borderId="0" xfId="1" applyNumberFormat="1" applyFont="1" applyAlignment="1">
      <alignment horizontal="right" vertical="top"/>
    </xf>
    <xf numFmtId="165" fontId="6" fillId="0" borderId="0" xfId="1" applyNumberFormat="1" applyFont="1" applyFill="1" applyBorder="1" applyAlignment="1">
      <alignment vertical="center" wrapText="1"/>
    </xf>
    <xf numFmtId="0" fontId="6" fillId="0" borderId="0" xfId="1" applyFont="1" applyAlignment="1">
      <alignment horizontal="left" vertical="top"/>
    </xf>
    <xf numFmtId="0" fontId="6" fillId="0" borderId="0" xfId="1" applyFont="1" applyFill="1"/>
    <xf numFmtId="165" fontId="6" fillId="0" borderId="0" xfId="1" applyNumberFormat="1" applyFont="1" applyFill="1"/>
    <xf numFmtId="0" fontId="19" fillId="13" borderId="0" xfId="7" applyFont="1" applyFill="1" applyAlignment="1">
      <alignment horizontal="center" vertical="top"/>
    </xf>
    <xf numFmtId="0" fontId="19" fillId="13" borderId="0" xfId="19" applyFont="1" applyFill="1" applyBorder="1" applyAlignment="1">
      <alignment horizontal="left" vertical="top" wrapText="1"/>
    </xf>
    <xf numFmtId="4" fontId="19" fillId="13" borderId="0" xfId="7" applyNumberFormat="1" applyFont="1" applyFill="1" applyAlignment="1">
      <alignment horizontal="right" vertical="top"/>
    </xf>
    <xf numFmtId="165" fontId="19" fillId="13" borderId="0" xfId="7" applyNumberFormat="1" applyFont="1" applyFill="1" applyAlignment="1">
      <alignment horizontal="right" vertical="top"/>
    </xf>
    <xf numFmtId="0" fontId="19" fillId="13" borderId="0" xfId="7" applyFont="1" applyFill="1" applyAlignment="1">
      <alignment horizontal="left" vertical="top" wrapText="1"/>
    </xf>
    <xf numFmtId="0" fontId="19" fillId="13" borderId="0" xfId="7" applyFont="1" applyFill="1" applyAlignment="1">
      <alignment horizontal="center"/>
    </xf>
    <xf numFmtId="4" fontId="19" fillId="13" borderId="0" xfId="7" applyNumberFormat="1" applyFont="1" applyFill="1" applyAlignment="1">
      <alignment horizontal="right"/>
    </xf>
    <xf numFmtId="165" fontId="19" fillId="13" borderId="0" xfId="7" applyNumberFormat="1" applyFont="1" applyFill="1" applyAlignment="1">
      <alignment horizontal="right"/>
    </xf>
    <xf numFmtId="0" fontId="19" fillId="13" borderId="0" xfId="1" applyFont="1" applyFill="1" applyAlignment="1">
      <alignment horizontal="justify" vertical="top" wrapText="1"/>
    </xf>
    <xf numFmtId="0" fontId="19" fillId="13" borderId="0" xfId="1" applyFont="1" applyFill="1" applyAlignment="1">
      <alignment horizontal="right" vertical="top"/>
    </xf>
    <xf numFmtId="165" fontId="19" fillId="13" borderId="0" xfId="1" applyNumberFormat="1" applyFont="1" applyFill="1" applyAlignment="1">
      <alignment horizontal="right" vertical="top"/>
    </xf>
    <xf numFmtId="49" fontId="19" fillId="0" borderId="0" xfId="1" applyNumberFormat="1" applyFont="1" applyFill="1" applyAlignment="1">
      <alignment vertical="top"/>
    </xf>
    <xf numFmtId="0" fontId="19" fillId="0" borderId="0" xfId="1" applyFont="1" applyFill="1" applyAlignment="1">
      <alignment horizontal="right" vertical="top"/>
    </xf>
    <xf numFmtId="4" fontId="19" fillId="0" borderId="0" xfId="1" applyNumberFormat="1" applyFont="1" applyFill="1" applyAlignment="1">
      <alignment horizontal="right" vertical="top"/>
    </xf>
    <xf numFmtId="165" fontId="19" fillId="0" borderId="0" xfId="1" applyNumberFormat="1" applyFont="1" applyFill="1" applyAlignment="1">
      <alignment horizontal="right" vertical="top"/>
    </xf>
    <xf numFmtId="0" fontId="19" fillId="0" borderId="0" xfId="1" applyFont="1" applyFill="1" applyAlignment="1">
      <alignment horizontal="justify" vertical="top" wrapText="1"/>
    </xf>
    <xf numFmtId="0" fontId="6" fillId="0" borderId="0" xfId="1" applyFont="1" applyAlignment="1">
      <alignment horizontal="left" vertical="top"/>
    </xf>
    <xf numFmtId="0" fontId="19" fillId="0" borderId="0" xfId="1" applyFont="1" applyFill="1"/>
    <xf numFmtId="0" fontId="6" fillId="14" borderId="16" xfId="1" applyFont="1" applyFill="1" applyBorder="1"/>
    <xf numFmtId="0" fontId="3" fillId="14" borderId="17" xfId="1" applyFont="1" applyFill="1" applyBorder="1"/>
    <xf numFmtId="165" fontId="7" fillId="14" borderId="18" xfId="1" quotePrefix="1" applyNumberFormat="1" applyFont="1" applyFill="1" applyBorder="1"/>
    <xf numFmtId="165" fontId="7" fillId="11" borderId="18" xfId="1" applyNumberFormat="1" applyFont="1" applyFill="1" applyBorder="1" applyAlignment="1">
      <alignment vertical="top"/>
    </xf>
    <xf numFmtId="165" fontId="7" fillId="15" borderId="18" xfId="1" applyNumberFormat="1" applyFont="1" applyFill="1" applyBorder="1" applyAlignment="1">
      <alignment vertical="top"/>
    </xf>
    <xf numFmtId="0" fontId="7" fillId="16" borderId="16" xfId="1" applyFont="1" applyFill="1" applyBorder="1"/>
    <xf numFmtId="0" fontId="23" fillId="16" borderId="17" xfId="1" applyFont="1" applyFill="1" applyBorder="1"/>
    <xf numFmtId="165" fontId="7" fillId="16" borderId="18" xfId="1" applyNumberFormat="1" applyFont="1" applyFill="1" applyBorder="1" applyAlignment="1">
      <alignment vertical="top"/>
    </xf>
    <xf numFmtId="0" fontId="7" fillId="17" borderId="16" xfId="1" applyFont="1" applyFill="1" applyBorder="1"/>
    <xf numFmtId="0" fontId="23" fillId="17" borderId="17" xfId="1" applyFont="1" applyFill="1" applyBorder="1"/>
    <xf numFmtId="165" fontId="7" fillId="17" borderId="18" xfId="1" applyNumberFormat="1" applyFont="1" applyFill="1" applyBorder="1" applyAlignment="1">
      <alignment vertical="top"/>
    </xf>
    <xf numFmtId="0" fontId="7" fillId="18" borderId="16" xfId="1" applyFont="1" applyFill="1" applyBorder="1"/>
    <xf numFmtId="0" fontId="23" fillId="18" borderId="17" xfId="1" applyFont="1" applyFill="1" applyBorder="1"/>
    <xf numFmtId="165" fontId="7" fillId="18" borderId="18" xfId="1" applyNumberFormat="1" applyFont="1" applyFill="1" applyBorder="1" applyAlignment="1">
      <alignment vertical="top"/>
    </xf>
    <xf numFmtId="0" fontId="7" fillId="11" borderId="0" xfId="1" applyFont="1" applyFill="1" applyBorder="1" applyAlignment="1">
      <alignment horizontal="left" vertical="top"/>
    </xf>
    <xf numFmtId="0" fontId="7" fillId="0" borderId="0" xfId="1" applyFont="1" applyFill="1" applyBorder="1" applyAlignment="1">
      <alignment horizontal="left" vertical="top" wrapText="1"/>
    </xf>
    <xf numFmtId="0" fontId="19" fillId="14" borderId="0" xfId="7" applyFont="1" applyFill="1" applyAlignment="1">
      <alignment horizontal="center" vertical="top"/>
    </xf>
    <xf numFmtId="0" fontId="19" fillId="14" borderId="0" xfId="19" applyFont="1" applyFill="1" applyBorder="1" applyAlignment="1">
      <alignment horizontal="left" vertical="top" wrapText="1"/>
    </xf>
    <xf numFmtId="4" fontId="19" fillId="14" borderId="0" xfId="7" applyNumberFormat="1" applyFont="1" applyFill="1" applyAlignment="1">
      <alignment horizontal="right" vertical="top"/>
    </xf>
    <xf numFmtId="165" fontId="19" fillId="14" borderId="0" xfId="7" applyNumberFormat="1" applyFont="1" applyFill="1" applyAlignment="1">
      <alignment horizontal="right" vertical="top"/>
    </xf>
    <xf numFmtId="0" fontId="19" fillId="14" borderId="0" xfId="20" applyFont="1" applyFill="1" applyAlignment="1">
      <alignment horizontal="left" vertical="top" wrapText="1"/>
    </xf>
    <xf numFmtId="0" fontId="19" fillId="14" borderId="0" xfId="7" applyFont="1" applyFill="1" applyAlignment="1">
      <alignment horizontal="left" vertical="top" wrapText="1"/>
    </xf>
    <xf numFmtId="0" fontId="6" fillId="0" borderId="0" xfId="1" applyFont="1" applyFill="1" applyAlignment="1">
      <alignment horizontal="left" vertical="top"/>
    </xf>
    <xf numFmtId="49" fontId="19" fillId="14" borderId="0" xfId="1" applyNumberFormat="1" applyFont="1" applyFill="1" applyAlignment="1">
      <alignment vertical="top"/>
    </xf>
    <xf numFmtId="0" fontId="19" fillId="14" borderId="0" xfId="1" applyFont="1" applyFill="1" applyAlignment="1">
      <alignment horizontal="justify" vertical="top" wrapText="1"/>
    </xf>
    <xf numFmtId="0" fontId="19" fillId="14" borderId="0" xfId="1" applyFont="1" applyFill="1" applyAlignment="1">
      <alignment horizontal="right" vertical="top"/>
    </xf>
    <xf numFmtId="4" fontId="19" fillId="14" borderId="0" xfId="1" applyNumberFormat="1" applyFont="1" applyFill="1" applyAlignment="1">
      <alignment horizontal="right" vertical="top"/>
    </xf>
    <xf numFmtId="165" fontId="19" fillId="14" borderId="0" xfId="1" applyNumberFormat="1" applyFont="1" applyFill="1" applyAlignment="1">
      <alignment horizontal="right" vertical="top"/>
    </xf>
    <xf numFmtId="49" fontId="19" fillId="14" borderId="0" xfId="1" applyNumberFormat="1" applyFont="1" applyFill="1" applyAlignment="1">
      <alignment horizontal="center" vertical="top"/>
    </xf>
    <xf numFmtId="0" fontId="7" fillId="0" borderId="0" xfId="1" applyFont="1" applyFill="1" applyBorder="1" applyAlignment="1">
      <alignment vertical="center"/>
    </xf>
    <xf numFmtId="0" fontId="7" fillId="0" borderId="16" xfId="1" applyFont="1" applyFill="1" applyBorder="1"/>
    <xf numFmtId="0" fontId="23" fillId="0" borderId="17" xfId="1" applyFont="1" applyFill="1" applyBorder="1"/>
    <xf numFmtId="165" fontId="7" fillId="0" borderId="18" xfId="1" applyNumberFormat="1" applyFont="1" applyFill="1" applyBorder="1" applyAlignment="1">
      <alignment vertical="top"/>
    </xf>
    <xf numFmtId="0" fontId="57" fillId="0" borderId="0" xfId="7" applyFont="1" applyFill="1" applyAlignment="1">
      <alignment horizontal="center" vertical="top"/>
    </xf>
    <xf numFmtId="0" fontId="57" fillId="0" borderId="0" xfId="7" applyFont="1" applyFill="1" applyAlignment="1">
      <alignment horizontal="left" vertical="top" wrapText="1"/>
    </xf>
    <xf numFmtId="0" fontId="57" fillId="0" borderId="0" xfId="7" applyFont="1" applyFill="1" applyAlignment="1">
      <alignment horizontal="center"/>
    </xf>
    <xf numFmtId="4" fontId="57" fillId="0" borderId="0" xfId="7" applyNumberFormat="1" applyFont="1" applyFill="1" applyAlignment="1">
      <alignment horizontal="right"/>
    </xf>
    <xf numFmtId="4" fontId="57" fillId="0" borderId="25" xfId="7" applyNumberFormat="1" applyFont="1" applyFill="1" applyBorder="1" applyAlignment="1">
      <alignment horizontal="right"/>
    </xf>
    <xf numFmtId="165" fontId="57" fillId="0" borderId="0" xfId="7" applyNumberFormat="1" applyFont="1" applyFill="1" applyAlignment="1">
      <alignment horizontal="right"/>
    </xf>
    <xf numFmtId="49" fontId="57" fillId="0" borderId="0" xfId="1" applyNumberFormat="1" applyFont="1" applyFill="1" applyAlignment="1">
      <alignment horizontal="center" vertical="top"/>
    </xf>
    <xf numFmtId="0" fontId="57" fillId="0" borderId="0" xfId="1" applyFont="1" applyFill="1" applyAlignment="1">
      <alignment horizontal="justify" vertical="top" wrapText="1"/>
    </xf>
    <xf numFmtId="0" fontId="57" fillId="0" borderId="0" xfId="1" applyFont="1" applyFill="1" applyAlignment="1">
      <alignment horizontal="right" vertical="top"/>
    </xf>
    <xf numFmtId="165" fontId="57" fillId="0" borderId="0" xfId="1" applyNumberFormat="1" applyFont="1" applyFill="1" applyAlignment="1">
      <alignment horizontal="right" vertical="top"/>
    </xf>
    <xf numFmtId="0" fontId="57" fillId="0" borderId="0" xfId="1" applyFont="1" applyFill="1" applyAlignment="1">
      <alignment vertical="top"/>
    </xf>
    <xf numFmtId="0" fontId="57" fillId="0" borderId="0" xfId="1" applyFont="1" applyFill="1"/>
    <xf numFmtId="49" fontId="57" fillId="14" borderId="0" xfId="1" applyNumberFormat="1" applyFont="1" applyFill="1" applyAlignment="1">
      <alignment vertical="top"/>
    </xf>
    <xf numFmtId="0" fontId="57" fillId="14" borderId="0" xfId="1" applyFont="1" applyFill="1" applyAlignment="1">
      <alignment horizontal="right" vertical="top"/>
    </xf>
    <xf numFmtId="4" fontId="57" fillId="14" borderId="0" xfId="1" applyNumberFormat="1" applyFont="1" applyFill="1" applyAlignment="1">
      <alignment horizontal="right" vertical="top"/>
    </xf>
    <xf numFmtId="165" fontId="57" fillId="14" borderId="0" xfId="1" applyNumberFormat="1" applyFont="1" applyFill="1" applyAlignment="1">
      <alignment horizontal="right" vertical="top"/>
    </xf>
    <xf numFmtId="49" fontId="57" fillId="0" borderId="0" xfId="1" applyNumberFormat="1" applyFont="1" applyFill="1" applyAlignment="1">
      <alignment vertical="top"/>
    </xf>
    <xf numFmtId="4" fontId="57" fillId="0" borderId="0" xfId="1" applyNumberFormat="1" applyFont="1" applyFill="1" applyAlignment="1">
      <alignment horizontal="right" vertical="top"/>
    </xf>
    <xf numFmtId="49" fontId="66" fillId="0" borderId="23" xfId="1" applyNumberFormat="1" applyFont="1" applyFill="1" applyBorder="1" applyAlignment="1">
      <alignment vertical="top"/>
    </xf>
    <xf numFmtId="0" fontId="59" fillId="0" borderId="0" xfId="1" applyFont="1" applyFill="1" applyAlignment="1">
      <alignment vertical="top"/>
    </xf>
    <xf numFmtId="0" fontId="59" fillId="0" borderId="0" xfId="1" applyFont="1" applyFill="1"/>
    <xf numFmtId="0" fontId="57" fillId="0" borderId="0" xfId="1" applyFont="1" applyFill="1" applyAlignment="1">
      <alignment horizontal="right"/>
    </xf>
    <xf numFmtId="9" fontId="57" fillId="0" borderId="0" xfId="1" applyNumberFormat="1" applyFont="1" applyFill="1" applyAlignment="1">
      <alignment horizontal="right"/>
    </xf>
    <xf numFmtId="165" fontId="57" fillId="0" borderId="0" xfId="1" applyNumberFormat="1" applyFont="1" applyFill="1" applyAlignment="1">
      <alignment horizontal="right"/>
    </xf>
    <xf numFmtId="0" fontId="63" fillId="0" borderId="0" xfId="1" applyFont="1" applyFill="1" applyAlignment="1">
      <alignment vertical="top"/>
    </xf>
    <xf numFmtId="0" fontId="63" fillId="0" borderId="0" xfId="1" applyFont="1" applyFill="1"/>
    <xf numFmtId="0" fontId="63" fillId="0" borderId="0" xfId="1" applyFont="1" applyFill="1" applyAlignment="1">
      <alignment horizontal="center"/>
    </xf>
    <xf numFmtId="166" fontId="57" fillId="0" borderId="0" xfId="1" applyNumberFormat="1" applyFont="1" applyFill="1" applyAlignment="1">
      <alignment horizontal="right" vertical="top"/>
    </xf>
    <xf numFmtId="0" fontId="19" fillId="0" borderId="0" xfId="1" applyFont="1" applyFill="1" applyAlignment="1">
      <alignment vertical="top"/>
    </xf>
    <xf numFmtId="0" fontId="14" fillId="0" borderId="23" xfId="1" applyFont="1" applyFill="1" applyBorder="1" applyAlignment="1">
      <alignment horizontal="left" vertical="top" wrapText="1"/>
    </xf>
    <xf numFmtId="49" fontId="57" fillId="0" borderId="0" xfId="1" applyNumberFormat="1" applyFont="1" applyFill="1" applyAlignment="1">
      <alignment horizontal="left" vertical="top"/>
    </xf>
    <xf numFmtId="4" fontId="57" fillId="0" borderId="0" xfId="1" applyNumberFormat="1" applyFont="1" applyFill="1" applyAlignment="1">
      <alignment horizontal="right"/>
    </xf>
    <xf numFmtId="4" fontId="57" fillId="0" borderId="0" xfId="1" applyNumberFormat="1" applyFont="1" applyFill="1" applyAlignment="1">
      <alignment vertical="top"/>
    </xf>
    <xf numFmtId="49" fontId="57" fillId="0" borderId="0" xfId="1" applyNumberFormat="1" applyFont="1" applyFill="1" applyBorder="1" applyAlignment="1">
      <alignment horizontal="left" vertical="top"/>
    </xf>
    <xf numFmtId="0" fontId="57" fillId="0" borderId="0" xfId="1" applyFont="1" applyFill="1" applyBorder="1" applyAlignment="1">
      <alignment horizontal="justify" vertical="top" wrapText="1"/>
    </xf>
    <xf numFmtId="0" fontId="57" fillId="0" borderId="0" xfId="1" applyFont="1" applyFill="1" applyBorder="1" applyAlignment="1">
      <alignment horizontal="right"/>
    </xf>
    <xf numFmtId="4" fontId="57" fillId="0" borderId="0" xfId="1" applyNumberFormat="1" applyFont="1" applyFill="1" applyBorder="1" applyAlignment="1">
      <alignment horizontal="right"/>
    </xf>
    <xf numFmtId="165" fontId="57" fillId="0" borderId="0" xfId="1" applyNumberFormat="1" applyFont="1" applyFill="1" applyBorder="1" applyAlignment="1">
      <alignment horizontal="right"/>
    </xf>
    <xf numFmtId="4" fontId="57" fillId="0" borderId="0" xfId="6" applyNumberFormat="1" applyFont="1" applyFill="1" applyAlignment="1">
      <alignment vertical="top"/>
    </xf>
    <xf numFmtId="4" fontId="57" fillId="0" borderId="0" xfId="6" applyNumberFormat="1" applyFont="1" applyFill="1" applyAlignment="1">
      <alignment vertical="top" wrapText="1"/>
    </xf>
    <xf numFmtId="0" fontId="15" fillId="0" borderId="0" xfId="1" applyFont="1" applyFill="1"/>
    <xf numFmtId="0" fontId="15" fillId="0" borderId="0" xfId="1" applyFont="1" applyFill="1" applyAlignment="1">
      <alignment vertical="top"/>
    </xf>
    <xf numFmtId="0" fontId="59" fillId="0" borderId="0" xfId="1" applyFont="1" applyFill="1" applyAlignment="1">
      <alignment horizontal="left" vertical="top"/>
    </xf>
    <xf numFmtId="0" fontId="57" fillId="0" borderId="0" xfId="1" applyFont="1" applyFill="1" applyAlignment="1">
      <alignment vertical="top" wrapText="1"/>
    </xf>
    <xf numFmtId="0" fontId="7" fillId="19" borderId="16" xfId="1" applyFont="1" applyFill="1" applyBorder="1"/>
    <xf numFmtId="0" fontId="23" fillId="19" borderId="17" xfId="1" applyFont="1" applyFill="1" applyBorder="1"/>
    <xf numFmtId="165" fontId="7" fillId="19" borderId="18" xfId="1" applyNumberFormat="1" applyFont="1" applyFill="1" applyBorder="1" applyAlignment="1">
      <alignment vertical="top"/>
    </xf>
    <xf numFmtId="0" fontId="19" fillId="0" borderId="0" xfId="7" applyFont="1" applyFill="1" applyAlignment="1">
      <alignment horizontal="center" vertical="top"/>
    </xf>
    <xf numFmtId="0" fontId="19" fillId="0" borderId="0" xfId="19" applyFont="1" applyFill="1" applyBorder="1" applyAlignment="1">
      <alignment horizontal="left" vertical="top" wrapText="1"/>
    </xf>
    <xf numFmtId="0" fontId="67" fillId="0" borderId="0" xfId="1" applyFont="1"/>
    <xf numFmtId="0" fontId="19" fillId="0" borderId="0" xfId="20" applyFont="1" applyFill="1" applyAlignment="1">
      <alignment horizontal="left" vertical="top" wrapText="1"/>
    </xf>
    <xf numFmtId="0" fontId="19" fillId="0" borderId="0" xfId="7" applyFont="1" applyFill="1" applyAlignment="1">
      <alignment horizontal="center"/>
    </xf>
    <xf numFmtId="4" fontId="19" fillId="0" borderId="0" xfId="7" applyNumberFormat="1" applyFont="1" applyFill="1" applyAlignment="1">
      <alignment horizontal="right"/>
    </xf>
    <xf numFmtId="4" fontId="19" fillId="0" borderId="25" xfId="7" applyNumberFormat="1" applyFont="1" applyFill="1" applyBorder="1" applyAlignment="1">
      <alignment horizontal="right"/>
    </xf>
    <xf numFmtId="165" fontId="19" fillId="0" borderId="0" xfId="7" applyNumberFormat="1" applyFont="1" applyFill="1" applyAlignment="1">
      <alignment horizontal="right"/>
    </xf>
    <xf numFmtId="0" fontId="19" fillId="0" borderId="16" xfId="7" applyFont="1" applyFill="1" applyBorder="1" applyAlignment="1">
      <alignment horizontal="center" vertical="top"/>
    </xf>
    <xf numFmtId="0" fontId="18" fillId="0" borderId="17" xfId="7" applyFont="1" applyFill="1" applyBorder="1" applyAlignment="1">
      <alignment horizontal="left" vertical="top" wrapText="1"/>
    </xf>
    <xf numFmtId="0" fontId="18" fillId="0" borderId="17" xfId="7" applyFont="1" applyFill="1" applyBorder="1" applyAlignment="1">
      <alignment horizontal="center"/>
    </xf>
    <xf numFmtId="4" fontId="18" fillId="0" borderId="17" xfId="7" applyNumberFormat="1" applyFont="1" applyFill="1" applyBorder="1" applyAlignment="1">
      <alignment horizontal="right"/>
    </xf>
    <xf numFmtId="165" fontId="18" fillId="0" borderId="17" xfId="7" applyNumberFormat="1" applyFont="1" applyFill="1" applyBorder="1" applyAlignment="1">
      <alignment horizontal="right"/>
    </xf>
    <xf numFmtId="0" fontId="19" fillId="11" borderId="0" xfId="7" applyFont="1" applyFill="1" applyAlignment="1">
      <alignment horizontal="center" vertical="top"/>
    </xf>
    <xf numFmtId="0" fontId="19" fillId="11" borderId="0" xfId="19" applyFont="1" applyFill="1" applyBorder="1" applyAlignment="1">
      <alignment horizontal="left" vertical="top" wrapText="1"/>
    </xf>
    <xf numFmtId="4" fontId="19" fillId="11" borderId="0" xfId="7" applyNumberFormat="1" applyFont="1" applyFill="1" applyAlignment="1">
      <alignment horizontal="right" vertical="top"/>
    </xf>
    <xf numFmtId="165" fontId="19" fillId="11" borderId="0" xfId="7" applyNumberFormat="1" applyFont="1" applyFill="1" applyAlignment="1">
      <alignment horizontal="right" vertical="top"/>
    </xf>
    <xf numFmtId="0" fontId="17" fillId="14" borderId="0" xfId="7" applyFont="1" applyFill="1" applyAlignment="1">
      <alignment horizontal="center" vertical="top"/>
    </xf>
    <xf numFmtId="0" fontId="17" fillId="14" borderId="0" xfId="19" applyFont="1" applyFill="1" applyBorder="1" applyAlignment="1">
      <alignment horizontal="left" vertical="top" wrapText="1"/>
    </xf>
    <xf numFmtId="4" fontId="17" fillId="14" borderId="0" xfId="7" applyNumberFormat="1" applyFont="1" applyFill="1" applyAlignment="1">
      <alignment horizontal="right" vertical="top"/>
    </xf>
    <xf numFmtId="165" fontId="17" fillId="14" borderId="0" xfId="7" applyNumberFormat="1" applyFont="1" applyFill="1" applyAlignment="1">
      <alignment horizontal="right" vertical="top"/>
    </xf>
    <xf numFmtId="4" fontId="19" fillId="14" borderId="12" xfId="1" applyNumberFormat="1" applyFont="1" applyFill="1" applyBorder="1" applyAlignment="1">
      <alignment horizontal="right" vertical="top"/>
    </xf>
    <xf numFmtId="165" fontId="19" fillId="14" borderId="25" xfId="1" applyNumberFormat="1" applyFont="1" applyFill="1" applyBorder="1" applyAlignment="1">
      <alignment horizontal="right" vertical="top"/>
    </xf>
    <xf numFmtId="49" fontId="14" fillId="0" borderId="23" xfId="1" applyNumberFormat="1" applyFont="1" applyFill="1" applyBorder="1" applyAlignment="1">
      <alignment vertical="top"/>
    </xf>
    <xf numFmtId="0" fontId="14" fillId="0" borderId="23" xfId="1" applyFont="1" applyFill="1" applyBorder="1" applyAlignment="1">
      <alignment horizontal="right" vertical="top"/>
    </xf>
    <xf numFmtId="4" fontId="14" fillId="0" borderId="23" xfId="1" applyNumberFormat="1" applyFont="1" applyFill="1" applyBorder="1" applyAlignment="1">
      <alignment horizontal="right" vertical="top"/>
    </xf>
    <xf numFmtId="165" fontId="14" fillId="0" borderId="23" xfId="1" applyNumberFormat="1" applyFont="1" applyFill="1" applyBorder="1" applyAlignment="1">
      <alignment horizontal="right" vertical="top"/>
    </xf>
    <xf numFmtId="49" fontId="19" fillId="18" borderId="0" xfId="1" applyNumberFormat="1" applyFont="1" applyFill="1" applyAlignment="1">
      <alignment vertical="top"/>
    </xf>
    <xf numFmtId="0" fontId="19" fillId="18" borderId="0" xfId="1" applyFont="1" applyFill="1" applyAlignment="1">
      <alignment horizontal="justify" vertical="top" wrapText="1"/>
    </xf>
    <xf numFmtId="0" fontId="19" fillId="18" borderId="0" xfId="1" applyFont="1" applyFill="1" applyAlignment="1">
      <alignment horizontal="right" vertical="top"/>
    </xf>
    <xf numFmtId="4" fontId="19" fillId="18" borderId="0" xfId="1" applyNumberFormat="1" applyFont="1" applyFill="1" applyAlignment="1">
      <alignment horizontal="right" vertical="top"/>
    </xf>
    <xf numFmtId="165" fontId="19" fillId="18" borderId="0" xfId="1" applyNumberFormat="1" applyFont="1" applyFill="1" applyAlignment="1">
      <alignment horizontal="right" vertical="top"/>
    </xf>
    <xf numFmtId="165" fontId="53" fillId="0" borderId="0" xfId="0" applyNumberFormat="1" applyFont="1" applyFill="1"/>
    <xf numFmtId="0" fontId="14" fillId="0" borderId="23" xfId="1" applyFont="1" applyFill="1" applyBorder="1" applyAlignment="1">
      <alignment horizontal="right"/>
    </xf>
    <xf numFmtId="4" fontId="14" fillId="0" borderId="23" xfId="1" applyNumberFormat="1" applyFont="1" applyFill="1" applyBorder="1" applyAlignment="1">
      <alignment horizontal="right"/>
    </xf>
    <xf numFmtId="165" fontId="14" fillId="0" borderId="23" xfId="1" applyNumberFormat="1" applyFont="1" applyFill="1" applyBorder="1" applyAlignment="1">
      <alignment horizontal="right"/>
    </xf>
    <xf numFmtId="0" fontId="58" fillId="14" borderId="0" xfId="19" applyNumberFormat="1" applyFont="1" applyFill="1" applyBorder="1" applyAlignment="1">
      <alignment horizontal="left" vertical="top" wrapText="1"/>
    </xf>
    <xf numFmtId="0" fontId="58" fillId="14" borderId="0" xfId="0" applyFont="1" applyFill="1" applyAlignment="1">
      <alignment horizontal="center"/>
    </xf>
    <xf numFmtId="4" fontId="58" fillId="14" borderId="0" xfId="0" applyNumberFormat="1" applyFont="1" applyFill="1" applyBorder="1" applyAlignment="1">
      <alignment horizontal="right"/>
    </xf>
    <xf numFmtId="165" fontId="58" fillId="14" borderId="0" xfId="0" applyNumberFormat="1" applyFont="1" applyFill="1" applyBorder="1" applyAlignment="1">
      <alignment horizontal="right"/>
    </xf>
    <xf numFmtId="49" fontId="19" fillId="13" borderId="0" xfId="1" applyNumberFormat="1" applyFont="1" applyFill="1" applyAlignment="1">
      <alignment vertical="top"/>
    </xf>
    <xf numFmtId="4" fontId="19" fillId="13" borderId="0" xfId="1" applyNumberFormat="1" applyFont="1" applyFill="1" applyAlignment="1">
      <alignment horizontal="right" vertical="top"/>
    </xf>
    <xf numFmtId="44" fontId="19" fillId="14" borderId="0" xfId="1" applyNumberFormat="1" applyFont="1" applyFill="1" applyAlignment="1">
      <alignment horizontal="right" vertical="top"/>
    </xf>
    <xf numFmtId="49" fontId="65" fillId="14" borderId="0" xfId="1" applyNumberFormat="1" applyFont="1" applyFill="1" applyAlignment="1">
      <alignment horizontal="right" vertical="top"/>
    </xf>
    <xf numFmtId="0" fontId="29" fillId="14" borderId="0" xfId="1" applyFont="1" applyFill="1" applyAlignment="1">
      <alignment horizontal="justify" vertical="top" wrapText="1"/>
    </xf>
    <xf numFmtId="0" fontId="18" fillId="14" borderId="0" xfId="1" applyFont="1" applyFill="1" applyAlignment="1">
      <alignment horizontal="center"/>
    </xf>
    <xf numFmtId="49" fontId="21" fillId="14" borderId="0" xfId="1" applyNumberFormat="1" applyFont="1" applyFill="1" applyAlignment="1">
      <alignment vertical="top"/>
    </xf>
    <xf numFmtId="0" fontId="21" fillId="14" borderId="0" xfId="1" applyFont="1" applyFill="1" applyAlignment="1">
      <alignment horizontal="right" vertical="top"/>
    </xf>
    <xf numFmtId="4" fontId="21" fillId="14" borderId="0" xfId="1" applyNumberFormat="1" applyFont="1" applyFill="1" applyAlignment="1">
      <alignment horizontal="right" vertical="top"/>
    </xf>
    <xf numFmtId="165" fontId="21" fillId="14" borderId="0" xfId="1" applyNumberFormat="1" applyFont="1" applyFill="1" applyAlignment="1">
      <alignment horizontal="right" vertical="top"/>
    </xf>
    <xf numFmtId="49" fontId="19" fillId="14" borderId="0" xfId="1" applyNumberFormat="1" applyFont="1" applyFill="1" applyAlignment="1">
      <alignment horizontal="justify" vertical="top" wrapText="1"/>
    </xf>
    <xf numFmtId="166" fontId="19" fillId="14" borderId="0" xfId="1" applyNumberFormat="1" applyFont="1" applyFill="1" applyAlignment="1">
      <alignment horizontal="right" vertical="top"/>
    </xf>
    <xf numFmtId="49" fontId="19" fillId="0" borderId="0" xfId="1" applyNumberFormat="1" applyFont="1" applyFill="1" applyAlignment="1">
      <alignment horizontal="left" vertical="top"/>
    </xf>
    <xf numFmtId="49" fontId="19" fillId="14" borderId="0" xfId="1" applyNumberFormat="1" applyFont="1" applyFill="1" applyAlignment="1">
      <alignment horizontal="left" vertical="top"/>
    </xf>
    <xf numFmtId="0" fontId="30" fillId="14" borderId="0" xfId="1" applyFont="1" applyFill="1" applyAlignment="1">
      <alignment horizontal="justify" vertical="top" wrapText="1"/>
    </xf>
    <xf numFmtId="0" fontId="70" fillId="14" borderId="0" xfId="1" applyFont="1" applyFill="1" applyAlignment="1">
      <alignment horizontal="justify" vertical="top" wrapText="1"/>
    </xf>
    <xf numFmtId="0" fontId="19" fillId="14" borderId="0" xfId="1" applyFont="1" applyFill="1" applyAlignment="1">
      <alignment horizontal="right"/>
    </xf>
    <xf numFmtId="4" fontId="19" fillId="14" borderId="0" xfId="1" applyNumberFormat="1" applyFont="1" applyFill="1" applyAlignment="1">
      <alignment horizontal="right"/>
    </xf>
    <xf numFmtId="165" fontId="19" fillId="14" borderId="0" xfId="1" applyNumberFormat="1" applyFont="1" applyFill="1" applyAlignment="1">
      <alignment horizontal="right"/>
    </xf>
    <xf numFmtId="49" fontId="19" fillId="14" borderId="0" xfId="1" applyNumberFormat="1" applyFont="1" applyFill="1" applyAlignment="1">
      <alignment horizontal="left"/>
    </xf>
    <xf numFmtId="0" fontId="18" fillId="14" borderId="0" xfId="1" applyFont="1" applyFill="1" applyAlignment="1">
      <alignment horizontal="justify" vertical="top" wrapText="1"/>
    </xf>
    <xf numFmtId="49" fontId="19" fillId="0" borderId="0" xfId="1" applyNumberFormat="1" applyFont="1" applyFill="1" applyBorder="1" applyAlignment="1">
      <alignment horizontal="left" vertical="top"/>
    </xf>
    <xf numFmtId="0" fontId="19" fillId="0" borderId="0" xfId="1" applyFont="1" applyFill="1" applyBorder="1" applyAlignment="1">
      <alignment horizontal="justify" vertical="top" wrapText="1"/>
    </xf>
    <xf numFmtId="0" fontId="19" fillId="0" borderId="0" xfId="1" applyFont="1" applyFill="1" applyBorder="1" applyAlignment="1">
      <alignment horizontal="right" vertical="top"/>
    </xf>
    <xf numFmtId="4" fontId="19" fillId="0" borderId="0" xfId="1" applyNumberFormat="1" applyFont="1" applyFill="1" applyBorder="1" applyAlignment="1">
      <alignment horizontal="right" vertical="top"/>
    </xf>
    <xf numFmtId="165" fontId="19" fillId="0" borderId="0" xfId="1" applyNumberFormat="1" applyFont="1" applyFill="1" applyBorder="1" applyAlignment="1">
      <alignment horizontal="right" vertical="top"/>
    </xf>
    <xf numFmtId="0" fontId="30" fillId="0" borderId="0" xfId="1" applyFont="1" applyFill="1" applyBorder="1" applyAlignment="1">
      <alignment horizontal="justify" vertical="top" wrapText="1"/>
    </xf>
    <xf numFmtId="0" fontId="70" fillId="0" borderId="0" xfId="1" applyFont="1" applyFill="1" applyBorder="1" applyAlignment="1">
      <alignment horizontal="justify" vertical="top" wrapText="1"/>
    </xf>
    <xf numFmtId="0" fontId="19" fillId="0" borderId="0" xfId="1" applyFont="1" applyFill="1" applyBorder="1" applyAlignment="1">
      <alignment horizontal="right"/>
    </xf>
    <xf numFmtId="4" fontId="19" fillId="0" borderId="0" xfId="1" applyNumberFormat="1" applyFont="1" applyFill="1" applyBorder="1" applyAlignment="1">
      <alignment horizontal="right"/>
    </xf>
    <xf numFmtId="165" fontId="19" fillId="0" borderId="0" xfId="1" applyNumberFormat="1" applyFont="1" applyFill="1" applyBorder="1" applyAlignment="1">
      <alignment horizontal="right"/>
    </xf>
    <xf numFmtId="49" fontId="19" fillId="0" borderId="0" xfId="1" applyNumberFormat="1" applyFont="1" applyFill="1" applyBorder="1" applyAlignment="1">
      <alignment horizontal="left"/>
    </xf>
    <xf numFmtId="0" fontId="15" fillId="0" borderId="0" xfId="1" applyFont="1" applyAlignment="1">
      <alignment horizontal="left" vertical="top" wrapText="1"/>
    </xf>
    <xf numFmtId="0" fontId="15" fillId="0" borderId="0" xfId="1" applyFont="1" applyAlignment="1">
      <alignment horizontal="right"/>
    </xf>
    <xf numFmtId="4" fontId="15" fillId="0" borderId="0" xfId="1" applyNumberFormat="1" applyFont="1" applyAlignment="1">
      <alignment horizontal="right"/>
    </xf>
    <xf numFmtId="165" fontId="15" fillId="0" borderId="0" xfId="1" applyNumberFormat="1" applyFont="1" applyAlignment="1">
      <alignment horizontal="right"/>
    </xf>
    <xf numFmtId="0" fontId="6" fillId="0" borderId="0" xfId="1" applyFont="1" applyAlignment="1">
      <alignment horizontal="left" vertical="top"/>
    </xf>
    <xf numFmtId="49" fontId="58" fillId="0" borderId="0" xfId="1" applyNumberFormat="1" applyFont="1" applyFill="1" applyAlignment="1">
      <alignment vertical="top"/>
    </xf>
    <xf numFmtId="0" fontId="58" fillId="0" borderId="0" xfId="1" applyFont="1" applyFill="1" applyAlignment="1">
      <alignment horizontal="justify" vertical="top" wrapText="1"/>
    </xf>
    <xf numFmtId="0" fontId="58" fillId="0" borderId="0" xfId="1" applyFont="1" applyFill="1" applyAlignment="1">
      <alignment horizontal="right" vertical="top"/>
    </xf>
    <xf numFmtId="4" fontId="58" fillId="0" borderId="0" xfId="1" applyNumberFormat="1" applyFont="1" applyFill="1" applyAlignment="1">
      <alignment horizontal="right" vertical="top"/>
    </xf>
    <xf numFmtId="165" fontId="58" fillId="0" borderId="0" xfId="1" applyNumberFormat="1" applyFont="1" applyFill="1" applyAlignment="1">
      <alignment horizontal="right" vertical="top"/>
    </xf>
    <xf numFmtId="49" fontId="58" fillId="14" borderId="0" xfId="1" applyNumberFormat="1" applyFont="1" applyFill="1" applyAlignment="1">
      <alignment vertical="top"/>
    </xf>
    <xf numFmtId="0" fontId="58" fillId="14" borderId="0" xfId="1" applyFont="1" applyFill="1" applyAlignment="1">
      <alignment horizontal="justify" vertical="top" wrapText="1"/>
    </xf>
    <xf numFmtId="0" fontId="58" fillId="14" borderId="0" xfId="1" applyFont="1" applyFill="1" applyAlignment="1">
      <alignment horizontal="right" vertical="top"/>
    </xf>
    <xf numFmtId="4" fontId="58" fillId="14" borderId="0" xfId="1" applyNumberFormat="1" applyFont="1" applyFill="1" applyAlignment="1">
      <alignment horizontal="right" vertical="top"/>
    </xf>
    <xf numFmtId="165" fontId="58" fillId="14" borderId="0" xfId="1" applyNumberFormat="1" applyFont="1" applyFill="1" applyAlignment="1">
      <alignment horizontal="right" vertical="top"/>
    </xf>
    <xf numFmtId="49" fontId="58" fillId="11" borderId="0" xfId="1" applyNumberFormat="1" applyFont="1" applyFill="1" applyAlignment="1">
      <alignment vertical="top"/>
    </xf>
    <xf numFmtId="0" fontId="58" fillId="11" borderId="0" xfId="1" applyFont="1" applyFill="1" applyAlignment="1">
      <alignment horizontal="justify" vertical="top" wrapText="1"/>
    </xf>
    <xf numFmtId="0" fontId="58" fillId="11" borderId="0" xfId="1" applyFont="1" applyFill="1" applyAlignment="1">
      <alignment horizontal="right" vertical="top"/>
    </xf>
    <xf numFmtId="4" fontId="58" fillId="11" borderId="0" xfId="1" applyNumberFormat="1" applyFont="1" applyFill="1" applyAlignment="1">
      <alignment horizontal="right" vertical="top"/>
    </xf>
    <xf numFmtId="165" fontId="58" fillId="11" borderId="0" xfId="1" applyNumberFormat="1" applyFont="1" applyFill="1" applyAlignment="1">
      <alignment horizontal="right" vertical="top"/>
    </xf>
    <xf numFmtId="165" fontId="71" fillId="0" borderId="23" xfId="1" applyNumberFormat="1" applyFont="1" applyFill="1" applyBorder="1" applyAlignment="1">
      <alignment horizontal="right"/>
    </xf>
    <xf numFmtId="4" fontId="58" fillId="0" borderId="0" xfId="6" applyNumberFormat="1" applyFont="1" applyFill="1" applyAlignment="1">
      <alignment vertical="top"/>
    </xf>
    <xf numFmtId="49" fontId="58" fillId="0" borderId="0" xfId="1" applyNumberFormat="1" applyFont="1" applyFill="1" applyAlignment="1">
      <alignment horizontal="center" vertical="top"/>
    </xf>
    <xf numFmtId="49" fontId="58" fillId="15" borderId="0" xfId="1" applyNumberFormat="1" applyFont="1" applyFill="1" applyAlignment="1">
      <alignment vertical="top"/>
    </xf>
    <xf numFmtId="0" fontId="58" fillId="15" borderId="0" xfId="1" applyFont="1" applyFill="1" applyAlignment="1">
      <alignment horizontal="justify" vertical="top" wrapText="1"/>
    </xf>
    <xf numFmtId="0" fontId="58" fillId="15" borderId="0" xfId="1" applyFont="1" applyFill="1" applyAlignment="1">
      <alignment horizontal="right" vertical="top"/>
    </xf>
    <xf numFmtId="4" fontId="58" fillId="15" borderId="0" xfId="6" applyNumberFormat="1" applyFont="1" applyFill="1" applyAlignment="1">
      <alignment vertical="top"/>
    </xf>
    <xf numFmtId="165" fontId="58" fillId="15" borderId="0" xfId="1" applyNumberFormat="1" applyFont="1" applyFill="1" applyAlignment="1">
      <alignment horizontal="right" vertical="top"/>
    </xf>
    <xf numFmtId="49" fontId="58" fillId="15" borderId="0" xfId="1" applyNumberFormat="1" applyFont="1" applyFill="1" applyAlignment="1">
      <alignment horizontal="center" vertical="top"/>
    </xf>
    <xf numFmtId="0" fontId="58" fillId="15" borderId="0" xfId="1" applyFont="1" applyFill="1" applyAlignment="1">
      <alignment vertical="top"/>
    </xf>
    <xf numFmtId="4" fontId="58" fillId="15" borderId="0" xfId="6" applyNumberFormat="1" applyFont="1" applyFill="1" applyAlignment="1">
      <alignment horizontal="left" vertical="top" wrapText="1"/>
    </xf>
    <xf numFmtId="4" fontId="58" fillId="15" borderId="0" xfId="6" applyNumberFormat="1" applyFont="1" applyFill="1" applyAlignment="1">
      <alignment vertical="top" wrapText="1"/>
    </xf>
    <xf numFmtId="4" fontId="72" fillId="15" borderId="0" xfId="6" applyNumberFormat="1" applyFont="1" applyFill="1" applyAlignment="1">
      <alignment vertical="top" wrapText="1"/>
    </xf>
    <xf numFmtId="49" fontId="71" fillId="0" borderId="23" xfId="1" applyNumberFormat="1" applyFont="1" applyFill="1" applyBorder="1" applyAlignment="1">
      <alignment vertical="top"/>
    </xf>
    <xf numFmtId="0" fontId="71" fillId="0" borderId="23" xfId="1" applyFont="1" applyFill="1" applyBorder="1" applyAlignment="1">
      <alignment horizontal="left" vertical="top" wrapText="1"/>
    </xf>
    <xf numFmtId="0" fontId="71" fillId="0" borderId="23" xfId="1" applyFont="1" applyFill="1" applyBorder="1" applyAlignment="1">
      <alignment horizontal="right"/>
    </xf>
    <xf numFmtId="4" fontId="71" fillId="0" borderId="23" xfId="1" applyNumberFormat="1" applyFont="1" applyFill="1" applyBorder="1" applyAlignment="1">
      <alignment horizontal="right"/>
    </xf>
    <xf numFmtId="0" fontId="73" fillId="0" borderId="0" xfId="1" applyFont="1" applyAlignment="1">
      <alignment vertical="top"/>
    </xf>
    <xf numFmtId="0" fontId="73" fillId="0" borderId="0" xfId="1" applyFont="1"/>
    <xf numFmtId="49" fontId="58" fillId="18" borderId="0" xfId="1" applyNumberFormat="1" applyFont="1" applyFill="1" applyAlignment="1">
      <alignment vertical="top"/>
    </xf>
    <xf numFmtId="0" fontId="58" fillId="18" borderId="0" xfId="1" applyFont="1" applyFill="1" applyAlignment="1">
      <alignment horizontal="justify" vertical="top" wrapText="1"/>
    </xf>
    <xf numFmtId="0" fontId="58" fillId="18" borderId="0" xfId="1" applyFont="1" applyFill="1" applyAlignment="1">
      <alignment horizontal="right" vertical="top"/>
    </xf>
    <xf numFmtId="4" fontId="58" fillId="18" borderId="0" xfId="1" applyNumberFormat="1" applyFont="1" applyFill="1" applyAlignment="1">
      <alignment horizontal="right" vertical="top"/>
    </xf>
    <xf numFmtId="165" fontId="58" fillId="18" borderId="0" xfId="1" applyNumberFormat="1" applyFont="1" applyFill="1" applyAlignment="1">
      <alignment horizontal="right" vertical="top"/>
    </xf>
    <xf numFmtId="0" fontId="73" fillId="0" borderId="0" xfId="1" applyFont="1" applyFill="1" applyAlignment="1">
      <alignment horizontal="left" vertical="top"/>
    </xf>
    <xf numFmtId="0" fontId="58" fillId="0" borderId="0" xfId="1" applyFont="1" applyFill="1" applyAlignment="1">
      <alignment vertical="top" wrapText="1"/>
    </xf>
    <xf numFmtId="49" fontId="71" fillId="0" borderId="23" xfId="1" applyNumberFormat="1" applyFont="1" applyFill="1" applyBorder="1" applyAlignment="1">
      <alignment horizontal="left" vertical="top"/>
    </xf>
    <xf numFmtId="0" fontId="6" fillId="0" borderId="0" xfId="1" applyFont="1" applyAlignment="1">
      <alignment horizontal="left" vertical="top"/>
    </xf>
    <xf numFmtId="0" fontId="14" fillId="0" borderId="0" xfId="7" applyFont="1" applyAlignment="1">
      <alignment horizontal="left" vertical="top"/>
    </xf>
    <xf numFmtId="167" fontId="15" fillId="0" borderId="0" xfId="8" applyFont="1" applyAlignment="1">
      <alignment horizontal="center"/>
    </xf>
    <xf numFmtId="4" fontId="15" fillId="0" borderId="0" xfId="8" applyNumberFormat="1" applyFont="1" applyAlignment="1">
      <alignment horizontal="center"/>
    </xf>
    <xf numFmtId="168" fontId="73" fillId="0" borderId="0" xfId="8" applyNumberFormat="1" applyFont="1" applyAlignment="1">
      <alignment horizontal="right"/>
    </xf>
    <xf numFmtId="168" fontId="15" fillId="0" borderId="0" xfId="8" applyNumberFormat="1" applyFont="1" applyAlignment="1">
      <alignment horizontal="right"/>
    </xf>
    <xf numFmtId="167" fontId="15" fillId="0" borderId="0" xfId="8" applyFont="1"/>
    <xf numFmtId="0" fontId="6" fillId="14" borderId="26" xfId="1" applyFont="1" applyFill="1" applyBorder="1"/>
    <xf numFmtId="165" fontId="6" fillId="0" borderId="26" xfId="1" applyNumberFormat="1" applyFont="1" applyBorder="1"/>
    <xf numFmtId="0" fontId="7" fillId="11" borderId="26" xfId="1" applyFont="1" applyFill="1" applyBorder="1" applyAlignment="1">
      <alignment horizontal="left" vertical="top"/>
    </xf>
    <xf numFmtId="0" fontId="7" fillId="15" borderId="26" xfId="1" applyFont="1" applyFill="1" applyBorder="1" applyAlignment="1">
      <alignment horizontal="left" vertical="top" wrapText="1"/>
    </xf>
    <xf numFmtId="0" fontId="74" fillId="0" borderId="0" xfId="8" applyNumberFormat="1" applyFont="1" applyAlignment="1">
      <alignment horizontal="center" vertical="top"/>
    </xf>
    <xf numFmtId="167" fontId="74" fillId="0" borderId="0" xfId="8" applyFont="1" applyAlignment="1">
      <alignment horizontal="left" vertical="top"/>
    </xf>
    <xf numFmtId="167" fontId="65" fillId="0" borderId="0" xfId="8" applyFont="1" applyAlignment="1">
      <alignment horizontal="center"/>
    </xf>
    <xf numFmtId="4" fontId="65" fillId="0" borderId="0" xfId="8" applyNumberFormat="1" applyFont="1" applyAlignment="1">
      <alignment horizontal="center"/>
    </xf>
    <xf numFmtId="168" fontId="75" fillId="0" borderId="0" xfId="8" applyNumberFormat="1" applyFont="1" applyAlignment="1">
      <alignment horizontal="right"/>
    </xf>
    <xf numFmtId="168" fontId="65" fillId="0" borderId="0" xfId="8" applyNumberFormat="1" applyFont="1" applyAlignment="1">
      <alignment horizontal="right"/>
    </xf>
    <xf numFmtId="0" fontId="7" fillId="16" borderId="26" xfId="1" applyFont="1" applyFill="1" applyBorder="1"/>
    <xf numFmtId="167" fontId="65" fillId="0" borderId="0" xfId="8" applyFont="1"/>
    <xf numFmtId="0" fontId="7" fillId="17" borderId="26" xfId="1" applyFont="1" applyFill="1" applyBorder="1"/>
    <xf numFmtId="0" fontId="7" fillId="18" borderId="26" xfId="1" applyFont="1" applyFill="1" applyBorder="1"/>
    <xf numFmtId="168" fontId="6" fillId="0" borderId="26" xfId="1" applyNumberFormat="1" applyFont="1" applyBorder="1"/>
    <xf numFmtId="0" fontId="7" fillId="5" borderId="26" xfId="1" applyFont="1" applyFill="1" applyBorder="1" applyAlignment="1">
      <alignment vertical="center"/>
    </xf>
    <xf numFmtId="0" fontId="15" fillId="0" borderId="0" xfId="8" applyNumberFormat="1" applyFont="1" applyAlignment="1">
      <alignment horizontal="center" vertical="top"/>
    </xf>
    <xf numFmtId="0" fontId="7" fillId="19" borderId="26" xfId="1" applyFont="1" applyFill="1" applyBorder="1"/>
    <xf numFmtId="0" fontId="6" fillId="0" borderId="26" xfId="1" applyFont="1" applyBorder="1"/>
    <xf numFmtId="167" fontId="14" fillId="0" borderId="0" xfId="8" applyFont="1" applyAlignment="1">
      <alignment horizontal="left" vertical="top" wrapText="1"/>
    </xf>
    <xf numFmtId="0" fontId="7" fillId="13" borderId="26" xfId="1" applyFont="1" applyFill="1" applyBorder="1" applyAlignment="1">
      <alignment vertical="center"/>
    </xf>
    <xf numFmtId="0" fontId="6" fillId="4" borderId="22" xfId="0" applyFont="1" applyFill="1" applyBorder="1" applyAlignment="1">
      <alignment horizontal="center" vertical="top"/>
    </xf>
    <xf numFmtId="0" fontId="14" fillId="4" borderId="22" xfId="0" applyFont="1" applyFill="1" applyBorder="1" applyAlignment="1">
      <alignment vertical="top" wrapText="1"/>
    </xf>
    <xf numFmtId="0" fontId="6" fillId="4" borderId="22" xfId="0" applyFont="1" applyFill="1" applyBorder="1" applyAlignment="1">
      <alignment horizontal="center"/>
    </xf>
    <xf numFmtId="168" fontId="6" fillId="4" borderId="22" xfId="0" applyNumberFormat="1" applyFont="1" applyFill="1" applyBorder="1" applyAlignment="1">
      <alignment horizontal="center"/>
    </xf>
    <xf numFmtId="0" fontId="6" fillId="0" borderId="26" xfId="1" applyFont="1" applyBorder="1" applyAlignment="1">
      <alignment horizontal="left" vertical="center"/>
    </xf>
    <xf numFmtId="0" fontId="6" fillId="0" borderId="0" xfId="0" applyFont="1"/>
    <xf numFmtId="0" fontId="8" fillId="0" borderId="0" xfId="0" applyFont="1" applyAlignment="1">
      <alignment horizontal="center" vertical="top"/>
    </xf>
    <xf numFmtId="0" fontId="18" fillId="0" borderId="0" xfId="0" applyFont="1" applyAlignment="1">
      <alignment vertical="top" wrapText="1"/>
    </xf>
    <xf numFmtId="0" fontId="8" fillId="0" borderId="0" xfId="0" applyFont="1" applyAlignment="1">
      <alignment horizontal="center"/>
    </xf>
    <xf numFmtId="168" fontId="8" fillId="0" borderId="0" xfId="0" applyNumberFormat="1" applyFont="1" applyAlignment="1">
      <alignment horizontal="center"/>
    </xf>
    <xf numFmtId="0" fontId="7" fillId="0" borderId="0" xfId="1" applyFont="1" applyAlignment="1">
      <alignment vertical="center"/>
    </xf>
    <xf numFmtId="168" fontId="6" fillId="0" borderId="0" xfId="1" applyNumberFormat="1" applyFont="1"/>
    <xf numFmtId="0" fontId="8" fillId="0" borderId="0" xfId="0" applyFont="1"/>
    <xf numFmtId="0" fontId="76" fillId="0" borderId="0" xfId="0" applyFont="1" applyAlignment="1">
      <alignment horizontal="center" vertical="top"/>
    </xf>
    <xf numFmtId="0" fontId="17" fillId="0" borderId="0" xfId="0" applyFont="1" applyAlignment="1">
      <alignment vertical="top" wrapText="1"/>
    </xf>
    <xf numFmtId="0" fontId="76" fillId="0" borderId="0" xfId="0" applyFont="1" applyAlignment="1">
      <alignment horizontal="center"/>
    </xf>
    <xf numFmtId="168" fontId="76" fillId="0" borderId="0" xfId="0" applyNumberFormat="1" applyFont="1" applyAlignment="1">
      <alignment horizontal="center"/>
    </xf>
    <xf numFmtId="0" fontId="76" fillId="0" borderId="0" xfId="0" applyFont="1"/>
    <xf numFmtId="0" fontId="76" fillId="16" borderId="0" xfId="0" quotePrefix="1" applyFont="1" applyFill="1" applyAlignment="1">
      <alignment horizontal="center" vertical="top"/>
    </xf>
    <xf numFmtId="0" fontId="17" fillId="16" borderId="0" xfId="0" applyFont="1" applyFill="1" applyAlignment="1">
      <alignment vertical="top" wrapText="1"/>
    </xf>
    <xf numFmtId="0" fontId="76" fillId="16" borderId="0" xfId="0" applyFont="1" applyFill="1" applyAlignment="1">
      <alignment horizontal="center"/>
    </xf>
    <xf numFmtId="168" fontId="76" fillId="16" borderId="0" xfId="0" applyNumberFormat="1" applyFont="1" applyFill="1" applyAlignment="1">
      <alignment horizontal="center"/>
    </xf>
    <xf numFmtId="0" fontId="76" fillId="16" borderId="0" xfId="0" applyFont="1" applyFill="1" applyAlignment="1">
      <alignment horizontal="center" vertical="top"/>
    </xf>
    <xf numFmtId="0" fontId="76" fillId="14" borderId="0" xfId="0" quotePrefix="1" applyFont="1" applyFill="1" applyAlignment="1">
      <alignment horizontal="center" vertical="top"/>
    </xf>
    <xf numFmtId="0" fontId="17" fillId="14" borderId="0" xfId="0" applyFont="1" applyFill="1" applyAlignment="1">
      <alignment vertical="top" wrapText="1"/>
    </xf>
    <xf numFmtId="0" fontId="76" fillId="14" borderId="0" xfId="0" applyFont="1" applyFill="1" applyAlignment="1">
      <alignment horizontal="center"/>
    </xf>
    <xf numFmtId="168" fontId="76" fillId="14" borderId="0" xfId="0" applyNumberFormat="1" applyFont="1" applyFill="1" applyAlignment="1">
      <alignment horizontal="center"/>
    </xf>
    <xf numFmtId="0" fontId="76" fillId="14" borderId="0" xfId="0" applyFont="1" applyFill="1" applyAlignment="1">
      <alignment horizontal="center" vertical="top"/>
    </xf>
    <xf numFmtId="0" fontId="76" fillId="0" borderId="0" xfId="0" quotePrefix="1" applyFont="1" applyAlignment="1">
      <alignment horizontal="center" vertical="top"/>
    </xf>
    <xf numFmtId="0" fontId="77" fillId="0" borderId="0" xfId="0" applyFont="1" applyAlignment="1">
      <alignment horizontal="center" vertical="top"/>
    </xf>
    <xf numFmtId="0" fontId="78" fillId="0" borderId="0" xfId="0" applyFont="1" applyAlignment="1">
      <alignment vertical="top" wrapText="1"/>
    </xf>
    <xf numFmtId="0" fontId="77" fillId="0" borderId="0" xfId="0" applyFont="1" applyAlignment="1">
      <alignment horizontal="center"/>
    </xf>
    <xf numFmtId="168" fontId="77" fillId="0" borderId="0" xfId="0" applyNumberFormat="1" applyFont="1" applyAlignment="1">
      <alignment horizontal="center"/>
    </xf>
    <xf numFmtId="0" fontId="77" fillId="0" borderId="0" xfId="0" applyFont="1"/>
    <xf numFmtId="0" fontId="76" fillId="18" borderId="0" xfId="0" quotePrefix="1" applyFont="1" applyFill="1" applyAlignment="1">
      <alignment horizontal="center" vertical="top"/>
    </xf>
    <xf numFmtId="0" fontId="17" fillId="18" borderId="0" xfId="0" applyFont="1" applyFill="1" applyAlignment="1">
      <alignment vertical="top" wrapText="1"/>
    </xf>
    <xf numFmtId="0" fontId="76" fillId="18" borderId="0" xfId="0" applyFont="1" applyFill="1" applyAlignment="1">
      <alignment horizontal="center"/>
    </xf>
    <xf numFmtId="168" fontId="76" fillId="18" borderId="0" xfId="0" applyNumberFormat="1" applyFont="1" applyFill="1" applyAlignment="1">
      <alignment horizontal="center"/>
    </xf>
    <xf numFmtId="0" fontId="76" fillId="18" borderId="0" xfId="0" applyFont="1" applyFill="1" applyAlignment="1">
      <alignment horizontal="center" vertical="top"/>
    </xf>
    <xf numFmtId="0" fontId="77" fillId="0" borderId="0" xfId="0" quotePrefix="1" applyFont="1" applyAlignment="1">
      <alignment horizontal="center" vertical="top"/>
    </xf>
    <xf numFmtId="0" fontId="76" fillId="5" borderId="0" xfId="0" quotePrefix="1" applyFont="1" applyFill="1" applyAlignment="1">
      <alignment horizontal="center" vertical="top"/>
    </xf>
    <xf numFmtId="0" fontId="17" fillId="5" borderId="0" xfId="0" applyFont="1" applyFill="1" applyAlignment="1">
      <alignment vertical="top" wrapText="1"/>
    </xf>
    <xf numFmtId="0" fontId="76" fillId="5" borderId="0" xfId="0" applyFont="1" applyFill="1" applyAlignment="1">
      <alignment horizontal="center"/>
    </xf>
    <xf numFmtId="168" fontId="76" fillId="5" borderId="0" xfId="0" applyNumberFormat="1" applyFont="1" applyFill="1" applyAlignment="1">
      <alignment horizontal="center"/>
    </xf>
    <xf numFmtId="0" fontId="76" fillId="5" borderId="0" xfId="0" applyFont="1" applyFill="1" applyAlignment="1">
      <alignment horizontal="center" vertical="top"/>
    </xf>
    <xf numFmtId="0" fontId="78" fillId="0" borderId="0" xfId="7" applyFont="1" applyAlignment="1">
      <alignment horizontal="justify" vertical="top" wrapText="1"/>
    </xf>
    <xf numFmtId="0" fontId="17" fillId="0" borderId="0" xfId="28" applyFont="1" applyAlignment="1">
      <alignment horizontal="center"/>
    </xf>
    <xf numFmtId="4" fontId="17" fillId="0" borderId="0" xfId="7" applyNumberFormat="1" applyFont="1" applyAlignment="1">
      <alignment horizontal="center"/>
    </xf>
    <xf numFmtId="168" fontId="17" fillId="0" borderId="0" xfId="10" applyNumberFormat="1" applyFont="1" applyAlignment="1">
      <alignment horizontal="right"/>
    </xf>
    <xf numFmtId="168" fontId="17" fillId="0" borderId="0" xfId="10" applyNumberFormat="1" applyFont="1" applyAlignment="1">
      <alignment horizontal="center"/>
    </xf>
    <xf numFmtId="0" fontId="78" fillId="0" borderId="0" xfId="7" quotePrefix="1" applyFont="1" applyAlignment="1">
      <alignment horizontal="center" vertical="top"/>
    </xf>
    <xf numFmtId="0" fontId="79" fillId="0" borderId="0" xfId="0" applyFont="1"/>
    <xf numFmtId="0" fontId="78" fillId="0" borderId="0" xfId="7" quotePrefix="1" applyFont="1" applyAlignment="1">
      <alignment horizontal="justify" vertical="top" wrapText="1"/>
    </xf>
    <xf numFmtId="0" fontId="17" fillId="0" borderId="0" xfId="7" quotePrefix="1" applyFont="1" applyAlignment="1">
      <alignment horizontal="center" vertical="top"/>
    </xf>
    <xf numFmtId="0" fontId="17" fillId="0" borderId="0" xfId="7" applyFont="1" applyAlignment="1">
      <alignment horizontal="center"/>
    </xf>
    <xf numFmtId="168" fontId="79" fillId="0" borderId="0" xfId="7" applyNumberFormat="1" applyFont="1"/>
    <xf numFmtId="0" fontId="17" fillId="0" borderId="0" xfId="7" applyFont="1" applyAlignment="1">
      <alignment horizontal="justify" vertical="top" wrapText="1"/>
    </xf>
    <xf numFmtId="0" fontId="17" fillId="18" borderId="0" xfId="7" quotePrefix="1" applyFont="1" applyFill="1" applyAlignment="1">
      <alignment horizontal="center" vertical="top"/>
    </xf>
    <xf numFmtId="0" fontId="17" fillId="18" borderId="0" xfId="7" applyFont="1" applyFill="1" applyAlignment="1">
      <alignment horizontal="justify" vertical="top" wrapText="1"/>
    </xf>
    <xf numFmtId="0" fontId="17" fillId="18" borderId="0" xfId="7" applyFont="1" applyFill="1" applyAlignment="1">
      <alignment horizontal="center"/>
    </xf>
    <xf numFmtId="4" fontId="17" fillId="18" borderId="0" xfId="7" applyNumberFormat="1" applyFont="1" applyFill="1" applyAlignment="1">
      <alignment horizontal="center"/>
    </xf>
    <xf numFmtId="168" fontId="17" fillId="18" borderId="0" xfId="10" applyNumberFormat="1" applyFont="1" applyFill="1" applyAlignment="1">
      <alignment horizontal="right"/>
    </xf>
    <xf numFmtId="168" fontId="79" fillId="18" borderId="0" xfId="7" applyNumberFormat="1" applyFont="1" applyFill="1"/>
    <xf numFmtId="0" fontId="17" fillId="5" borderId="0" xfId="7" quotePrefix="1" applyFont="1" applyFill="1" applyAlignment="1">
      <alignment horizontal="center" vertical="top"/>
    </xf>
    <xf numFmtId="0" fontId="17" fillId="5" borderId="0" xfId="7" applyFont="1" applyFill="1" applyAlignment="1">
      <alignment horizontal="justify" vertical="top" wrapText="1"/>
    </xf>
    <xf numFmtId="0" fontId="17" fillId="5" borderId="0" xfId="7" applyFont="1" applyFill="1" applyAlignment="1">
      <alignment horizontal="center"/>
    </xf>
    <xf numFmtId="4" fontId="17" fillId="5" borderId="0" xfId="7" applyNumberFormat="1" applyFont="1" applyFill="1" applyAlignment="1">
      <alignment horizontal="center"/>
    </xf>
    <xf numFmtId="168" fontId="17" fillId="5" borderId="0" xfId="10" applyNumberFormat="1" applyFont="1" applyFill="1" applyAlignment="1">
      <alignment horizontal="right"/>
    </xf>
    <xf numFmtId="168" fontId="79" fillId="5" borderId="0" xfId="7" applyNumberFormat="1" applyFont="1" applyFill="1"/>
    <xf numFmtId="0" fontId="78" fillId="5" borderId="0" xfId="7" applyFont="1" applyFill="1" applyAlignment="1">
      <alignment horizontal="justify" vertical="top" wrapText="1"/>
    </xf>
    <xf numFmtId="0" fontId="80" fillId="18" borderId="0" xfId="7" applyFont="1" applyFill="1" applyAlignment="1">
      <alignment horizontal="center"/>
    </xf>
    <xf numFmtId="4" fontId="80" fillId="18" borderId="0" xfId="7" applyNumberFormat="1" applyFont="1" applyFill="1" applyAlignment="1">
      <alignment horizontal="center"/>
    </xf>
    <xf numFmtId="168" fontId="80" fillId="18" borderId="0" xfId="10" applyNumberFormat="1" applyFont="1" applyFill="1" applyAlignment="1">
      <alignment horizontal="right"/>
    </xf>
    <xf numFmtId="168" fontId="81" fillId="18" borderId="0" xfId="7" applyNumberFormat="1" applyFont="1" applyFill="1"/>
    <xf numFmtId="0" fontId="80" fillId="18" borderId="0" xfId="7" quotePrefix="1" applyFont="1" applyFill="1" applyAlignment="1">
      <alignment horizontal="center" vertical="top"/>
    </xf>
    <xf numFmtId="0" fontId="78" fillId="0" borderId="0" xfId="7" applyFont="1" applyAlignment="1">
      <alignment horizontal="center"/>
    </xf>
    <xf numFmtId="4" fontId="78" fillId="0" borderId="0" xfId="7" applyNumberFormat="1" applyFont="1" applyAlignment="1">
      <alignment horizontal="center"/>
    </xf>
    <xf numFmtId="168" fontId="78" fillId="0" borderId="0" xfId="10" applyNumberFormat="1" applyFont="1" applyAlignment="1">
      <alignment horizontal="right"/>
    </xf>
    <xf numFmtId="168" fontId="82" fillId="0" borderId="0" xfId="7" applyNumberFormat="1" applyFont="1"/>
    <xf numFmtId="0" fontId="80" fillId="5" borderId="0" xfId="7" applyFont="1" applyFill="1" applyAlignment="1">
      <alignment horizontal="center"/>
    </xf>
    <xf numFmtId="4" fontId="80" fillId="5" borderId="0" xfId="7" applyNumberFormat="1" applyFont="1" applyFill="1" applyAlignment="1">
      <alignment horizontal="center"/>
    </xf>
    <xf numFmtId="168" fontId="80" fillId="5" borderId="0" xfId="10" applyNumberFormat="1" applyFont="1" applyFill="1" applyAlignment="1">
      <alignment horizontal="right"/>
    </xf>
    <xf numFmtId="168" fontId="81" fillId="5" borderId="0" xfId="7" applyNumberFormat="1" applyFont="1" applyFill="1"/>
    <xf numFmtId="0" fontId="80" fillId="5" borderId="0" xfId="7" quotePrefix="1" applyFont="1" applyFill="1" applyAlignment="1">
      <alignment horizontal="center" vertical="top"/>
    </xf>
    <xf numFmtId="0" fontId="80" fillId="0" borderId="0" xfId="7" quotePrefix="1" applyFont="1" applyAlignment="1">
      <alignment horizontal="center" vertical="top"/>
    </xf>
    <xf numFmtId="0" fontId="80" fillId="5" borderId="0" xfId="28" applyFont="1" applyFill="1" applyAlignment="1">
      <alignment horizontal="center"/>
    </xf>
    <xf numFmtId="0" fontId="80" fillId="5" borderId="0" xfId="12" applyFont="1" applyFill="1" applyAlignment="1">
      <alignment horizontal="center"/>
    </xf>
    <xf numFmtId="168" fontId="80" fillId="5" borderId="0" xfId="13" applyNumberFormat="1" applyFont="1" applyFill="1" applyAlignment="1">
      <alignment horizontal="right"/>
    </xf>
    <xf numFmtId="168" fontId="80" fillId="5" borderId="0" xfId="7" applyNumberFormat="1" applyFont="1" applyFill="1" applyAlignment="1">
      <alignment horizontal="center"/>
    </xf>
    <xf numFmtId="0" fontId="17" fillId="0" borderId="0" xfId="7" applyFont="1" applyAlignment="1">
      <alignment horizontal="center" vertical="top" wrapText="1"/>
    </xf>
    <xf numFmtId="0" fontId="83" fillId="0" borderId="0" xfId="7" quotePrefix="1" applyFont="1" applyAlignment="1">
      <alignment horizontal="center" vertical="top"/>
    </xf>
    <xf numFmtId="0" fontId="78" fillId="0" borderId="0" xfId="12" quotePrefix="1" applyFont="1" applyAlignment="1">
      <alignment horizontal="center" vertical="top"/>
    </xf>
    <xf numFmtId="0" fontId="17" fillId="0" borderId="0" xfId="7" quotePrefix="1" applyFont="1" applyAlignment="1">
      <alignment horizontal="justify" vertical="top" wrapText="1"/>
    </xf>
    <xf numFmtId="0" fontId="6" fillId="5" borderId="23" xfId="0" applyFont="1" applyFill="1" applyBorder="1" applyAlignment="1">
      <alignment horizontal="center" vertical="top"/>
    </xf>
    <xf numFmtId="4" fontId="6" fillId="5" borderId="23" xfId="0" applyNumberFormat="1" applyFont="1" applyFill="1" applyBorder="1" applyAlignment="1">
      <alignment horizontal="left" vertical="top" wrapText="1"/>
    </xf>
    <xf numFmtId="4" fontId="6" fillId="5" borderId="23" xfId="0" applyNumberFormat="1" applyFont="1" applyFill="1" applyBorder="1" applyAlignment="1">
      <alignment horizontal="center"/>
    </xf>
    <xf numFmtId="168" fontId="6" fillId="5" borderId="23" xfId="0" applyNumberFormat="1" applyFont="1" applyFill="1" applyBorder="1" applyAlignment="1">
      <alignment horizontal="right"/>
    </xf>
    <xf numFmtId="0" fontId="17" fillId="0" borderId="0" xfId="7" applyFont="1" applyAlignment="1">
      <alignment horizontal="center" vertical="top"/>
    </xf>
    <xf numFmtId="0" fontId="17" fillId="0" borderId="0" xfId="7" applyFont="1" applyAlignment="1">
      <alignment horizontal="left" vertical="top" wrapText="1"/>
    </xf>
    <xf numFmtId="168" fontId="17" fillId="0" borderId="0" xfId="7" applyNumberFormat="1" applyFont="1" applyAlignment="1">
      <alignment horizontal="right"/>
    </xf>
    <xf numFmtId="168" fontId="17" fillId="0" borderId="0" xfId="7" applyNumberFormat="1" applyFont="1"/>
    <xf numFmtId="0" fontId="84" fillId="0" borderId="0" xfId="7" applyFont="1"/>
    <xf numFmtId="0" fontId="78" fillId="0" borderId="0" xfId="7" quotePrefix="1" applyFont="1" applyAlignment="1">
      <alignment horizontal="justify" vertical="top"/>
    </xf>
    <xf numFmtId="0" fontId="3" fillId="0" borderId="26" xfId="1" applyFont="1" applyBorder="1"/>
    <xf numFmtId="0" fontId="2" fillId="0" borderId="26" xfId="1" applyBorder="1"/>
    <xf numFmtId="165" fontId="7" fillId="0" borderId="26" xfId="1" applyNumberFormat="1" applyFont="1" applyBorder="1"/>
    <xf numFmtId="0" fontId="62" fillId="0" borderId="26" xfId="1" applyFont="1" applyBorder="1"/>
    <xf numFmtId="0" fontId="7" fillId="0" borderId="26" xfId="1" applyFont="1" applyBorder="1"/>
    <xf numFmtId="165" fontId="7" fillId="0" borderId="26" xfId="1" applyNumberFormat="1" applyFont="1" applyBorder="1" applyAlignment="1">
      <alignment vertical="top"/>
    </xf>
    <xf numFmtId="165" fontId="6" fillId="0" borderId="26" xfId="1" applyNumberFormat="1" applyFont="1" applyFill="1" applyBorder="1" applyAlignment="1">
      <alignment horizontal="right"/>
    </xf>
    <xf numFmtId="0" fontId="3" fillId="0" borderId="26" xfId="1" applyFont="1" applyFill="1" applyBorder="1"/>
    <xf numFmtId="165" fontId="7" fillId="0" borderId="26" xfId="1" applyNumberFormat="1" applyFont="1" applyFill="1" applyBorder="1" applyAlignment="1">
      <alignment horizontal="right" vertical="top"/>
    </xf>
    <xf numFmtId="0" fontId="7" fillId="0" borderId="26" xfId="1" applyFont="1" applyFill="1" applyBorder="1" applyAlignment="1">
      <alignment horizontal="left" vertical="top"/>
    </xf>
    <xf numFmtId="0" fontId="7" fillId="0" borderId="26" xfId="1" applyFont="1" applyFill="1" applyBorder="1" applyAlignment="1">
      <alignment horizontal="right" vertical="top" wrapText="1"/>
    </xf>
    <xf numFmtId="0" fontId="7" fillId="0" borderId="26" xfId="1" applyFont="1" applyFill="1" applyBorder="1" applyAlignment="1">
      <alignment horizontal="left" vertical="top" wrapText="1"/>
    </xf>
    <xf numFmtId="0" fontId="6" fillId="0" borderId="26" xfId="1" applyFont="1" applyFill="1" applyBorder="1" applyAlignment="1">
      <alignment horizontal="right" vertical="top" wrapText="1"/>
    </xf>
    <xf numFmtId="0" fontId="7" fillId="0" borderId="26" xfId="1" applyFont="1" applyFill="1" applyBorder="1" applyAlignment="1">
      <alignment vertical="top" wrapText="1"/>
    </xf>
    <xf numFmtId="0" fontId="6" fillId="0" borderId="26" xfId="1" applyFont="1" applyBorder="1" applyAlignment="1">
      <alignment horizontal="right"/>
    </xf>
    <xf numFmtId="0" fontId="6" fillId="0" borderId="26" xfId="1" applyFont="1" applyFill="1" applyBorder="1" applyAlignment="1">
      <alignment horizontal="right"/>
    </xf>
    <xf numFmtId="0" fontId="23" fillId="0" borderId="26" xfId="1" applyFont="1" applyFill="1" applyBorder="1"/>
    <xf numFmtId="165" fontId="6" fillId="0" borderId="26" xfId="1" applyNumberFormat="1" applyFont="1" applyBorder="1" applyAlignment="1">
      <alignment horizontal="right"/>
    </xf>
    <xf numFmtId="0" fontId="33" fillId="0" borderId="26" xfId="1" applyFont="1" applyBorder="1"/>
    <xf numFmtId="44" fontId="6" fillId="0" borderId="26" xfId="1" applyNumberFormat="1" applyFont="1" applyBorder="1"/>
    <xf numFmtId="0" fontId="24" fillId="0" borderId="26" xfId="1" applyFont="1" applyBorder="1"/>
    <xf numFmtId="0" fontId="29" fillId="0" borderId="26" xfId="4" applyFont="1" applyBorder="1"/>
    <xf numFmtId="165" fontId="6" fillId="0" borderId="26" xfId="1" applyNumberFormat="1" applyFont="1" applyBorder="1" applyAlignment="1">
      <alignment vertical="top"/>
    </xf>
    <xf numFmtId="0" fontId="6" fillId="0" borderId="26" xfId="1" applyFont="1" applyBorder="1" applyAlignment="1">
      <alignment vertical="top"/>
    </xf>
    <xf numFmtId="0" fontId="14" fillId="0" borderId="26" xfId="1" applyFont="1" applyBorder="1" applyAlignment="1">
      <alignment vertical="top"/>
    </xf>
    <xf numFmtId="165" fontId="14" fillId="0" borderId="26" xfId="1" applyNumberFormat="1" applyFont="1" applyBorder="1" applyAlignment="1">
      <alignment vertical="top"/>
    </xf>
    <xf numFmtId="0" fontId="85" fillId="0" borderId="0" xfId="1" applyFont="1" applyFill="1" applyBorder="1"/>
    <xf numFmtId="0" fontId="86" fillId="0" borderId="0" xfId="1" applyFont="1"/>
    <xf numFmtId="0" fontId="86" fillId="0" borderId="0" xfId="1" applyFont="1" applyFill="1" applyBorder="1"/>
    <xf numFmtId="165" fontId="86" fillId="0" borderId="0" xfId="1" applyNumberFormat="1" applyFont="1" applyFill="1" applyBorder="1"/>
    <xf numFmtId="44" fontId="23" fillId="0" borderId="11" xfId="27" applyFont="1" applyBorder="1"/>
    <xf numFmtId="0" fontId="23" fillId="0" borderId="0" xfId="1" applyFont="1" applyBorder="1"/>
    <xf numFmtId="0" fontId="23" fillId="0" borderId="12" xfId="1" applyFont="1" applyBorder="1"/>
    <xf numFmtId="44" fontId="23" fillId="0" borderId="13" xfId="27" applyFont="1" applyBorder="1"/>
    <xf numFmtId="0" fontId="23" fillId="0" borderId="14" xfId="1" applyFont="1" applyBorder="1"/>
    <xf numFmtId="0" fontId="23" fillId="0" borderId="15" xfId="1" applyFont="1" applyBorder="1"/>
    <xf numFmtId="0" fontId="3" fillId="0" borderId="8" xfId="1" applyFont="1" applyBorder="1" applyAlignment="1">
      <alignment horizontal="right"/>
    </xf>
    <xf numFmtId="0" fontId="83" fillId="18" borderId="0" xfId="7" quotePrefix="1" applyFont="1" applyFill="1" applyAlignment="1">
      <alignment horizontal="center" vertical="top"/>
    </xf>
    <xf numFmtId="0" fontId="17" fillId="18" borderId="0" xfId="7" applyFont="1" applyFill="1" applyAlignment="1">
      <alignment horizontal="center" vertical="top" wrapText="1"/>
    </xf>
    <xf numFmtId="0" fontId="78" fillId="18" borderId="0" xfId="7" quotePrefix="1" applyFont="1" applyFill="1" applyAlignment="1">
      <alignment horizontal="center" vertical="top"/>
    </xf>
    <xf numFmtId="0" fontId="78" fillId="18" borderId="0" xfId="7" applyFont="1" applyFill="1" applyAlignment="1">
      <alignment horizontal="justify" vertical="top" wrapText="1"/>
    </xf>
    <xf numFmtId="0" fontId="17" fillId="18" borderId="0" xfId="7" quotePrefix="1" applyFont="1" applyFill="1" applyAlignment="1">
      <alignment horizontal="justify" vertical="top" wrapText="1"/>
    </xf>
    <xf numFmtId="0" fontId="17" fillId="18" borderId="0" xfId="28" applyFont="1" applyFill="1" applyAlignment="1">
      <alignment horizontal="center"/>
    </xf>
    <xf numFmtId="0" fontId="78" fillId="18" borderId="0" xfId="12" quotePrefix="1" applyFont="1" applyFill="1" applyAlignment="1">
      <alignment horizontal="center" vertical="top"/>
    </xf>
    <xf numFmtId="170" fontId="35" fillId="0" borderId="0" xfId="7" applyNumberFormat="1" applyAlignment="1">
      <alignment vertical="center"/>
    </xf>
    <xf numFmtId="0" fontId="87" fillId="0" borderId="0" xfId="7" applyFont="1"/>
    <xf numFmtId="0" fontId="88" fillId="0" borderId="0" xfId="7" applyFont="1"/>
    <xf numFmtId="4" fontId="88" fillId="0" borderId="0" xfId="7" applyNumberFormat="1" applyFont="1" applyAlignment="1">
      <alignment horizontal="right"/>
    </xf>
    <xf numFmtId="0" fontId="89" fillId="0" borderId="0" xfId="7" applyFont="1" applyAlignment="1">
      <alignment horizontal="center"/>
    </xf>
    <xf numFmtId="0" fontId="89" fillId="0" borderId="0" xfId="7" applyFont="1" applyAlignment="1">
      <alignment horizontal="right"/>
    </xf>
    <xf numFmtId="0" fontId="88" fillId="0" borderId="0" xfId="7" applyFont="1" applyAlignment="1">
      <alignment horizontal="left"/>
    </xf>
    <xf numFmtId="170" fontId="89" fillId="0" borderId="0" xfId="7" applyNumberFormat="1" applyFont="1" applyAlignment="1">
      <alignment horizontal="center" vertical="center"/>
    </xf>
    <xf numFmtId="4" fontId="88" fillId="0" borderId="18" xfId="7" applyNumberFormat="1" applyFont="1" applyBorder="1" applyAlignment="1">
      <alignment horizontal="right"/>
    </xf>
    <xf numFmtId="4" fontId="88" fillId="0" borderId="17" xfId="7" applyNumberFormat="1" applyFont="1" applyBorder="1" applyAlignment="1">
      <alignment horizontal="right"/>
    </xf>
    <xf numFmtId="0" fontId="89" fillId="0" borderId="17" xfId="7" applyFont="1" applyBorder="1" applyAlignment="1">
      <alignment horizontal="center"/>
    </xf>
    <xf numFmtId="0" fontId="89" fillId="0" borderId="17" xfId="7" applyFont="1" applyBorder="1" applyAlignment="1">
      <alignment horizontal="right"/>
    </xf>
    <xf numFmtId="0" fontId="88" fillId="0" borderId="17" xfId="7" applyFont="1" applyBorder="1" applyAlignment="1">
      <alignment horizontal="left"/>
    </xf>
    <xf numFmtId="170" fontId="89" fillId="0" borderId="16" xfId="7" applyNumberFormat="1" applyFont="1" applyBorder="1" applyAlignment="1">
      <alignment horizontal="center" vertical="center"/>
    </xf>
    <xf numFmtId="4" fontId="89" fillId="0" borderId="0" xfId="7" applyNumberFormat="1" applyFont="1" applyAlignment="1">
      <alignment horizontal="right"/>
    </xf>
    <xf numFmtId="0" fontId="87" fillId="0" borderId="0" xfId="29" applyFont="1" applyAlignment="1">
      <alignment vertical="center" wrapText="1"/>
    </xf>
    <xf numFmtId="0" fontId="90" fillId="0" borderId="0" xfId="7" applyFont="1" applyAlignment="1">
      <alignment vertical="center" wrapText="1"/>
    </xf>
    <xf numFmtId="0" fontId="89" fillId="0" borderId="0" xfId="7" applyFont="1" applyAlignment="1">
      <alignment horizontal="left"/>
    </xf>
    <xf numFmtId="0" fontId="89" fillId="0" borderId="0" xfId="7" applyFont="1" applyAlignment="1">
      <alignment horizontal="left" wrapText="1"/>
    </xf>
    <xf numFmtId="0" fontId="52" fillId="0" borderId="0" xfId="7" applyFont="1"/>
    <xf numFmtId="0" fontId="87" fillId="0" borderId="0" xfId="7" applyFont="1" applyAlignment="1">
      <alignment horizontal="center"/>
    </xf>
    <xf numFmtId="0" fontId="91" fillId="0" borderId="0" xfId="7" applyFont="1" applyAlignment="1">
      <alignment horizontal="left"/>
    </xf>
    <xf numFmtId="170" fontId="87" fillId="0" borderId="0" xfId="7" applyNumberFormat="1" applyFont="1" applyAlignment="1">
      <alignment horizontal="center" vertical="center"/>
    </xf>
    <xf numFmtId="0" fontId="87" fillId="0" borderId="0" xfId="7" applyFont="1" applyAlignment="1">
      <alignment vertical="top" wrapText="1"/>
    </xf>
    <xf numFmtId="1" fontId="89" fillId="0" borderId="0" xfId="7" applyNumberFormat="1" applyFont="1" applyAlignment="1">
      <alignment horizontal="center"/>
    </xf>
    <xf numFmtId="0" fontId="90" fillId="0" borderId="0" xfId="7" applyFont="1" applyAlignment="1">
      <alignment horizontal="left" vertical="top" wrapText="1"/>
    </xf>
    <xf numFmtId="0" fontId="90" fillId="0" borderId="0" xfId="7" applyFont="1" applyAlignment="1">
      <alignment vertical="top" wrapText="1"/>
    </xf>
    <xf numFmtId="4" fontId="35" fillId="0" borderId="0" xfId="7" applyNumberFormat="1" applyAlignment="1">
      <alignment horizontal="center"/>
    </xf>
    <xf numFmtId="0" fontId="93" fillId="0" borderId="0" xfId="7" applyFont="1" applyAlignment="1">
      <alignment horizontal="left"/>
    </xf>
    <xf numFmtId="170" fontId="35" fillId="0" borderId="0" xfId="7" applyNumberFormat="1" applyAlignment="1">
      <alignment horizontal="center" vertical="center"/>
    </xf>
    <xf numFmtId="0" fontId="35" fillId="0" borderId="0" xfId="7" quotePrefix="1" applyAlignment="1">
      <alignment horizontal="left"/>
    </xf>
    <xf numFmtId="4" fontId="35" fillId="0" borderId="27" xfId="7" applyNumberFormat="1" applyBorder="1" applyAlignment="1">
      <alignment horizontal="center"/>
    </xf>
    <xf numFmtId="4" fontId="35" fillId="0" borderId="13" xfId="7" applyNumberFormat="1" applyBorder="1" applyAlignment="1">
      <alignment horizontal="center"/>
    </xf>
    <xf numFmtId="0" fontId="35" fillId="0" borderId="13" xfId="7" applyBorder="1" applyAlignment="1">
      <alignment horizontal="center"/>
    </xf>
    <xf numFmtId="0" fontId="35" fillId="0" borderId="13" xfId="7" quotePrefix="1" applyBorder="1" applyAlignment="1">
      <alignment horizontal="left"/>
    </xf>
    <xf numFmtId="170" fontId="35" fillId="0" borderId="13" xfId="7" applyNumberFormat="1" applyBorder="1" applyAlignment="1">
      <alignment horizontal="center" vertical="center"/>
    </xf>
    <xf numFmtId="4" fontId="35" fillId="0" borderId="28" xfId="7" applyNumberFormat="1" applyBorder="1" applyAlignment="1">
      <alignment horizontal="center"/>
    </xf>
    <xf numFmtId="4" fontId="35" fillId="0" borderId="8" xfId="7" applyNumberFormat="1" applyBorder="1" applyAlignment="1">
      <alignment horizontal="center"/>
    </xf>
    <xf numFmtId="0" fontId="35" fillId="0" borderId="8" xfId="7" applyBorder="1" applyAlignment="1">
      <alignment horizontal="center"/>
    </xf>
    <xf numFmtId="0" fontId="35" fillId="0" borderId="8" xfId="7" quotePrefix="1" applyBorder="1" applyAlignment="1">
      <alignment horizontal="left"/>
    </xf>
    <xf numFmtId="170" fontId="35" fillId="0" borderId="8" xfId="7" applyNumberFormat="1" applyBorder="1" applyAlignment="1">
      <alignment horizontal="center" vertical="center"/>
    </xf>
    <xf numFmtId="170" fontId="35" fillId="0" borderId="8" xfId="12" applyNumberFormat="1" applyBorder="1" applyAlignment="1">
      <alignment horizontal="center" vertical="center"/>
    </xf>
    <xf numFmtId="0" fontId="35" fillId="0" borderId="8" xfId="12" quotePrefix="1" applyBorder="1" applyAlignment="1">
      <alignment horizontal="left"/>
    </xf>
    <xf numFmtId="0" fontId="35" fillId="0" borderId="8" xfId="12" applyBorder="1" applyAlignment="1">
      <alignment horizontal="center"/>
    </xf>
    <xf numFmtId="4" fontId="35" fillId="0" borderId="28" xfId="12" applyNumberFormat="1" applyBorder="1" applyAlignment="1">
      <alignment horizontal="center"/>
    </xf>
    <xf numFmtId="170" fontId="35" fillId="0" borderId="13" xfId="12" applyNumberFormat="1" applyBorder="1" applyAlignment="1">
      <alignment horizontal="center" vertical="center"/>
    </xf>
    <xf numFmtId="0" fontId="35" fillId="0" borderId="13" xfId="12" quotePrefix="1" applyBorder="1" applyAlignment="1">
      <alignment horizontal="left"/>
    </xf>
    <xf numFmtId="0" fontId="35" fillId="0" borderId="13" xfId="12" applyBorder="1" applyAlignment="1">
      <alignment horizontal="center"/>
    </xf>
    <xf numFmtId="4" fontId="35" fillId="0" borderId="13" xfId="28" applyNumberFormat="1" applyFont="1" applyBorder="1" applyAlignment="1">
      <alignment horizontal="center"/>
    </xf>
    <xf numFmtId="4" fontId="35" fillId="0" borderId="27" xfId="28" applyNumberFormat="1" applyFont="1" applyBorder="1" applyAlignment="1">
      <alignment horizontal="center"/>
    </xf>
    <xf numFmtId="0" fontId="35" fillId="0" borderId="0" xfId="7" applyAlignment="1">
      <alignment horizontal="right"/>
    </xf>
    <xf numFmtId="0" fontId="94" fillId="0" borderId="0" xfId="7" applyFont="1" applyAlignment="1">
      <alignment horizontal="left"/>
    </xf>
    <xf numFmtId="0" fontId="87" fillId="0" borderId="0" xfId="7" applyFont="1" applyAlignment="1">
      <alignment horizontal="right"/>
    </xf>
    <xf numFmtId="0" fontId="87" fillId="0" borderId="0" xfId="7" applyFont="1" applyAlignment="1">
      <alignment horizontal="left"/>
    </xf>
    <xf numFmtId="0" fontId="92" fillId="0" borderId="0" xfId="7" applyFont="1" applyAlignment="1">
      <alignment horizontal="left"/>
    </xf>
    <xf numFmtId="1" fontId="87" fillId="0" borderId="0" xfId="7" applyNumberFormat="1" applyFont="1" applyAlignment="1">
      <alignment horizontal="center"/>
    </xf>
    <xf numFmtId="0" fontId="89" fillId="0" borderId="0" xfId="7" applyFont="1" applyAlignment="1">
      <alignment horizontal="center" vertical="center"/>
    </xf>
    <xf numFmtId="0" fontId="92" fillId="0" borderId="0" xfId="7" applyFont="1" applyAlignment="1">
      <alignment horizontal="left" vertical="center"/>
    </xf>
    <xf numFmtId="0" fontId="89" fillId="0" borderId="0" xfId="7" applyFont="1" applyAlignment="1">
      <alignment horizontal="right" vertical="center"/>
    </xf>
    <xf numFmtId="170" fontId="87" fillId="0" borderId="0" xfId="29" applyNumberFormat="1" applyFont="1" applyAlignment="1">
      <alignment horizontal="center" vertical="center"/>
    </xf>
    <xf numFmtId="0" fontId="90" fillId="0" borderId="0" xfId="30" applyFont="1" applyAlignment="1">
      <alignment vertical="center" wrapText="1"/>
    </xf>
    <xf numFmtId="0" fontId="87" fillId="0" borderId="0" xfId="29" applyFont="1" applyAlignment="1">
      <alignment horizontal="center" vertical="center"/>
    </xf>
    <xf numFmtId="170" fontId="35" fillId="0" borderId="0" xfId="12" applyNumberFormat="1" applyAlignment="1">
      <alignment horizontal="center" vertical="center"/>
    </xf>
    <xf numFmtId="0" fontId="35" fillId="0" borderId="0" xfId="12" applyAlignment="1">
      <alignment horizontal="center"/>
    </xf>
    <xf numFmtId="0" fontId="90" fillId="0" borderId="0" xfId="7" applyFont="1" applyAlignment="1">
      <alignment horizontal="left"/>
    </xf>
    <xf numFmtId="4" fontId="89" fillId="0" borderId="0" xfId="7" applyNumberFormat="1" applyFont="1" applyAlignment="1">
      <alignment horizontal="center"/>
    </xf>
    <xf numFmtId="4" fontId="89" fillId="0" borderId="18" xfId="7" applyNumberFormat="1" applyFont="1" applyBorder="1" applyAlignment="1">
      <alignment horizontal="right"/>
    </xf>
    <xf numFmtId="0" fontId="35" fillId="0" borderId="8" xfId="7" applyBorder="1" applyAlignment="1">
      <alignment horizontal="right"/>
    </xf>
    <xf numFmtId="0" fontId="35" fillId="0" borderId="13" xfId="7" applyBorder="1" applyAlignment="1">
      <alignment horizontal="right"/>
    </xf>
    <xf numFmtId="0" fontId="76" fillId="0" borderId="0" xfId="1" applyFont="1"/>
    <xf numFmtId="0" fontId="77" fillId="14" borderId="26" xfId="1" applyFont="1" applyFill="1" applyBorder="1"/>
    <xf numFmtId="165" fontId="77" fillId="0" borderId="26" xfId="1" applyNumberFormat="1" applyFont="1" applyBorder="1"/>
    <xf numFmtId="0" fontId="77" fillId="11" borderId="26" xfId="1" applyFont="1" applyFill="1" applyBorder="1" applyAlignment="1">
      <alignment horizontal="left" vertical="top"/>
    </xf>
    <xf numFmtId="0" fontId="77" fillId="15" borderId="26" xfId="1" applyFont="1" applyFill="1" applyBorder="1" applyAlignment="1">
      <alignment horizontal="left" vertical="top" wrapText="1"/>
    </xf>
    <xf numFmtId="0" fontId="77" fillId="16" borderId="26" xfId="1" applyFont="1" applyFill="1" applyBorder="1"/>
    <xf numFmtId="0" fontId="77" fillId="0" borderId="26" xfId="1" applyFont="1" applyBorder="1"/>
    <xf numFmtId="0" fontId="77" fillId="17" borderId="26" xfId="1" applyFont="1" applyFill="1" applyBorder="1"/>
    <xf numFmtId="0" fontId="77" fillId="18" borderId="26" xfId="1" applyFont="1" applyFill="1" applyBorder="1"/>
    <xf numFmtId="0" fontId="77" fillId="5" borderId="26" xfId="1" applyFont="1" applyFill="1" applyBorder="1" applyAlignment="1">
      <alignment vertical="center"/>
    </xf>
    <xf numFmtId="0" fontId="77" fillId="19" borderId="26" xfId="1" applyFont="1" applyFill="1" applyBorder="1"/>
    <xf numFmtId="0" fontId="77" fillId="13" borderId="26" xfId="1" applyFont="1" applyFill="1" applyBorder="1" applyAlignment="1">
      <alignment vertical="center"/>
    </xf>
    <xf numFmtId="0" fontId="77" fillId="0" borderId="26" xfId="1" applyFont="1" applyBorder="1" applyAlignment="1">
      <alignment horizontal="left" vertical="center"/>
    </xf>
    <xf numFmtId="4" fontId="58" fillId="18" borderId="0" xfId="6" applyNumberFormat="1" applyFont="1" applyFill="1" applyAlignment="1">
      <alignment vertical="top"/>
    </xf>
    <xf numFmtId="170" fontId="89" fillId="18" borderId="0" xfId="7" applyNumberFormat="1" applyFont="1" applyFill="1" applyAlignment="1">
      <alignment horizontal="center" vertical="center"/>
    </xf>
    <xf numFmtId="0" fontId="90" fillId="18" borderId="0" xfId="7" applyFont="1" applyFill="1" applyAlignment="1">
      <alignment vertical="top" wrapText="1"/>
    </xf>
    <xf numFmtId="0" fontId="89" fillId="18" borderId="0" xfId="7" applyFont="1" applyFill="1" applyAlignment="1">
      <alignment horizontal="right"/>
    </xf>
    <xf numFmtId="0" fontId="87" fillId="18" borderId="0" xfId="7" applyFont="1" applyFill="1" applyAlignment="1">
      <alignment horizontal="center"/>
    </xf>
    <xf numFmtId="0" fontId="90" fillId="18" borderId="0" xfId="7" applyFont="1" applyFill="1" applyAlignment="1">
      <alignment horizontal="left" vertical="top" wrapText="1"/>
    </xf>
    <xf numFmtId="1" fontId="89" fillId="18" borderId="0" xfId="7" applyNumberFormat="1" applyFont="1" applyFill="1" applyAlignment="1">
      <alignment horizontal="center"/>
    </xf>
    <xf numFmtId="0" fontId="89" fillId="18" borderId="0" xfId="7" applyFont="1" applyFill="1" applyAlignment="1">
      <alignment horizontal="left" wrapText="1"/>
    </xf>
    <xf numFmtId="0" fontId="89" fillId="18" borderId="0" xfId="7" applyFont="1" applyFill="1" applyAlignment="1">
      <alignment horizontal="center"/>
    </xf>
    <xf numFmtId="0" fontId="89" fillId="18" borderId="0" xfId="7" applyFont="1" applyFill="1" applyAlignment="1">
      <alignment horizontal="left"/>
    </xf>
    <xf numFmtId="0" fontId="87" fillId="18" borderId="0" xfId="7" applyFont="1" applyFill="1" applyAlignment="1">
      <alignment vertical="top" wrapText="1"/>
    </xf>
    <xf numFmtId="0" fontId="91" fillId="18" borderId="0" xfId="7" applyFont="1" applyFill="1" applyAlignment="1">
      <alignment horizontal="left"/>
    </xf>
    <xf numFmtId="0" fontId="90" fillId="18" borderId="0" xfId="7" applyFont="1" applyFill="1" applyAlignment="1">
      <alignment vertical="center" wrapText="1"/>
    </xf>
    <xf numFmtId="0" fontId="87" fillId="18" borderId="0" xfId="29" applyFont="1" applyFill="1" applyAlignment="1">
      <alignment vertical="center" wrapText="1"/>
    </xf>
    <xf numFmtId="170" fontId="87" fillId="18" borderId="0" xfId="7" applyNumberFormat="1" applyFont="1" applyFill="1" applyAlignment="1">
      <alignment horizontal="center" vertical="center"/>
    </xf>
    <xf numFmtId="0" fontId="94" fillId="18" borderId="0" xfId="7" applyFont="1" applyFill="1" applyAlignment="1">
      <alignment horizontal="left"/>
    </xf>
    <xf numFmtId="0" fontId="87" fillId="18" borderId="0" xfId="7" applyFont="1" applyFill="1" applyAlignment="1">
      <alignment horizontal="right"/>
    </xf>
    <xf numFmtId="0" fontId="87" fillId="18" borderId="0" xfId="7" applyFont="1" applyFill="1" applyAlignment="1">
      <alignment horizontal="left" wrapText="1"/>
    </xf>
    <xf numFmtId="0" fontId="87" fillId="18" borderId="0" xfId="7" applyFont="1" applyFill="1" applyAlignment="1">
      <alignment horizontal="left"/>
    </xf>
    <xf numFmtId="0" fontId="52" fillId="18" borderId="0" xfId="29" applyFont="1" applyFill="1"/>
    <xf numFmtId="0" fontId="52" fillId="18" borderId="0" xfId="7" applyFont="1" applyFill="1"/>
    <xf numFmtId="0" fontId="87" fillId="18" borderId="0" xfId="7" applyFont="1" applyFill="1" applyAlignment="1">
      <alignment horizontal="left" vertical="center" wrapText="1"/>
    </xf>
    <xf numFmtId="0" fontId="92" fillId="18" borderId="0" xfId="7" applyFont="1" applyFill="1" applyAlignment="1">
      <alignment horizontal="left"/>
    </xf>
    <xf numFmtId="1" fontId="87" fillId="18" borderId="0" xfId="7" applyNumberFormat="1" applyFont="1" applyFill="1" applyAlignment="1">
      <alignment horizontal="center"/>
    </xf>
    <xf numFmtId="0" fontId="90" fillId="18" borderId="0" xfId="7" applyFont="1" applyFill="1" applyAlignment="1">
      <alignment horizontal="justify" vertical="center"/>
    </xf>
    <xf numFmtId="0" fontId="87" fillId="18" borderId="0" xfId="7" applyFont="1" applyFill="1" applyAlignment="1">
      <alignment horizontal="center" vertical="center"/>
    </xf>
    <xf numFmtId="0" fontId="90" fillId="18" borderId="0" xfId="7" applyFont="1" applyFill="1" applyAlignment="1">
      <alignment vertical="center"/>
    </xf>
    <xf numFmtId="0" fontId="87" fillId="18" borderId="0" xfId="7" applyFont="1" applyFill="1" applyAlignment="1">
      <alignment horizontal="right" vertical="center"/>
    </xf>
    <xf numFmtId="0" fontId="89" fillId="18" borderId="0" xfId="7" applyFont="1" applyFill="1" applyAlignment="1">
      <alignment horizontal="left" vertical="center" wrapText="1"/>
    </xf>
    <xf numFmtId="0" fontId="89" fillId="18" borderId="0" xfId="7" applyFont="1" applyFill="1" applyAlignment="1">
      <alignment horizontal="center" vertical="center"/>
    </xf>
    <xf numFmtId="0" fontId="92" fillId="18" borderId="0" xfId="7" applyFont="1" applyFill="1" applyAlignment="1">
      <alignment horizontal="left" vertical="center"/>
    </xf>
    <xf numFmtId="0" fontId="89" fillId="18" borderId="0" xfId="7" applyFont="1" applyFill="1" applyAlignment="1">
      <alignment horizontal="right" vertical="center"/>
    </xf>
    <xf numFmtId="0" fontId="90" fillId="18" borderId="0" xfId="7" applyFont="1" applyFill="1" applyAlignment="1">
      <alignment horizontal="left" vertical="center" wrapText="1"/>
    </xf>
    <xf numFmtId="170" fontId="87" fillId="18" borderId="0" xfId="29" applyNumberFormat="1" applyFont="1" applyFill="1" applyAlignment="1">
      <alignment horizontal="center" vertical="center"/>
    </xf>
    <xf numFmtId="0" fontId="90" fillId="18" borderId="0" xfId="30" applyFont="1" applyFill="1" applyAlignment="1">
      <alignment vertical="center" wrapText="1"/>
    </xf>
    <xf numFmtId="0" fontId="87" fillId="18" borderId="0" xfId="29" applyFont="1" applyFill="1" applyAlignment="1">
      <alignment horizontal="center" vertical="center"/>
    </xf>
    <xf numFmtId="0" fontId="61" fillId="0" borderId="0" xfId="7" applyFont="1" applyAlignment="1">
      <alignment horizontal="center" vertical="top"/>
    </xf>
    <xf numFmtId="0" fontId="61" fillId="0" borderId="0" xfId="7" applyFont="1" applyAlignment="1">
      <alignment horizontal="left" vertical="top" wrapText="1"/>
    </xf>
    <xf numFmtId="167" fontId="67" fillId="0" borderId="0" xfId="8" applyFont="1" applyAlignment="1">
      <alignment horizontal="center"/>
    </xf>
    <xf numFmtId="4" fontId="67" fillId="0" borderId="0" xfId="8" applyNumberFormat="1" applyFont="1" applyAlignment="1">
      <alignment horizontal="center"/>
    </xf>
    <xf numFmtId="168" fontId="95" fillId="0" borderId="0" xfId="8" applyNumberFormat="1" applyFont="1" applyAlignment="1">
      <alignment horizontal="right"/>
    </xf>
    <xf numFmtId="1" fontId="7" fillId="0" borderId="0" xfId="30" applyNumberFormat="1" applyFont="1" applyAlignment="1">
      <alignment horizontal="left"/>
    </xf>
    <xf numFmtId="49" fontId="67" fillId="0" borderId="0" xfId="30" applyNumberFormat="1" applyFont="1"/>
    <xf numFmtId="0" fontId="7" fillId="4" borderId="22" xfId="0" applyFont="1" applyFill="1" applyBorder="1" applyAlignment="1">
      <alignment horizontal="center" vertical="center" wrapText="1"/>
    </xf>
    <xf numFmtId="0" fontId="61" fillId="4" borderId="22" xfId="0" applyFont="1" applyFill="1" applyBorder="1" applyAlignment="1">
      <alignment horizontal="center" vertical="center" wrapText="1"/>
    </xf>
    <xf numFmtId="168" fontId="7" fillId="4" borderId="22" xfId="0" applyNumberFormat="1" applyFont="1" applyFill="1" applyBorder="1" applyAlignment="1">
      <alignment horizontal="center" vertical="center" wrapText="1"/>
    </xf>
    <xf numFmtId="2" fontId="17" fillId="20" borderId="0" xfId="18" applyNumberFormat="1" applyFont="1" applyFill="1" applyAlignment="1">
      <alignment horizontal="left"/>
    </xf>
    <xf numFmtId="49" fontId="17" fillId="20" borderId="0" xfId="18" applyNumberFormat="1" applyFont="1" applyFill="1" applyAlignment="1">
      <alignment horizontal="left"/>
    </xf>
    <xf numFmtId="1" fontId="76" fillId="20" borderId="0" xfId="31" applyNumberFormat="1" applyFont="1" applyFill="1" applyBorder="1" applyAlignment="1">
      <alignment horizontal="left"/>
    </xf>
    <xf numFmtId="49" fontId="17" fillId="20" borderId="0" xfId="31" applyNumberFormat="1" applyFont="1" applyFill="1" applyBorder="1" applyAlignment="1">
      <alignment horizontal="center"/>
    </xf>
    <xf numFmtId="2" fontId="76" fillId="20" borderId="0" xfId="18" applyNumberFormat="1" applyFont="1" applyFill="1" applyAlignment="1">
      <alignment horizontal="right"/>
    </xf>
    <xf numFmtId="2" fontId="17" fillId="17" borderId="0" xfId="18" applyNumberFormat="1" applyFont="1" applyFill="1" applyAlignment="1">
      <alignment horizontal="left" vertical="top"/>
    </xf>
    <xf numFmtId="49" fontId="17" fillId="17" borderId="0" xfId="18" applyNumberFormat="1" applyFont="1" applyFill="1" applyAlignment="1">
      <alignment horizontal="left" vertical="top" wrapText="1"/>
    </xf>
    <xf numFmtId="1" fontId="76" fillId="17" borderId="0" xfId="31" applyNumberFormat="1" applyFont="1" applyFill="1" applyBorder="1" applyAlignment="1">
      <alignment horizontal="left"/>
    </xf>
    <xf numFmtId="4" fontId="76" fillId="17" borderId="0" xfId="18" applyNumberFormat="1" applyFont="1" applyFill="1" applyAlignment="1">
      <alignment horizontal="right"/>
    </xf>
    <xf numFmtId="49" fontId="67" fillId="0" borderId="0" xfId="30" applyNumberFormat="1" applyFont="1" applyAlignment="1">
      <alignment wrapText="1"/>
    </xf>
    <xf numFmtId="49" fontId="17" fillId="17" borderId="0" xfId="18" applyNumberFormat="1" applyFont="1" applyFill="1"/>
    <xf numFmtId="1" fontId="76" fillId="17" borderId="0" xfId="18" applyNumberFormat="1" applyFont="1" applyFill="1" applyAlignment="1">
      <alignment horizontal="left"/>
    </xf>
    <xf numFmtId="4" fontId="76" fillId="17" borderId="0" xfId="18" applyNumberFormat="1" applyFont="1" applyFill="1" applyAlignment="1">
      <alignment horizontal="right" vertical="center"/>
    </xf>
    <xf numFmtId="0" fontId="17" fillId="0" borderId="0" xfId="32" applyFont="1"/>
    <xf numFmtId="2" fontId="17" fillId="0" borderId="0" xfId="18" applyNumberFormat="1" applyFont="1" applyAlignment="1">
      <alignment horizontal="left" vertical="top"/>
    </xf>
    <xf numFmtId="49" fontId="17" fillId="0" borderId="0" xfId="18" applyNumberFormat="1" applyFont="1"/>
    <xf numFmtId="1" fontId="76" fillId="0" borderId="0" xfId="18" applyNumberFormat="1" applyFont="1" applyAlignment="1">
      <alignment horizontal="left"/>
    </xf>
    <xf numFmtId="4" fontId="17" fillId="0" borderId="0" xfId="18" applyNumberFormat="1" applyFont="1" applyAlignment="1">
      <alignment horizontal="right"/>
    </xf>
    <xf numFmtId="4" fontId="76" fillId="0" borderId="0" xfId="18" applyNumberFormat="1" applyFont="1" applyAlignment="1">
      <alignment horizontal="right"/>
    </xf>
    <xf numFmtId="49" fontId="17" fillId="0" borderId="0" xfId="18" applyNumberFormat="1" applyFont="1" applyAlignment="1">
      <alignment horizontal="left"/>
    </xf>
    <xf numFmtId="49" fontId="82" fillId="0" borderId="0" xfId="18" applyNumberFormat="1" applyFont="1" applyAlignment="1">
      <alignment horizontal="left"/>
    </xf>
    <xf numFmtId="4" fontId="17" fillId="0" borderId="0" xfId="18" applyNumberFormat="1" applyFont="1" applyAlignment="1">
      <alignment horizontal="right" vertical="top"/>
    </xf>
    <xf numFmtId="49" fontId="17" fillId="0" borderId="0" xfId="18" applyNumberFormat="1" applyFont="1" applyAlignment="1">
      <alignment horizontal="left" vertical="top" wrapText="1"/>
    </xf>
    <xf numFmtId="4" fontId="17" fillId="0" borderId="0" xfId="31" applyNumberFormat="1" applyFont="1" applyBorder="1" applyAlignment="1">
      <alignment horizontal="right" vertical="top"/>
    </xf>
    <xf numFmtId="4" fontId="76" fillId="0" borderId="0" xfId="18" applyNumberFormat="1" applyFont="1" applyAlignment="1">
      <alignment horizontal="right" vertical="top"/>
    </xf>
    <xf numFmtId="49" fontId="17" fillId="17" borderId="0" xfId="18" applyNumberFormat="1" applyFont="1" applyFill="1" applyAlignment="1">
      <alignment wrapText="1"/>
    </xf>
    <xf numFmtId="4" fontId="17" fillId="17" borderId="0" xfId="18" applyNumberFormat="1" applyFont="1" applyFill="1" applyAlignment="1">
      <alignment horizontal="right" vertical="center"/>
    </xf>
    <xf numFmtId="4" fontId="17" fillId="0" borderId="0" xfId="18" applyNumberFormat="1" applyFont="1" applyAlignment="1">
      <alignment horizontal="right" vertical="center"/>
    </xf>
    <xf numFmtId="4" fontId="76" fillId="0" borderId="0" xfId="18" applyNumberFormat="1" applyFont="1" applyAlignment="1">
      <alignment horizontal="right" vertical="center"/>
    </xf>
    <xf numFmtId="0" fontId="6" fillId="5" borderId="23" xfId="0" applyFont="1" applyFill="1" applyBorder="1" applyAlignment="1">
      <alignment horizontal="center"/>
    </xf>
    <xf numFmtId="4" fontId="6" fillId="5" borderId="23" xfId="0" applyNumberFormat="1" applyFont="1" applyFill="1" applyBorder="1" applyAlignment="1">
      <alignment horizontal="left" wrapText="1"/>
    </xf>
    <xf numFmtId="49" fontId="17" fillId="20" borderId="0" xfId="18" applyNumberFormat="1" applyFont="1" applyFill="1"/>
    <xf numFmtId="1" fontId="76" fillId="20" borderId="0" xfId="18" applyNumberFormat="1" applyFont="1" applyFill="1" applyAlignment="1">
      <alignment horizontal="left"/>
    </xf>
    <xf numFmtId="2" fontId="76" fillId="20" borderId="0" xfId="18" applyNumberFormat="1" applyFont="1" applyFill="1"/>
    <xf numFmtId="0" fontId="61" fillId="0" borderId="0" xfId="7" applyFont="1" applyAlignment="1">
      <alignment horizontal="left" vertical="top"/>
    </xf>
    <xf numFmtId="4" fontId="77" fillId="0" borderId="26" xfId="1" applyNumberFormat="1" applyFont="1" applyBorder="1"/>
    <xf numFmtId="166" fontId="35" fillId="0" borderId="0" xfId="7" applyNumberFormat="1" applyAlignment="1">
      <alignment horizontal="center"/>
    </xf>
    <xf numFmtId="166" fontId="89" fillId="0" borderId="0" xfId="7" applyNumberFormat="1" applyFont="1" applyAlignment="1">
      <alignment horizontal="right"/>
    </xf>
    <xf numFmtId="166" fontId="89" fillId="18" borderId="0" xfId="7" applyNumberFormat="1" applyFont="1" applyFill="1" applyAlignment="1">
      <alignment horizontal="right"/>
    </xf>
    <xf numFmtId="166" fontId="87" fillId="18" borderId="0" xfId="7" applyNumberFormat="1" applyFont="1" applyFill="1"/>
    <xf numFmtId="166" fontId="87" fillId="0" borderId="0" xfId="7" applyNumberFormat="1" applyFont="1"/>
    <xf numFmtId="166" fontId="88" fillId="0" borderId="17" xfId="7" applyNumberFormat="1" applyFont="1" applyBorder="1" applyAlignment="1">
      <alignment horizontal="right"/>
    </xf>
    <xf numFmtId="166" fontId="88" fillId="0" borderId="18" xfId="7" applyNumberFormat="1" applyFont="1" applyBorder="1" applyAlignment="1">
      <alignment horizontal="right"/>
    </xf>
    <xf numFmtId="166" fontId="88" fillId="0" borderId="0" xfId="7" applyNumberFormat="1" applyFont="1" applyAlignment="1">
      <alignment horizontal="right"/>
    </xf>
    <xf numFmtId="166" fontId="87" fillId="18" borderId="0" xfId="7" applyNumberFormat="1" applyFont="1" applyFill="1" applyAlignment="1">
      <alignment horizontal="right"/>
    </xf>
    <xf numFmtId="166" fontId="87" fillId="0" borderId="0" xfId="7" applyNumberFormat="1" applyFont="1" applyAlignment="1">
      <alignment horizontal="right"/>
    </xf>
    <xf numFmtId="166" fontId="35" fillId="0" borderId="28" xfId="12" applyNumberFormat="1" applyBorder="1" applyAlignment="1">
      <alignment horizontal="center"/>
    </xf>
    <xf numFmtId="166" fontId="35" fillId="0" borderId="27" xfId="28" applyNumberFormat="1" applyFont="1" applyBorder="1" applyAlignment="1">
      <alignment horizontal="center"/>
    </xf>
    <xf numFmtId="166" fontId="35" fillId="0" borderId="0" xfId="28" applyNumberFormat="1" applyFont="1" applyAlignment="1">
      <alignment horizontal="center"/>
    </xf>
    <xf numFmtId="4" fontId="17" fillId="0" borderId="0" xfId="31" applyNumberFormat="1" applyFont="1" applyFill="1" applyBorder="1" applyAlignment="1">
      <alignment horizontal="right"/>
    </xf>
    <xf numFmtId="4" fontId="17" fillId="0" borderId="0" xfId="31" applyNumberFormat="1" applyFont="1" applyFill="1" applyBorder="1" applyAlignment="1">
      <alignment horizontal="right" vertical="center"/>
    </xf>
    <xf numFmtId="2" fontId="17" fillId="0" borderId="0" xfId="18" applyNumberFormat="1" applyFont="1" applyFill="1" applyAlignment="1">
      <alignment horizontal="left" vertical="top"/>
    </xf>
    <xf numFmtId="49" fontId="17" fillId="0" borderId="0" xfId="18" applyNumberFormat="1" applyFont="1" applyFill="1" applyAlignment="1">
      <alignment wrapText="1"/>
    </xf>
    <xf numFmtId="4" fontId="17" fillId="0" borderId="0" xfId="18" applyNumberFormat="1" applyFont="1" applyFill="1" applyAlignment="1">
      <alignment horizontal="right" vertical="center"/>
    </xf>
    <xf numFmtId="4" fontId="76" fillId="0" borderId="0" xfId="18" applyNumberFormat="1" applyFont="1" applyFill="1" applyAlignment="1">
      <alignment horizontal="right" vertical="center"/>
    </xf>
    <xf numFmtId="49" fontId="17" fillId="0" borderId="0" xfId="18" applyNumberFormat="1" applyFont="1" applyFill="1"/>
    <xf numFmtId="4" fontId="76" fillId="0" borderId="0" xfId="18" applyNumberFormat="1" applyFont="1" applyFill="1" applyAlignment="1">
      <alignment horizontal="right"/>
    </xf>
    <xf numFmtId="49" fontId="17" fillId="0" borderId="0" xfId="18" applyNumberFormat="1" applyFont="1" applyFill="1" applyAlignment="1">
      <alignment horizontal="left" vertical="top" wrapText="1"/>
    </xf>
    <xf numFmtId="4" fontId="17" fillId="0" borderId="0" xfId="18" applyNumberFormat="1" applyFont="1" applyFill="1" applyAlignment="1">
      <alignment horizontal="right"/>
    </xf>
    <xf numFmtId="49" fontId="17" fillId="0" borderId="0" xfId="18" applyNumberFormat="1" applyFont="1" applyFill="1" applyAlignment="1">
      <alignment horizontal="left" wrapText="1"/>
    </xf>
    <xf numFmtId="0" fontId="6" fillId="0" borderId="0" xfId="1" applyFont="1" applyAlignment="1">
      <alignment horizontal="left"/>
    </xf>
    <xf numFmtId="0" fontId="6" fillId="0" borderId="0" xfId="1" applyFont="1" applyAlignment="1">
      <alignment horizontal="left" vertical="top"/>
    </xf>
    <xf numFmtId="0" fontId="6" fillId="0" borderId="0" xfId="1" applyFont="1" applyAlignment="1">
      <alignment horizontal="left" vertical="top" wrapText="1"/>
    </xf>
    <xf numFmtId="0" fontId="80" fillId="5" borderId="0" xfId="7" applyFont="1" applyFill="1" applyAlignment="1">
      <alignment horizontal="justify" vertical="top" wrapText="1"/>
    </xf>
    <xf numFmtId="0" fontId="6" fillId="4" borderId="22" xfId="1" applyFont="1" applyFill="1" applyBorder="1" applyAlignment="1" applyProtection="1">
      <alignment horizontal="center"/>
      <protection locked="0"/>
    </xf>
    <xf numFmtId="4" fontId="19" fillId="14" borderId="25" xfId="7" applyNumberFormat="1" applyFont="1" applyFill="1" applyBorder="1" applyAlignment="1" applyProtection="1">
      <alignment horizontal="right" vertical="top"/>
      <protection locked="0"/>
    </xf>
    <xf numFmtId="4" fontId="19" fillId="11" borderId="25" xfId="7" applyNumberFormat="1" applyFont="1" applyFill="1" applyBorder="1" applyAlignment="1" applyProtection="1">
      <alignment horizontal="right" vertical="top"/>
      <protection locked="0"/>
    </xf>
    <xf numFmtId="4" fontId="19" fillId="13" borderId="25" xfId="7" applyNumberFormat="1" applyFont="1" applyFill="1" applyBorder="1" applyAlignment="1" applyProtection="1">
      <alignment horizontal="right" vertical="top"/>
      <protection locked="0"/>
    </xf>
    <xf numFmtId="4" fontId="17" fillId="14" borderId="25" xfId="7" applyNumberFormat="1" applyFont="1" applyFill="1" applyBorder="1" applyAlignment="1" applyProtection="1">
      <alignment horizontal="right" vertical="top"/>
      <protection locked="0"/>
    </xf>
    <xf numFmtId="4" fontId="19" fillId="13" borderId="25" xfId="7" applyNumberFormat="1" applyFont="1" applyFill="1" applyBorder="1" applyAlignment="1" applyProtection="1">
      <alignment horizontal="right"/>
      <protection locked="0"/>
    </xf>
    <xf numFmtId="165" fontId="19" fillId="14" borderId="25" xfId="1" applyNumberFormat="1" applyFont="1" applyFill="1" applyBorder="1" applyAlignment="1" applyProtection="1">
      <alignment horizontal="right" vertical="top"/>
      <protection locked="0"/>
    </xf>
    <xf numFmtId="0" fontId="6" fillId="4" borderId="22" xfId="1" applyFont="1" applyFill="1" applyBorder="1" applyAlignment="1" applyProtection="1">
      <alignment horizontal="center" vertical="top"/>
      <protection locked="0"/>
    </xf>
    <xf numFmtId="165" fontId="19" fillId="14" borderId="0" xfId="1" applyNumberFormat="1" applyFont="1" applyFill="1" applyAlignment="1" applyProtection="1">
      <alignment horizontal="right" vertical="top"/>
      <protection locked="0"/>
    </xf>
    <xf numFmtId="165" fontId="19" fillId="18" borderId="0" xfId="1" applyNumberFormat="1" applyFont="1" applyFill="1" applyAlignment="1" applyProtection="1">
      <alignment horizontal="right" vertical="top"/>
      <protection locked="0"/>
    </xf>
    <xf numFmtId="165" fontId="19" fillId="15" borderId="0" xfId="1" applyNumberFormat="1" applyFont="1" applyFill="1" applyAlignment="1" applyProtection="1">
      <alignment horizontal="right" vertical="top"/>
      <protection locked="0"/>
    </xf>
    <xf numFmtId="165" fontId="19" fillId="13" borderId="0" xfId="1" applyNumberFormat="1" applyFont="1" applyFill="1" applyAlignment="1" applyProtection="1">
      <alignment horizontal="right" vertical="top"/>
      <protection locked="0"/>
    </xf>
    <xf numFmtId="4" fontId="58" fillId="14" borderId="0" xfId="0" applyNumberFormat="1" applyFont="1" applyFill="1" applyBorder="1" applyAlignment="1" applyProtection="1">
      <alignment horizontal="right"/>
      <protection locked="0"/>
    </xf>
    <xf numFmtId="165" fontId="21" fillId="14" borderId="0" xfId="1" applyNumberFormat="1" applyFont="1" applyFill="1" applyAlignment="1" applyProtection="1">
      <alignment horizontal="right" vertical="top"/>
      <protection locked="0"/>
    </xf>
    <xf numFmtId="166" fontId="19" fillId="14" borderId="0" xfId="1" applyNumberFormat="1" applyFont="1" applyFill="1" applyAlignment="1" applyProtection="1">
      <alignment horizontal="right" vertical="top"/>
      <protection locked="0"/>
    </xf>
    <xf numFmtId="165" fontId="19" fillId="0" borderId="0" xfId="1" applyNumberFormat="1" applyFont="1" applyFill="1" applyBorder="1" applyAlignment="1" applyProtection="1">
      <alignment horizontal="right" vertical="top"/>
      <protection locked="0"/>
    </xf>
    <xf numFmtId="165" fontId="19" fillId="0" borderId="0" xfId="1" applyNumberFormat="1" applyFont="1" applyFill="1" applyAlignment="1" applyProtection="1">
      <alignment horizontal="right" vertical="top"/>
      <protection locked="0"/>
    </xf>
    <xf numFmtId="165" fontId="58" fillId="14" borderId="0" xfId="1" applyNumberFormat="1" applyFont="1" applyFill="1" applyAlignment="1" applyProtection="1">
      <alignment horizontal="right" vertical="top"/>
      <protection locked="0"/>
    </xf>
    <xf numFmtId="165" fontId="58" fillId="0" borderId="0" xfId="1" applyNumberFormat="1" applyFont="1" applyFill="1" applyAlignment="1" applyProtection="1">
      <alignment horizontal="right" vertical="top"/>
      <protection locked="0"/>
    </xf>
    <xf numFmtId="165" fontId="58" fillId="11" borderId="0" xfId="1" applyNumberFormat="1" applyFont="1" applyFill="1" applyAlignment="1" applyProtection="1">
      <alignment horizontal="right" vertical="top"/>
      <protection locked="0"/>
    </xf>
    <xf numFmtId="165" fontId="58" fillId="15" borderId="0" xfId="1" applyNumberFormat="1" applyFont="1" applyFill="1" applyAlignment="1" applyProtection="1">
      <alignment horizontal="right" vertical="top"/>
      <protection locked="0"/>
    </xf>
    <xf numFmtId="165" fontId="58" fillId="18" borderId="0" xfId="1" applyNumberFormat="1" applyFont="1" applyFill="1" applyAlignment="1" applyProtection="1">
      <alignment horizontal="right" vertical="top"/>
      <protection locked="0"/>
    </xf>
    <xf numFmtId="168" fontId="6" fillId="4" borderId="22" xfId="0" applyNumberFormat="1" applyFont="1" applyFill="1" applyBorder="1" applyAlignment="1" applyProtection="1">
      <alignment horizontal="center"/>
      <protection locked="0"/>
    </xf>
    <xf numFmtId="168" fontId="76" fillId="16" borderId="0" xfId="0" applyNumberFormat="1" applyFont="1" applyFill="1" applyAlignment="1" applyProtection="1">
      <alignment horizontal="center"/>
      <protection locked="0"/>
    </xf>
    <xf numFmtId="168" fontId="76" fillId="14" borderId="0" xfId="0" applyNumberFormat="1" applyFont="1" applyFill="1" applyAlignment="1" applyProtection="1">
      <alignment horizontal="center"/>
      <protection locked="0"/>
    </xf>
    <xf numFmtId="168" fontId="76" fillId="18" borderId="0" xfId="0" applyNumberFormat="1" applyFont="1" applyFill="1" applyAlignment="1" applyProtection="1">
      <alignment horizontal="center"/>
      <protection locked="0"/>
    </xf>
    <xf numFmtId="168" fontId="76" fillId="5" borderId="0" xfId="0" applyNumberFormat="1" applyFont="1" applyFill="1" applyAlignment="1" applyProtection="1">
      <alignment horizontal="center"/>
      <protection locked="0"/>
    </xf>
    <xf numFmtId="168" fontId="17" fillId="18" borderId="0" xfId="10" applyNumberFormat="1" applyFont="1" applyFill="1" applyAlignment="1" applyProtection="1">
      <alignment horizontal="right"/>
      <protection locked="0"/>
    </xf>
    <xf numFmtId="168" fontId="17" fillId="5" borderId="0" xfId="10" applyNumberFormat="1" applyFont="1" applyFill="1" applyAlignment="1" applyProtection="1">
      <alignment horizontal="right"/>
      <protection locked="0"/>
    </xf>
    <xf numFmtId="4" fontId="35" fillId="0" borderId="8" xfId="7" applyNumberFormat="1" applyBorder="1" applyAlignment="1" applyProtection="1">
      <alignment horizontal="center"/>
      <protection locked="0"/>
    </xf>
    <xf numFmtId="166" fontId="87" fillId="18" borderId="0" xfId="7" applyNumberFormat="1" applyFont="1" applyFill="1" applyProtection="1">
      <protection locked="0"/>
    </xf>
    <xf numFmtId="4" fontId="35" fillId="0" borderId="8" xfId="12" applyNumberFormat="1" applyBorder="1" applyAlignment="1" applyProtection="1">
      <alignment horizontal="center"/>
      <protection locked="0"/>
    </xf>
    <xf numFmtId="168" fontId="7" fillId="4" borderId="22" xfId="0" applyNumberFormat="1"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4" fontId="17" fillId="17" borderId="0" xfId="31" applyNumberFormat="1" applyFont="1" applyFill="1" applyBorder="1" applyAlignment="1" applyProtection="1">
      <alignment horizontal="right" vertical="center"/>
      <protection locked="0"/>
    </xf>
    <xf numFmtId="4" fontId="17" fillId="17" borderId="0" xfId="18" applyNumberFormat="1" applyFont="1" applyFill="1" applyAlignment="1" applyProtection="1">
      <alignment horizontal="right" vertical="center"/>
      <protection locked="0"/>
    </xf>
    <xf numFmtId="4" fontId="17" fillId="0" borderId="0" xfId="31" applyNumberFormat="1" applyFont="1" applyFill="1" applyBorder="1" applyAlignment="1" applyProtection="1">
      <alignment horizontal="right"/>
      <protection locked="0"/>
    </xf>
    <xf numFmtId="4" fontId="17" fillId="0" borderId="0" xfId="31" applyNumberFormat="1" applyFont="1" applyFill="1" applyBorder="1" applyAlignment="1" applyProtection="1">
      <alignment horizontal="right" vertical="center"/>
      <protection locked="0"/>
    </xf>
    <xf numFmtId="4" fontId="17" fillId="0" borderId="0" xfId="18" applyNumberFormat="1" applyFont="1" applyFill="1" applyAlignment="1" applyProtection="1">
      <alignment horizontal="right" vertical="center"/>
      <protection locked="0"/>
    </xf>
    <xf numFmtId="49" fontId="19" fillId="21" borderId="0" xfId="1" applyNumberFormat="1" applyFont="1" applyFill="1" applyAlignment="1">
      <alignment vertical="top"/>
    </xf>
    <xf numFmtId="0" fontId="19" fillId="21" borderId="0" xfId="1" applyFont="1" applyFill="1" applyAlignment="1">
      <alignment horizontal="justify" vertical="top" wrapText="1"/>
    </xf>
    <xf numFmtId="0" fontId="19" fillId="21" borderId="0" xfId="1" applyFont="1" applyFill="1" applyAlignment="1">
      <alignment horizontal="right" vertical="top"/>
    </xf>
    <xf numFmtId="4" fontId="19" fillId="21" borderId="0" xfId="1" applyNumberFormat="1" applyFont="1" applyFill="1" applyAlignment="1">
      <alignment horizontal="right" vertical="top"/>
    </xf>
    <xf numFmtId="165" fontId="19" fillId="21" borderId="0" xfId="1" applyNumberFormat="1" applyFont="1" applyFill="1" applyAlignment="1">
      <alignment horizontal="right" vertical="top"/>
    </xf>
    <xf numFmtId="4" fontId="17" fillId="17" borderId="0" xfId="31" applyNumberFormat="1" applyFont="1" applyFill="1" applyBorder="1" applyAlignment="1" applyProtection="1">
      <alignment horizontal="right"/>
    </xf>
    <xf numFmtId="1" fontId="76" fillId="20" borderId="0" xfId="31" applyNumberFormat="1" applyFont="1" applyFill="1" applyBorder="1" applyAlignment="1">
      <alignment horizontal="center"/>
    </xf>
    <xf numFmtId="1" fontId="76" fillId="0" borderId="0" xfId="31" applyNumberFormat="1" applyFont="1" applyFill="1" applyBorder="1" applyAlignment="1">
      <alignment horizontal="center"/>
    </xf>
    <xf numFmtId="1" fontId="76" fillId="0" borderId="0" xfId="18" applyNumberFormat="1" applyFont="1" applyFill="1" applyAlignment="1">
      <alignment horizontal="center"/>
    </xf>
    <xf numFmtId="1" fontId="76" fillId="0" borderId="0" xfId="18" applyNumberFormat="1" applyFont="1" applyAlignment="1">
      <alignment horizontal="center"/>
    </xf>
    <xf numFmtId="1" fontId="76" fillId="20" borderId="0" xfId="18" applyNumberFormat="1" applyFont="1" applyFill="1" applyAlignment="1">
      <alignment horizontal="center"/>
    </xf>
    <xf numFmtId="0" fontId="6" fillId="0" borderId="0" xfId="1" applyFont="1" applyAlignment="1">
      <alignment horizontal="left" vertical="top"/>
    </xf>
    <xf numFmtId="0" fontId="6" fillId="0" borderId="17" xfId="1" applyFont="1" applyBorder="1" applyAlignment="1">
      <alignment horizontal="left"/>
    </xf>
    <xf numFmtId="0" fontId="6" fillId="0" borderId="18" xfId="1" applyFont="1" applyBorder="1" applyAlignment="1">
      <alignment horizontal="left"/>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6" fillId="0" borderId="0" xfId="1" applyFont="1" applyAlignment="1">
      <alignment horizontal="lef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6" fillId="0" borderId="0" xfId="1" applyFont="1" applyAlignment="1">
      <alignment horizontal="left" vertical="top" wrapText="1"/>
    </xf>
    <xf numFmtId="0" fontId="7" fillId="22" borderId="9" xfId="1" applyFont="1" applyFill="1" applyBorder="1" applyAlignment="1" applyProtection="1">
      <alignment horizontal="left" vertical="top"/>
      <protection locked="0"/>
    </xf>
    <xf numFmtId="0" fontId="7" fillId="22" borderId="10" xfId="1" applyFont="1" applyFill="1" applyBorder="1" applyAlignment="1" applyProtection="1">
      <alignment horizontal="left" vertical="top"/>
      <protection locked="0"/>
    </xf>
    <xf numFmtId="0" fontId="7" fillId="22" borderId="0" xfId="1" applyFont="1" applyFill="1" applyAlignment="1" applyProtection="1">
      <alignment horizontal="left" vertical="top"/>
      <protection locked="0"/>
    </xf>
    <xf numFmtId="0" fontId="7" fillId="22" borderId="12" xfId="1" applyFont="1" applyFill="1" applyBorder="1" applyAlignment="1" applyProtection="1">
      <alignment horizontal="left" vertical="top"/>
      <protection locked="0"/>
    </xf>
    <xf numFmtId="0" fontId="7" fillId="22" borderId="14" xfId="1" applyFont="1" applyFill="1" applyBorder="1" applyAlignment="1" applyProtection="1">
      <alignment horizontal="left" vertical="top"/>
      <protection locked="0"/>
    </xf>
    <xf numFmtId="0" fontId="7" fillId="22" borderId="15" xfId="1" applyFont="1" applyFill="1" applyBorder="1" applyAlignment="1" applyProtection="1">
      <alignment horizontal="left" vertical="top"/>
      <protection locked="0"/>
    </xf>
    <xf numFmtId="0" fontId="6" fillId="22" borderId="17" xfId="1" applyFont="1" applyFill="1" applyBorder="1" applyAlignment="1" applyProtection="1">
      <alignment horizontal="left" vertical="top"/>
      <protection locked="0"/>
    </xf>
    <xf numFmtId="0" fontId="6" fillId="22" borderId="18" xfId="1" applyFont="1" applyFill="1" applyBorder="1" applyAlignment="1" applyProtection="1">
      <alignment horizontal="left" vertical="top"/>
      <protection locked="0"/>
    </xf>
    <xf numFmtId="0" fontId="6" fillId="22" borderId="17" xfId="1" applyFont="1" applyFill="1" applyBorder="1" applyAlignment="1" applyProtection="1">
      <alignment horizontal="left"/>
      <protection locked="0"/>
    </xf>
    <xf numFmtId="0" fontId="6" fillId="22" borderId="18" xfId="1" applyFont="1" applyFill="1" applyBorder="1" applyAlignment="1" applyProtection="1">
      <alignment horizontal="left"/>
      <protection locked="0"/>
    </xf>
    <xf numFmtId="0" fontId="19" fillId="0" borderId="0" xfId="1" quotePrefix="1" applyFont="1" applyAlignment="1">
      <alignment horizontal="left" vertical="top" wrapText="1"/>
    </xf>
    <xf numFmtId="0" fontId="21" fillId="0" borderId="0" xfId="1" applyFont="1" applyAlignment="1">
      <alignment horizontal="left" vertical="top" wrapText="1"/>
    </xf>
    <xf numFmtId="0" fontId="19" fillId="0" borderId="0" xfId="1" applyFont="1" applyAlignment="1">
      <alignment horizontal="left" vertical="top" wrapText="1"/>
    </xf>
    <xf numFmtId="0" fontId="16" fillId="0" borderId="0" xfId="1" applyFont="1" applyAlignment="1">
      <alignment horizontal="left" vertical="top" wrapText="1"/>
    </xf>
    <xf numFmtId="0" fontId="20" fillId="0" borderId="0" xfId="1" applyFont="1" applyAlignment="1">
      <alignment horizontal="left" vertical="top" wrapText="1"/>
    </xf>
    <xf numFmtId="0" fontId="7" fillId="11" borderId="16" xfId="1" applyFont="1" applyFill="1" applyBorder="1" applyAlignment="1">
      <alignment horizontal="left" vertical="top" wrapText="1"/>
    </xf>
    <xf numFmtId="0" fontId="7" fillId="11" borderId="17" xfId="1" applyFont="1" applyFill="1" applyBorder="1" applyAlignment="1">
      <alignment horizontal="left" vertical="top" wrapText="1"/>
    </xf>
    <xf numFmtId="0" fontId="7" fillId="15" borderId="16" xfId="1" applyFont="1" applyFill="1" applyBorder="1" applyAlignment="1">
      <alignment horizontal="left" vertical="top" wrapText="1"/>
    </xf>
    <xf numFmtId="0" fontId="7" fillId="15" borderId="17" xfId="1" applyFont="1" applyFill="1" applyBorder="1" applyAlignment="1">
      <alignment horizontal="left" vertical="top" wrapText="1"/>
    </xf>
    <xf numFmtId="0" fontId="9" fillId="0" borderId="0" xfId="1" applyFont="1" applyAlignment="1">
      <alignment horizontal="left" vertical="top" wrapText="1"/>
    </xf>
    <xf numFmtId="0" fontId="24" fillId="0" borderId="0" xfId="1" applyFont="1" applyAlignment="1">
      <alignment horizontal="left" vertical="top" wrapText="1"/>
    </xf>
    <xf numFmtId="0" fontId="25" fillId="0" borderId="0" xfId="1" applyFont="1" applyAlignment="1">
      <alignment horizontal="left" vertical="top" wrapText="1"/>
    </xf>
    <xf numFmtId="0" fontId="29" fillId="0" borderId="13" xfId="1" applyFont="1" applyBorder="1" applyAlignment="1">
      <alignment horizontal="justify" vertical="top" wrapText="1"/>
    </xf>
    <xf numFmtId="0" fontId="29" fillId="0" borderId="14" xfId="1" applyFont="1" applyBorder="1"/>
    <xf numFmtId="0" fontId="29" fillId="0" borderId="15" xfId="1" applyFont="1" applyBorder="1"/>
    <xf numFmtId="0" fontId="28" fillId="6" borderId="16" xfId="2" applyFont="1" applyFill="1" applyBorder="1"/>
    <xf numFmtId="0" fontId="28" fillId="6" borderId="17" xfId="2" applyFont="1" applyFill="1" applyBorder="1"/>
    <xf numFmtId="0" fontId="28" fillId="6" borderId="18" xfId="2" applyFont="1" applyFill="1" applyBorder="1"/>
    <xf numFmtId="0" fontId="24" fillId="0" borderId="8" xfId="1" applyFont="1" applyBorder="1" applyAlignment="1">
      <alignment horizontal="justify" vertical="top" wrapText="1"/>
    </xf>
    <xf numFmtId="0" fontId="29" fillId="0" borderId="9" xfId="1" applyFont="1" applyBorder="1"/>
    <xf numFmtId="0" fontId="29" fillId="0" borderId="10" xfId="1" applyFont="1" applyBorder="1"/>
    <xf numFmtId="0" fontId="29" fillId="0" borderId="11" xfId="1" applyFont="1" applyBorder="1" applyAlignment="1">
      <alignment horizontal="justify" vertical="top" wrapText="1"/>
    </xf>
    <xf numFmtId="0" fontId="29" fillId="0" borderId="0" xfId="1" applyFont="1"/>
    <xf numFmtId="0" fontId="29" fillId="0" borderId="12" xfId="1" applyFont="1" applyBorder="1"/>
    <xf numFmtId="0" fontId="34" fillId="0" borderId="8" xfId="1" applyFont="1" applyBorder="1" applyAlignment="1">
      <alignment horizontal="justify" vertical="top" wrapText="1"/>
    </xf>
    <xf numFmtId="0" fontId="29" fillId="0" borderId="9" xfId="1" applyFont="1" applyBorder="1" applyAlignment="1">
      <alignment horizontal="justify" wrapText="1"/>
    </xf>
    <xf numFmtId="0" fontId="29" fillId="0" borderId="10" xfId="1" applyFont="1" applyBorder="1" applyAlignment="1">
      <alignment horizontal="justify" wrapText="1"/>
    </xf>
    <xf numFmtId="0" fontId="24" fillId="0" borderId="11" xfId="1" applyFont="1" applyBorder="1" applyAlignment="1">
      <alignment horizontal="justify" vertical="top" wrapText="1"/>
    </xf>
    <xf numFmtId="0" fontId="29" fillId="0" borderId="0" xfId="1" applyFont="1" applyAlignment="1">
      <alignment wrapText="1"/>
    </xf>
    <xf numFmtId="0" fontId="29" fillId="0" borderId="12" xfId="1" applyFont="1" applyBorder="1" applyAlignment="1">
      <alignment wrapText="1"/>
    </xf>
    <xf numFmtId="49" fontId="30" fillId="0" borderId="16" xfId="3" applyNumberFormat="1" applyFont="1" applyBorder="1" applyAlignment="1" applyProtection="1">
      <alignment horizontal="left" vertical="top" wrapText="1"/>
      <protection locked="0"/>
    </xf>
    <xf numFmtId="0" fontId="30" fillId="0" borderId="17" xfId="1" applyFont="1" applyBorder="1"/>
    <xf numFmtId="0" fontId="30" fillId="0" borderId="18" xfId="1" applyFont="1" applyBorder="1"/>
    <xf numFmtId="0" fontId="71" fillId="0" borderId="23" xfId="1" applyFont="1" applyFill="1" applyBorder="1" applyAlignment="1">
      <alignment horizontal="left" vertical="top"/>
    </xf>
    <xf numFmtId="0" fontId="29" fillId="0" borderId="11" xfId="5" applyFont="1" applyBorder="1" applyAlignment="1">
      <alignment horizontal="left" vertical="top" wrapText="1"/>
    </xf>
    <xf numFmtId="0" fontId="29" fillId="0" borderId="0" xfId="5" applyFont="1" applyAlignment="1">
      <alignment horizontal="left" vertical="top" wrapText="1"/>
    </xf>
    <xf numFmtId="0" fontId="29" fillId="0" borderId="12" xfId="5" applyFont="1" applyBorder="1" applyAlignment="1">
      <alignment horizontal="left" vertical="top" wrapText="1"/>
    </xf>
    <xf numFmtId="0" fontId="29" fillId="0" borderId="13" xfId="5" applyFont="1" applyBorder="1" applyAlignment="1">
      <alignment horizontal="left" vertical="top" wrapText="1"/>
    </xf>
    <xf numFmtId="0" fontId="29" fillId="0" borderId="14" xfId="5" applyFont="1" applyBorder="1" applyAlignment="1">
      <alignment horizontal="left" vertical="top" wrapText="1"/>
    </xf>
    <xf numFmtId="0" fontId="29" fillId="0" borderId="15" xfId="5" applyFont="1" applyBorder="1" applyAlignment="1">
      <alignment horizontal="left" vertical="top" wrapText="1"/>
    </xf>
    <xf numFmtId="0" fontId="29" fillId="0" borderId="0" xfId="1" applyFont="1" applyAlignment="1">
      <alignment horizontal="justify" vertical="top"/>
    </xf>
    <xf numFmtId="0" fontId="29" fillId="0" borderId="12" xfId="1" applyFont="1" applyBorder="1" applyAlignment="1">
      <alignment horizontal="justify" vertical="top"/>
    </xf>
    <xf numFmtId="0" fontId="29" fillId="0" borderId="0" xfId="1" applyFont="1" applyAlignment="1">
      <alignment horizontal="justify"/>
    </xf>
    <xf numFmtId="0" fontId="29" fillId="0" borderId="12" xfId="1" applyFont="1" applyBorder="1" applyAlignment="1">
      <alignment horizontal="justify"/>
    </xf>
    <xf numFmtId="0" fontId="29" fillId="0" borderId="13" xfId="1" applyFont="1" applyBorder="1" applyAlignment="1">
      <alignment horizontal="left" vertical="top" wrapText="1"/>
    </xf>
    <xf numFmtId="0" fontId="29" fillId="0" borderId="14" xfId="1" applyFont="1" applyBorder="1" applyAlignment="1">
      <alignment horizontal="left" vertical="top" wrapText="1"/>
    </xf>
    <xf numFmtId="0" fontId="29" fillId="0" borderId="15" xfId="1" applyFont="1" applyBorder="1" applyAlignment="1">
      <alignment horizontal="left" vertical="top" wrapText="1"/>
    </xf>
    <xf numFmtId="0" fontId="43" fillId="0" borderId="11" xfId="1" applyFont="1" applyBorder="1" applyAlignment="1">
      <alignment horizontal="justify" vertical="top" wrapText="1"/>
    </xf>
    <xf numFmtId="0" fontId="29" fillId="0" borderId="8" xfId="1" applyFont="1" applyBorder="1" applyAlignment="1">
      <alignment horizontal="justify" vertical="top" wrapText="1"/>
    </xf>
    <xf numFmtId="0" fontId="29" fillId="0" borderId="14" xfId="1" applyFont="1" applyBorder="1" applyAlignment="1">
      <alignment horizontal="justify" vertical="top" wrapText="1"/>
    </xf>
    <xf numFmtId="0" fontId="29" fillId="0" borderId="15" xfId="1" applyFont="1" applyBorder="1" applyAlignment="1">
      <alignment horizontal="justify" vertical="top" wrapText="1"/>
    </xf>
    <xf numFmtId="0" fontId="42" fillId="5" borderId="16" xfId="1" applyFont="1" applyFill="1" applyBorder="1" applyAlignment="1">
      <alignment horizontal="justify" vertical="top" wrapText="1"/>
    </xf>
    <xf numFmtId="0" fontId="42" fillId="5" borderId="17" xfId="1" applyFont="1" applyFill="1" applyBorder="1" applyAlignment="1">
      <alignment horizontal="justify" vertical="top"/>
    </xf>
    <xf numFmtId="0" fontId="42" fillId="5" borderId="18" xfId="1" applyFont="1" applyFill="1" applyBorder="1" applyAlignment="1">
      <alignment horizontal="justify" vertical="top"/>
    </xf>
    <xf numFmtId="167" fontId="74" fillId="0" borderId="0" xfId="8" applyFont="1" applyAlignment="1">
      <alignment horizontal="left" vertical="top" wrapText="1"/>
    </xf>
  </cellXfs>
  <cellStyles count="33">
    <cellStyle name="Dobro 2" xfId="21" xr:uid="{A497764F-C99D-4028-8325-BB57015F8CEA}"/>
    <cellStyle name="Navadno" xfId="0" builtinId="0"/>
    <cellStyle name="Navadno 10" xfId="18" xr:uid="{8827EB9F-650D-4B3B-B38C-5313FD9CD4AE}"/>
    <cellStyle name="Navadno 2" xfId="1" xr:uid="{000A0A40-AAD2-4E15-87E0-E671C29580DD}"/>
    <cellStyle name="Navadno 2 2" xfId="6" xr:uid="{2BDE9E77-79EC-4092-BB09-A42B4A848FA5}"/>
    <cellStyle name="Navadno 2 2 2" xfId="22" xr:uid="{DC9C3B80-3F18-49EF-B794-45382A66BCDB}"/>
    <cellStyle name="Navadno 2 2 3" xfId="30" xr:uid="{E9AB2CCE-8ABE-48AC-AF42-4F992F58F6EF}"/>
    <cellStyle name="Navadno 2 27" xfId="7" xr:uid="{BF1138F8-2CCC-440C-9DC7-1AE188F89D8C}"/>
    <cellStyle name="Navadno 2 3" xfId="8" xr:uid="{7763F8DD-8721-4177-90FB-2DF6DBE3EC04}"/>
    <cellStyle name="Navadno 2 6" xfId="23" xr:uid="{2D7A9713-B544-4A63-992E-40216C5C3769}"/>
    <cellStyle name="Navadno 3" xfId="14" xr:uid="{009868CA-D1CE-414B-A1B6-29B0A4D8561A}"/>
    <cellStyle name="Navadno 4" xfId="24" xr:uid="{D48E15D9-1BFB-45EB-89DE-358A818A221F}"/>
    <cellStyle name="Navadno 5" xfId="32" xr:uid="{DAAD296A-8EA3-4D76-84E4-1B899FC92BC3}"/>
    <cellStyle name="Navadno 9" xfId="25" xr:uid="{DF9E4ACF-4336-4E61-A31C-AA9864AC5CB2}"/>
    <cellStyle name="Navadno_Fin-črn 2" xfId="20" xr:uid="{46176CDE-285C-4DDA-8B0B-8B8A20DC4E3D}"/>
    <cellStyle name="Navadno_List1" xfId="2" xr:uid="{5BF8B59F-1B82-400F-9742-3863BF6DE99F}"/>
    <cellStyle name="Navadno_popGO.popravljen NL-PZI" xfId="4" xr:uid="{761DCD65-2430-4F92-9557-95AFA07E264E}"/>
    <cellStyle name="Navadno_Popis Terra - plinski prikljucek" xfId="29" xr:uid="{D4C4E4F6-3EF3-4A6B-9E14-44D169CBE611}"/>
    <cellStyle name="Navadno_Popis Terra - strojne" xfId="28" xr:uid="{72300FCB-0277-4CE3-99E4-97D9AE9BE918}"/>
    <cellStyle name="Navadno_PZI - C - pogodbeni" xfId="3" xr:uid="{2FDADB19-4BFB-4A08-B3EE-0287DF58BD08}"/>
    <cellStyle name="Neutral" xfId="17" xr:uid="{F0178BA2-A599-41E5-A8E1-0B92BCE27947}"/>
    <cellStyle name="Nevtralno 2" xfId="16" xr:uid="{B77A3D39-8C8B-48CE-A5D2-EA92D050940C}"/>
    <cellStyle name="Normal 2" xfId="26" xr:uid="{F754B102-42B2-4195-8463-219BDD02741E}"/>
    <cellStyle name="Normal_02 Popis Vodovod+Kanalizacija" xfId="12" xr:uid="{A0BBC205-01CE-4064-8BCB-F8D5203785BE}"/>
    <cellStyle name="Normal_tesarska dela - streha" xfId="5" xr:uid="{64F52CF4-9E92-4A6F-B594-9BCA47B92BAC}"/>
    <cellStyle name="Note" xfId="19" xr:uid="{C402DA5D-9EF9-4FA9-B7FD-2AE27441B9D3}"/>
    <cellStyle name="Odstotek 2" xfId="15" xr:uid="{083B265A-1282-413D-8BA1-921DEF17383D}"/>
    <cellStyle name="Opomba 2" xfId="11" xr:uid="{321DEB80-BA21-4E38-A833-0724177A9B7B}"/>
    <cellStyle name="Opomba 3" xfId="9" xr:uid="{B3846677-2C97-4268-B105-D0D6F3C39D6D}"/>
    <cellStyle name="Valuta" xfId="27" builtinId="4"/>
    <cellStyle name="Valuta 2" xfId="13" xr:uid="{C69706BD-4579-4370-BF41-7E4966102E1A}"/>
    <cellStyle name="Valuta 4 2" xfId="10" xr:uid="{9090BD79-43B4-49B6-9531-010F7767148B}"/>
    <cellStyle name="Vejica 2" xfId="31" xr:uid="{53CDCB20-0DC4-4B33-9BE2-887273E01FF2}"/>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DA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685800</xdr:colOff>
      <xdr:row>2</xdr:row>
      <xdr:rowOff>695325</xdr:rowOff>
    </xdr:from>
    <xdr:ext cx="184731" cy="264560"/>
    <xdr:sp macro="" textlink="">
      <xdr:nvSpPr>
        <xdr:cNvPr id="2" name="PoljeZBesedilom 1">
          <a:extLst>
            <a:ext uri="{FF2B5EF4-FFF2-40B4-BE49-F238E27FC236}">
              <a16:creationId xmlns:a16="http://schemas.microsoft.com/office/drawing/2014/main" id="{22026625-CF2E-4BB6-942E-E08E029AB67C}"/>
            </a:ext>
          </a:extLst>
        </xdr:cNvPr>
        <xdr:cNvSpPr txBox="1"/>
      </xdr:nvSpPr>
      <xdr:spPr>
        <a:xfrm>
          <a:off x="685800" y="113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olobd.I-SISTEMI/Local%20Settings/Temporary%20Internet%20Files/Content.Outlook/YEAKF5RC/TEHNI&#268;NO%20VAROVANJE%20F5%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ZINinTK\LETO%202007\Ponudbe\Zas%20501-600\eurolux_PP%20Polje_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ana%20filipic\Local%20Settings\Temporary%20Internet%20Files\OLK9E2\SELI&#268;%20bolnica%20celje%20%2011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mazv\Be&#382;igrajski%20dvor\ACAD\PGD-PZI\Poslovni%20prostori\Hotel%20Cerkno\PO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MILOS\RAZVOJ\CE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DFS\MILOS\RAZVOJ\CEJ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e.local\ns1\IN-CORSO\J344\ESECUTIV\DOCUM\MEC\COMPUTI\COMPUTI\Carte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ž.javljanje A2"/>
      <sheetName val="pož.javljanje A3"/>
      <sheetName val="pož.javljanje C2"/>
      <sheetName val="pož.javljanje C3"/>
      <sheetName val="pož.javljanje C4"/>
      <sheetName val="javljanje CO GARAŽE"/>
      <sheetName val="pož_javljanje GARAŽE"/>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 "/>
      <sheetName val="SISTEMI"/>
      <sheetName val="Komercialni pogoji - plačniki"/>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na stran"/>
      <sheetName val="specif. POŽAR sklop 2"/>
      <sheetName val="DostReg"/>
      <sheetName val="specif. POŽAR sklop 3"/>
      <sheetName val="komercialna določila"/>
      <sheetName val="specif_ POŽAR sklop 2"/>
    </sheetNames>
    <sheetDataSet>
      <sheetData sheetId="0"/>
      <sheetData sheetId="1">
        <row r="1">
          <cell r="B1" t="str">
            <v>Zadeva: povpraševanje</v>
          </cell>
        </row>
        <row r="2">
          <cell r="B2" t="str">
            <v>Objekt: Splošna bolnišnica Celje</v>
          </cell>
        </row>
        <row r="4">
          <cell r="B4" t="str">
            <v>POŽAR</v>
          </cell>
        </row>
        <row r="5">
          <cell r="B5" t="str">
            <v>Dobava in montaža:</v>
          </cell>
        </row>
        <row r="6">
          <cell r="B6" t="str">
            <v>OPTODIMNI JAVLJALNIK POŽARA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 val="CEHLKL_6_1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 val="CEHLKL_6_1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ow r="2">
          <cell r="A2" t="str">
            <v xml:space="preserve"> N. </v>
          </cell>
          <cell r="B2" t="str">
            <v xml:space="preserve">Codice     </v>
          </cell>
          <cell r="D2" t="str">
            <v>Descrizione</v>
          </cell>
          <cell r="E2" t="str">
            <v>Unità di misura</v>
          </cell>
          <cell r="F2" t="str">
            <v>Quantità</v>
          </cell>
          <cell r="G2" t="str">
            <v>Prezzo unitario</v>
          </cell>
          <cell r="H2" t="str">
            <v>Importo</v>
          </cell>
        </row>
        <row r="3">
          <cell r="B3"/>
          <cell r="C3"/>
          <cell r="D3" t="str">
            <v>SOTTOCENTRALE TERMICA</v>
          </cell>
          <cell r="E3"/>
          <cell r="G3"/>
          <cell r="H3"/>
        </row>
        <row r="4">
          <cell r="B4"/>
          <cell r="C4"/>
          <cell r="D4"/>
          <cell r="E4"/>
          <cell r="G4"/>
          <cell r="H4"/>
        </row>
        <row r="5">
          <cell r="A5">
            <v>579071</v>
          </cell>
          <cell r="B5" t="str">
            <v>579. A301</v>
          </cell>
          <cell r="C5">
            <v>0</v>
          </cell>
          <cell r="D5" t="str">
            <v>SCAMBIATORE DI CALORE A PIASTRA</v>
          </cell>
          <cell r="E5">
            <v>0</v>
          </cell>
          <cell r="G5">
            <v>0</v>
          </cell>
          <cell r="H5"/>
        </row>
        <row r="6">
          <cell r="A6">
            <v>579097</v>
          </cell>
          <cell r="B6">
            <v>0</v>
          </cell>
          <cell r="C6" t="str">
            <v>A21</v>
          </cell>
          <cell r="D6" t="str">
            <v xml:space="preserve">- Potenzialità 3488 kW (3000000 kcal/h)       </v>
          </cell>
          <cell r="E6" t="str">
            <v>n.</v>
          </cell>
          <cell r="F6">
            <v>1</v>
          </cell>
          <cell r="G6">
            <v>29500000</v>
          </cell>
          <cell r="H6">
            <v>29500000</v>
          </cell>
        </row>
        <row r="7">
          <cell r="B7"/>
          <cell r="C7"/>
          <cell r="D7"/>
          <cell r="E7"/>
          <cell r="G7"/>
          <cell r="H7"/>
        </row>
        <row r="8">
          <cell r="A8" t="str">
            <v>nd</v>
          </cell>
          <cell r="B8" t="e">
            <v>#N/A</v>
          </cell>
          <cell r="C8" t="e">
            <v>#N/A</v>
          </cell>
          <cell r="D8" t="e">
            <v>#N/A</v>
          </cell>
          <cell r="E8" t="e">
            <v>#N/A</v>
          </cell>
          <cell r="F8">
            <v>1</v>
          </cell>
          <cell r="G8">
            <v>2000000</v>
          </cell>
          <cell r="H8">
            <v>2000000</v>
          </cell>
        </row>
        <row r="9">
          <cell r="B9"/>
          <cell r="C9"/>
          <cell r="D9"/>
          <cell r="E9"/>
          <cell r="G9"/>
          <cell r="H9"/>
        </row>
        <row r="10">
          <cell r="A10" t="str">
            <v>nd</v>
          </cell>
          <cell r="B10" t="e">
            <v>#N/A</v>
          </cell>
          <cell r="C10" t="e">
            <v>#N/A</v>
          </cell>
          <cell r="D10" t="e">
            <v>#N/A</v>
          </cell>
          <cell r="E10" t="e">
            <v>#N/A</v>
          </cell>
          <cell r="F10">
            <v>1</v>
          </cell>
          <cell r="G10">
            <v>17000000</v>
          </cell>
          <cell r="H10">
            <v>17000000</v>
          </cell>
        </row>
        <row r="11">
          <cell r="B11"/>
          <cell r="C11"/>
          <cell r="D11"/>
          <cell r="E11"/>
          <cell r="G11"/>
          <cell r="H11"/>
        </row>
        <row r="12">
          <cell r="A12">
            <v>579398</v>
          </cell>
          <cell r="B12" t="str">
            <v>579.P110</v>
          </cell>
          <cell r="C12">
            <v>0</v>
          </cell>
          <cell r="D12" t="str">
            <v>POMPE CENTRIFUGHE AD ASSE ORIZZONTALE A 1450 g/1'</v>
          </cell>
          <cell r="E12">
            <v>0</v>
          </cell>
          <cell r="G12">
            <v>0</v>
          </cell>
          <cell r="H12"/>
        </row>
        <row r="13">
          <cell r="A13">
            <v>579403</v>
          </cell>
          <cell r="B13">
            <v>0</v>
          </cell>
          <cell r="C13" t="str">
            <v>A4</v>
          </cell>
          <cell r="D13" t="str">
            <v xml:space="preserve">- motore da 1,5 kW; grandezza 80-160      </v>
          </cell>
          <cell r="E13" t="str">
            <v>n.</v>
          </cell>
          <cell r="F13">
            <v>2</v>
          </cell>
          <cell r="G13">
            <v>1200000</v>
          </cell>
          <cell r="H13">
            <v>2400000</v>
          </cell>
        </row>
        <row r="14">
          <cell r="B14"/>
          <cell r="C14"/>
          <cell r="D14"/>
          <cell r="E14"/>
          <cell r="G14"/>
          <cell r="H14"/>
        </row>
        <row r="15">
          <cell r="A15">
            <v>510200</v>
          </cell>
          <cell r="B15" t="str">
            <v>510. A236</v>
          </cell>
          <cell r="C15">
            <v>0</v>
          </cell>
          <cell r="D15" t="str">
            <v>VALVOLA A FARFALLA IN GHISA PN16 TIPO LUG</v>
          </cell>
          <cell r="E15">
            <v>0</v>
          </cell>
          <cell r="G15">
            <v>0</v>
          </cell>
          <cell r="H15"/>
        </row>
        <row r="16">
          <cell r="A16">
            <v>510115</v>
          </cell>
          <cell r="B16">
            <v>0</v>
          </cell>
          <cell r="C16" t="str">
            <v>A9</v>
          </cell>
          <cell r="D16" t="str">
            <v xml:space="preserve">- DN 100       </v>
          </cell>
          <cell r="E16" t="str">
            <v>n°</v>
          </cell>
          <cell r="F16">
            <v>4</v>
          </cell>
          <cell r="G16">
            <v>120000</v>
          </cell>
          <cell r="H16">
            <v>480000</v>
          </cell>
        </row>
        <row r="17">
          <cell r="A17">
            <v>510117</v>
          </cell>
          <cell r="B17">
            <v>0</v>
          </cell>
          <cell r="C17" t="str">
            <v>A11</v>
          </cell>
          <cell r="D17" t="str">
            <v xml:space="preserve">- DN 150       </v>
          </cell>
          <cell r="E17" t="str">
            <v>n°</v>
          </cell>
          <cell r="F17">
            <v>3</v>
          </cell>
          <cell r="G17">
            <v>522000</v>
          </cell>
          <cell r="H17">
            <v>1566000</v>
          </cell>
        </row>
        <row r="18">
          <cell r="B18"/>
          <cell r="C18"/>
          <cell r="D18"/>
          <cell r="E18"/>
          <cell r="G18"/>
          <cell r="H18"/>
        </row>
        <row r="19">
          <cell r="A19">
            <v>510224</v>
          </cell>
          <cell r="B19" t="str">
            <v>510. A275</v>
          </cell>
          <cell r="C19">
            <v>0</v>
          </cell>
          <cell r="D19" t="str">
            <v>FILTRO A CESTELLO ESTRAIBILE IN GHISA PN16</v>
          </cell>
          <cell r="E19">
            <v>0</v>
          </cell>
          <cell r="G19">
            <v>0</v>
          </cell>
          <cell r="H19"/>
        </row>
        <row r="20">
          <cell r="A20">
            <v>510115</v>
          </cell>
          <cell r="B20">
            <v>0</v>
          </cell>
          <cell r="C20" t="str">
            <v>A9</v>
          </cell>
          <cell r="D20" t="str">
            <v xml:space="preserve">- DN 100       </v>
          </cell>
          <cell r="E20" t="str">
            <v>n°</v>
          </cell>
          <cell r="F20">
            <v>2</v>
          </cell>
          <cell r="G20">
            <v>200000</v>
          </cell>
          <cell r="H20">
            <v>400000</v>
          </cell>
        </row>
        <row r="21">
          <cell r="B21"/>
          <cell r="C21"/>
          <cell r="D21"/>
          <cell r="E21"/>
          <cell r="G21"/>
          <cell r="H21"/>
        </row>
        <row r="22">
          <cell r="A22">
            <v>510124</v>
          </cell>
          <cell r="B22" t="str">
            <v>510. A190</v>
          </cell>
          <cell r="C22">
            <v>0</v>
          </cell>
          <cell r="D22" t="str">
            <v>GIUNTO ANTIVIBRANTE IN GOMMA PN10</v>
          </cell>
          <cell r="E22">
            <v>0</v>
          </cell>
          <cell r="G22">
            <v>0</v>
          </cell>
          <cell r="H22"/>
        </row>
        <row r="23">
          <cell r="A23">
            <v>510115</v>
          </cell>
          <cell r="B23">
            <v>0</v>
          </cell>
          <cell r="C23" t="str">
            <v>A9</v>
          </cell>
          <cell r="D23" t="str">
            <v xml:space="preserve">- DN 100       </v>
          </cell>
          <cell r="E23" t="str">
            <v>n°</v>
          </cell>
          <cell r="F23">
            <v>4</v>
          </cell>
          <cell r="G23">
            <v>200000</v>
          </cell>
          <cell r="H23">
            <v>800000</v>
          </cell>
        </row>
        <row r="24">
          <cell r="B24"/>
          <cell r="C24"/>
          <cell r="D24"/>
          <cell r="E24"/>
          <cell r="G24"/>
          <cell r="H24"/>
        </row>
        <row r="25">
          <cell r="A25">
            <v>510230</v>
          </cell>
          <cell r="B25" t="str">
            <v>510. A295</v>
          </cell>
          <cell r="C25">
            <v>0</v>
          </cell>
          <cell r="D25" t="str">
            <v>VALVOLA DI RITEGNO A DISCO PN16</v>
          </cell>
          <cell r="E25">
            <v>0</v>
          </cell>
          <cell r="G25">
            <v>0</v>
          </cell>
          <cell r="H25"/>
        </row>
        <row r="26">
          <cell r="A26">
            <v>510115</v>
          </cell>
          <cell r="B26">
            <v>0</v>
          </cell>
          <cell r="C26" t="str">
            <v>A9</v>
          </cell>
          <cell r="D26" t="str">
            <v xml:space="preserve">- DN 100       </v>
          </cell>
          <cell r="E26" t="str">
            <v>n°</v>
          </cell>
          <cell r="F26">
            <v>2</v>
          </cell>
          <cell r="G26">
            <v>200000</v>
          </cell>
          <cell r="H26">
            <v>400000</v>
          </cell>
        </row>
        <row r="27">
          <cell r="B27"/>
          <cell r="C27"/>
          <cell r="D27"/>
          <cell r="E27"/>
          <cell r="G27"/>
          <cell r="H27"/>
        </row>
        <row r="28">
          <cell r="A28">
            <v>579503</v>
          </cell>
          <cell r="B28" t="str">
            <v>579. V102</v>
          </cell>
          <cell r="C28">
            <v>0</v>
          </cell>
          <cell r="D28" t="str">
            <v>VASO DI ESPANSIONE CHIUSO A MEMBRANA</v>
          </cell>
          <cell r="E28">
            <v>0</v>
          </cell>
          <cell r="G28">
            <v>0</v>
          </cell>
          <cell r="H28"/>
        </row>
        <row r="29">
          <cell r="A29">
            <v>579515</v>
          </cell>
          <cell r="B29">
            <v>0</v>
          </cell>
          <cell r="C29" t="str">
            <v>A11</v>
          </cell>
          <cell r="D29" t="str">
            <v>- Capacità  750 l</v>
          </cell>
          <cell r="E29" t="str">
            <v>n.</v>
          </cell>
          <cell r="F29">
            <v>1</v>
          </cell>
          <cell r="G29">
            <v>1615000</v>
          </cell>
          <cell r="H29">
            <v>1615000</v>
          </cell>
        </row>
        <row r="30">
          <cell r="B30"/>
          <cell r="C30"/>
          <cell r="D30"/>
          <cell r="E30"/>
          <cell r="G30"/>
          <cell r="H30"/>
        </row>
        <row r="31">
          <cell r="A31">
            <v>579170</v>
          </cell>
          <cell r="B31" t="str">
            <v>579. A335</v>
          </cell>
          <cell r="C31">
            <v>0</v>
          </cell>
          <cell r="D31" t="str">
            <v>PRODUTTORE INDIRETTO DI VAPORE AD ACQUA SURRISC</v>
          </cell>
          <cell r="E31">
            <v>0</v>
          </cell>
          <cell r="G31">
            <v>0</v>
          </cell>
          <cell r="H31"/>
        </row>
        <row r="32">
          <cell r="A32">
            <v>579193</v>
          </cell>
          <cell r="B32">
            <v>0</v>
          </cell>
          <cell r="C32" t="str">
            <v>A21</v>
          </cell>
          <cell r="D32" t="str">
            <v xml:space="preserve">- Potenzialità 3488 kW (3000000 kcal/h)       </v>
          </cell>
          <cell r="E32" t="str">
            <v>n.</v>
          </cell>
          <cell r="F32">
            <v>1</v>
          </cell>
          <cell r="G32">
            <v>98605000</v>
          </cell>
          <cell r="H32">
            <v>98605000</v>
          </cell>
        </row>
        <row r="33">
          <cell r="B33"/>
          <cell r="C33"/>
          <cell r="D33"/>
          <cell r="E33"/>
          <cell r="G33"/>
          <cell r="H33"/>
        </row>
        <row r="34">
          <cell r="A34" t="str">
            <v>nd</v>
          </cell>
          <cell r="B34" t="e">
            <v>#N/A</v>
          </cell>
          <cell r="C34" t="e">
            <v>#N/A</v>
          </cell>
          <cell r="D34" t="e">
            <v>#N/A</v>
          </cell>
          <cell r="E34" t="e">
            <v>#N/A</v>
          </cell>
          <cell r="F34">
            <v>1</v>
          </cell>
          <cell r="G34">
            <v>3000000</v>
          </cell>
          <cell r="H34">
            <v>3000000</v>
          </cell>
        </row>
        <row r="35">
          <cell r="B35"/>
          <cell r="C35"/>
          <cell r="D35"/>
          <cell r="E35"/>
          <cell r="G35"/>
          <cell r="H35"/>
        </row>
        <row r="36">
          <cell r="A36">
            <v>510242</v>
          </cell>
          <cell r="B36" t="str">
            <v>510. B429</v>
          </cell>
          <cell r="C36">
            <v>0</v>
          </cell>
          <cell r="D36" t="str">
            <v>VALVOLA A FLUSSO AVV.IN ACCIAIO PN40 CON SOFFIETTO</v>
          </cell>
          <cell r="E36">
            <v>0</v>
          </cell>
          <cell r="G36">
            <v>0</v>
          </cell>
          <cell r="H36"/>
        </row>
        <row r="37">
          <cell r="A37">
            <v>510111</v>
          </cell>
          <cell r="B37">
            <v>0</v>
          </cell>
          <cell r="C37" t="str">
            <v>A5</v>
          </cell>
          <cell r="D37" t="str">
            <v xml:space="preserve">- DN 40       </v>
          </cell>
          <cell r="E37" t="str">
            <v>n°</v>
          </cell>
          <cell r="F37">
            <v>3</v>
          </cell>
          <cell r="G37">
            <v>50000</v>
          </cell>
          <cell r="H37">
            <v>150000</v>
          </cell>
        </row>
        <row r="38">
          <cell r="A38">
            <v>510114</v>
          </cell>
          <cell r="B38">
            <v>0</v>
          </cell>
          <cell r="C38" t="str">
            <v>A8</v>
          </cell>
          <cell r="D38" t="str">
            <v xml:space="preserve">- DN 80       </v>
          </cell>
          <cell r="E38" t="str">
            <v>n°</v>
          </cell>
          <cell r="F38">
            <v>4</v>
          </cell>
          <cell r="G38">
            <v>100000</v>
          </cell>
          <cell r="H38">
            <v>400000</v>
          </cell>
        </row>
        <row r="39">
          <cell r="A39">
            <v>510115</v>
          </cell>
          <cell r="B39">
            <v>0</v>
          </cell>
          <cell r="C39" t="str">
            <v>A9</v>
          </cell>
          <cell r="D39" t="str">
            <v xml:space="preserve">- DN 100       </v>
          </cell>
          <cell r="E39" t="str">
            <v>n°</v>
          </cell>
          <cell r="F39">
            <v>3</v>
          </cell>
          <cell r="G39">
            <v>100000</v>
          </cell>
          <cell r="H39">
            <v>300000</v>
          </cell>
        </row>
        <row r="40">
          <cell r="A40">
            <v>510116</v>
          </cell>
          <cell r="B40">
            <v>0</v>
          </cell>
          <cell r="C40" t="str">
            <v>A10</v>
          </cell>
          <cell r="D40" t="str">
            <v xml:space="preserve">- DN 125       </v>
          </cell>
          <cell r="E40" t="str">
            <v>n°</v>
          </cell>
          <cell r="F40">
            <v>8</v>
          </cell>
          <cell r="G40">
            <v>250000</v>
          </cell>
          <cell r="H40">
            <v>2000000</v>
          </cell>
        </row>
        <row r="41">
          <cell r="B41"/>
          <cell r="C41"/>
          <cell r="D41"/>
          <cell r="E41"/>
          <cell r="G41"/>
          <cell r="H41"/>
        </row>
        <row r="42">
          <cell r="A42">
            <v>510191</v>
          </cell>
          <cell r="B42" t="str">
            <v>510. A226</v>
          </cell>
          <cell r="C42">
            <v>0</v>
          </cell>
          <cell r="D42" t="str">
            <v>VALVOLA A FLUSSO AVV. IN GHISA PN16 CON SOFFIETTO</v>
          </cell>
          <cell r="E42">
            <v>0</v>
          </cell>
          <cell r="G42">
            <v>0</v>
          </cell>
          <cell r="H42"/>
        </row>
        <row r="43">
          <cell r="A43">
            <v>510115</v>
          </cell>
          <cell r="B43">
            <v>0</v>
          </cell>
          <cell r="C43" t="str">
            <v>A9</v>
          </cell>
          <cell r="D43" t="str">
            <v xml:space="preserve">- DN 100       </v>
          </cell>
          <cell r="E43" t="str">
            <v>n°</v>
          </cell>
          <cell r="F43">
            <v>1</v>
          </cell>
          <cell r="G43">
            <v>672000</v>
          </cell>
          <cell r="H43">
            <v>672000</v>
          </cell>
        </row>
        <row r="44">
          <cell r="B44"/>
          <cell r="C44"/>
          <cell r="D44"/>
          <cell r="E44"/>
          <cell r="G44"/>
          <cell r="H44"/>
        </row>
        <row r="45">
          <cell r="A45">
            <v>510212</v>
          </cell>
          <cell r="B45" t="str">
            <v>510. A260</v>
          </cell>
          <cell r="C45">
            <v>0</v>
          </cell>
          <cell r="D45" t="str">
            <v>VALVOLA DI RITEGNO IN GHISA PN16 A FLUSSO AVVIATO</v>
          </cell>
          <cell r="E45">
            <v>0</v>
          </cell>
          <cell r="G45">
            <v>0</v>
          </cell>
          <cell r="H45"/>
        </row>
        <row r="46">
          <cell r="A46">
            <v>510131</v>
          </cell>
          <cell r="B46">
            <v>0</v>
          </cell>
          <cell r="C46" t="str">
            <v>A5</v>
          </cell>
          <cell r="D46" t="str">
            <v xml:space="preserve">- DN 40       </v>
          </cell>
          <cell r="E46" t="str">
            <v>n°</v>
          </cell>
          <cell r="F46">
            <v>1</v>
          </cell>
          <cell r="G46">
            <v>234000</v>
          </cell>
          <cell r="H46">
            <v>234000</v>
          </cell>
        </row>
        <row r="47">
          <cell r="B47"/>
          <cell r="C47"/>
          <cell r="D47"/>
          <cell r="E47"/>
          <cell r="G47"/>
          <cell r="H47"/>
        </row>
        <row r="48">
          <cell r="A48" t="str">
            <v>nd</v>
          </cell>
          <cell r="B48" t="e">
            <v>#N/A</v>
          </cell>
          <cell r="C48" t="e">
            <v>#N/A</v>
          </cell>
          <cell r="D48" t="e">
            <v>#N/A</v>
          </cell>
          <cell r="E48" t="e">
            <v>#N/A</v>
          </cell>
          <cell r="F48">
            <v>2</v>
          </cell>
          <cell r="G48">
            <v>250000</v>
          </cell>
          <cell r="H48">
            <v>500000</v>
          </cell>
        </row>
        <row r="49">
          <cell r="B49"/>
          <cell r="C49"/>
          <cell r="D49"/>
          <cell r="E49"/>
          <cell r="G49"/>
          <cell r="H49"/>
        </row>
        <row r="50">
          <cell r="A50" t="str">
            <v>nd</v>
          </cell>
          <cell r="B50" t="e">
            <v>#N/A</v>
          </cell>
          <cell r="C50" t="e">
            <v>#N/A</v>
          </cell>
          <cell r="D50" t="e">
            <v>#N/A</v>
          </cell>
          <cell r="E50" t="e">
            <v>#N/A</v>
          </cell>
          <cell r="F50">
            <v>4</v>
          </cell>
          <cell r="G50">
            <v>250000</v>
          </cell>
          <cell r="H50">
            <v>1000000</v>
          </cell>
        </row>
        <row r="51">
          <cell r="B51"/>
          <cell r="C51"/>
          <cell r="D51"/>
          <cell r="E51"/>
          <cell r="G51"/>
          <cell r="H51"/>
        </row>
        <row r="52">
          <cell r="A52">
            <v>510287</v>
          </cell>
          <cell r="B52" t="str">
            <v>510. T105</v>
          </cell>
          <cell r="C52">
            <v>0</v>
          </cell>
          <cell r="D52" t="str">
            <v>TUBAZIONI IN ACCIAIO NERO S.S.</v>
          </cell>
          <cell r="E52">
            <v>0</v>
          </cell>
          <cell r="G52">
            <v>0</v>
          </cell>
          <cell r="H52"/>
        </row>
        <row r="53">
          <cell r="A53">
            <v>510289</v>
          </cell>
          <cell r="B53">
            <v>0</v>
          </cell>
          <cell r="C53" t="str">
            <v>A0</v>
          </cell>
          <cell r="D53" t="str">
            <v>- Tubazioni in acciaio nero SS</v>
          </cell>
          <cell r="E53" t="str">
            <v>kg</v>
          </cell>
          <cell r="F53">
            <v>6000</v>
          </cell>
          <cell r="G53">
            <v>6000</v>
          </cell>
          <cell r="H53">
            <v>36000000</v>
          </cell>
        </row>
        <row r="54">
          <cell r="B54"/>
          <cell r="C54"/>
          <cell r="D54"/>
          <cell r="E54"/>
          <cell r="G54"/>
          <cell r="H54"/>
        </row>
        <row r="55">
          <cell r="A55">
            <v>510333</v>
          </cell>
          <cell r="B55" t="str">
            <v>510. X091</v>
          </cell>
          <cell r="C55">
            <v>0</v>
          </cell>
          <cell r="D55" t="str">
            <v>VERNICIATURA ANTIRUGGINE</v>
          </cell>
          <cell r="E55">
            <v>0</v>
          </cell>
          <cell r="G55">
            <v>0</v>
          </cell>
          <cell r="H55"/>
        </row>
        <row r="56">
          <cell r="A56">
            <v>510335</v>
          </cell>
          <cell r="B56">
            <v>0</v>
          </cell>
          <cell r="C56" t="str">
            <v>A0</v>
          </cell>
          <cell r="D56" t="str">
            <v>- Verniciatura antiruggine</v>
          </cell>
          <cell r="E56" t="str">
            <v>m2</v>
          </cell>
          <cell r="F56">
            <v>120</v>
          </cell>
          <cell r="G56">
            <v>14000</v>
          </cell>
          <cell r="H56">
            <v>1680000</v>
          </cell>
        </row>
        <row r="57">
          <cell r="B57"/>
          <cell r="C57"/>
          <cell r="D57"/>
          <cell r="E57"/>
          <cell r="G57"/>
          <cell r="H57"/>
        </row>
        <row r="58">
          <cell r="A58">
            <v>540008</v>
          </cell>
          <cell r="B58" t="str">
            <v>540 A102</v>
          </cell>
          <cell r="C58">
            <v>0</v>
          </cell>
          <cell r="D58" t="str">
            <v>ISOLAMENTO TUBI CALDI CON FINITURA IN ISOGENOPAK</v>
          </cell>
          <cell r="E58">
            <v>0</v>
          </cell>
          <cell r="G58">
            <v>0</v>
          </cell>
          <cell r="H58"/>
        </row>
        <row r="59">
          <cell r="A59">
            <v>540010</v>
          </cell>
          <cell r="B59">
            <v>0</v>
          </cell>
          <cell r="C59" t="str">
            <v>A0</v>
          </cell>
          <cell r="D59" t="str">
            <v xml:space="preserve">- Isolamento tubi caldi con finitura in Isogenopack       </v>
          </cell>
          <cell r="E59" t="str">
            <v>m2</v>
          </cell>
          <cell r="F59">
            <v>175</v>
          </cell>
          <cell r="G59">
            <v>39000</v>
          </cell>
          <cell r="H59">
            <v>6825000</v>
          </cell>
        </row>
        <row r="60">
          <cell r="B60"/>
          <cell r="C60"/>
          <cell r="D60"/>
          <cell r="E60"/>
          <cell r="G60"/>
          <cell r="H60"/>
        </row>
        <row r="61">
          <cell r="A61">
            <v>510287</v>
          </cell>
          <cell r="B61" t="str">
            <v>510. T105</v>
          </cell>
          <cell r="C61">
            <v>0</v>
          </cell>
          <cell r="D61" t="str">
            <v>TUBAZIONI IN ACCIAIO NERO S.S.</v>
          </cell>
          <cell r="E61">
            <v>0</v>
          </cell>
          <cell r="G61">
            <v>0</v>
          </cell>
          <cell r="H61"/>
        </row>
        <row r="62">
          <cell r="A62">
            <v>510289</v>
          </cell>
          <cell r="B62">
            <v>0</v>
          </cell>
          <cell r="C62" t="str">
            <v>A0</v>
          </cell>
          <cell r="D62" t="str">
            <v>- Tubazioni in acciaio nero SS</v>
          </cell>
          <cell r="E62" t="str">
            <v>kg</v>
          </cell>
          <cell r="F62">
            <v>970</v>
          </cell>
          <cell r="G62">
            <v>6000</v>
          </cell>
          <cell r="H62">
            <v>5820000</v>
          </cell>
        </row>
        <row r="63">
          <cell r="B63"/>
          <cell r="C63"/>
          <cell r="D63"/>
          <cell r="E63"/>
          <cell r="G63"/>
          <cell r="H63"/>
        </row>
        <row r="64">
          <cell r="A64">
            <v>510333</v>
          </cell>
          <cell r="B64" t="str">
            <v>510. X091</v>
          </cell>
          <cell r="C64">
            <v>0</v>
          </cell>
          <cell r="D64" t="str">
            <v>VERNICIATURA ANTIRUGGINE</v>
          </cell>
          <cell r="E64">
            <v>0</v>
          </cell>
          <cell r="G64">
            <v>0</v>
          </cell>
          <cell r="H64"/>
        </row>
        <row r="65">
          <cell r="A65">
            <v>510335</v>
          </cell>
          <cell r="B65">
            <v>0</v>
          </cell>
          <cell r="C65" t="str">
            <v>A0</v>
          </cell>
          <cell r="D65" t="str">
            <v>- Verniciatura antiruggine</v>
          </cell>
          <cell r="E65" t="str">
            <v>m2</v>
          </cell>
          <cell r="F65">
            <v>15</v>
          </cell>
          <cell r="G65">
            <v>14000</v>
          </cell>
          <cell r="H65">
            <v>210000</v>
          </cell>
        </row>
        <row r="66">
          <cell r="B66"/>
          <cell r="C66"/>
          <cell r="D66"/>
          <cell r="E66"/>
          <cell r="G66"/>
          <cell r="H66"/>
        </row>
        <row r="67">
          <cell r="A67">
            <v>540008</v>
          </cell>
          <cell r="B67" t="str">
            <v>540 A102</v>
          </cell>
          <cell r="C67">
            <v>0</v>
          </cell>
          <cell r="D67" t="str">
            <v>ISOLAMENTO TUBI CALDI CON FINITURA IN ISOGENOPAK</v>
          </cell>
          <cell r="E67">
            <v>0</v>
          </cell>
          <cell r="G67">
            <v>0</v>
          </cell>
          <cell r="H67"/>
        </row>
        <row r="68">
          <cell r="A68">
            <v>540010</v>
          </cell>
          <cell r="B68">
            <v>0</v>
          </cell>
          <cell r="C68" t="str">
            <v>A0</v>
          </cell>
          <cell r="D68" t="str">
            <v xml:space="preserve">- Isolamento tubi caldi con finitura in Isogenopack       </v>
          </cell>
          <cell r="E68" t="str">
            <v>m2</v>
          </cell>
          <cell r="F68">
            <v>25</v>
          </cell>
          <cell r="G68">
            <v>39000</v>
          </cell>
          <cell r="H68">
            <v>975000</v>
          </cell>
        </row>
        <row r="69">
          <cell r="B69"/>
          <cell r="C69"/>
          <cell r="D69"/>
          <cell r="E69"/>
          <cell r="H69"/>
        </row>
        <row r="70">
          <cell r="A70">
            <v>510287</v>
          </cell>
          <cell r="B70" t="str">
            <v>510. T105</v>
          </cell>
          <cell r="C70">
            <v>0</v>
          </cell>
          <cell r="D70" t="str">
            <v>TUBAZIONI IN ACCIAIO NERO S.S.</v>
          </cell>
          <cell r="E70">
            <v>0</v>
          </cell>
          <cell r="H70"/>
        </row>
        <row r="71">
          <cell r="A71">
            <v>510289</v>
          </cell>
          <cell r="B71">
            <v>0</v>
          </cell>
          <cell r="C71" t="str">
            <v>A0</v>
          </cell>
          <cell r="D71" t="str">
            <v>- Tubazioni in acciaio nero SS</v>
          </cell>
          <cell r="E71" t="str">
            <v>kg</v>
          </cell>
          <cell r="F71">
            <v>3000</v>
          </cell>
          <cell r="G71">
            <v>6000</v>
          </cell>
          <cell r="H71">
            <v>18000000</v>
          </cell>
        </row>
        <row r="72">
          <cell r="B72"/>
          <cell r="C72"/>
          <cell r="D72"/>
          <cell r="E72"/>
          <cell r="H72"/>
        </row>
        <row r="73">
          <cell r="A73">
            <v>510333</v>
          </cell>
          <cell r="B73" t="str">
            <v>510. X091</v>
          </cell>
          <cell r="C73">
            <v>0</v>
          </cell>
          <cell r="D73" t="str">
            <v>VERNICIATURA ANTIRUGGINE</v>
          </cell>
          <cell r="E73">
            <v>0</v>
          </cell>
          <cell r="H73"/>
        </row>
        <row r="74">
          <cell r="A74">
            <v>510335</v>
          </cell>
          <cell r="B74">
            <v>0</v>
          </cell>
          <cell r="C74" t="str">
            <v>A0</v>
          </cell>
          <cell r="D74" t="str">
            <v>- Verniciatura antiruggine</v>
          </cell>
          <cell r="E74" t="str">
            <v>m2</v>
          </cell>
          <cell r="F74">
            <v>65</v>
          </cell>
          <cell r="G74">
            <v>14000</v>
          </cell>
          <cell r="H74">
            <v>910000</v>
          </cell>
        </row>
        <row r="75">
          <cell r="B75"/>
          <cell r="C75"/>
          <cell r="D75"/>
          <cell r="E75"/>
          <cell r="H75"/>
        </row>
        <row r="76">
          <cell r="A76">
            <v>540008</v>
          </cell>
          <cell r="B76" t="str">
            <v>540 A102</v>
          </cell>
          <cell r="C76">
            <v>0</v>
          </cell>
          <cell r="D76" t="str">
            <v>ISOLAMENTO TUBI CALDI CON FINITURA IN ISOGENOPAK</v>
          </cell>
          <cell r="E76">
            <v>0</v>
          </cell>
          <cell r="H76"/>
        </row>
        <row r="77">
          <cell r="A77">
            <v>540010</v>
          </cell>
          <cell r="B77">
            <v>0</v>
          </cell>
          <cell r="C77" t="str">
            <v>A0</v>
          </cell>
          <cell r="D77" t="str">
            <v xml:space="preserve">- Isolamento tubi caldi con finitura in Isogenopack       </v>
          </cell>
          <cell r="E77" t="str">
            <v>m2</v>
          </cell>
          <cell r="F77">
            <v>90</v>
          </cell>
          <cell r="G77">
            <v>39000</v>
          </cell>
          <cell r="H77">
            <v>3510000</v>
          </cell>
        </row>
        <row r="78">
          <cell r="B78"/>
          <cell r="C78"/>
          <cell r="D78"/>
          <cell r="E78"/>
          <cell r="H78"/>
        </row>
        <row r="79">
          <cell r="A79">
            <v>510315</v>
          </cell>
          <cell r="B79" t="str">
            <v>510. X001</v>
          </cell>
          <cell r="C79">
            <v>0</v>
          </cell>
          <cell r="D79" t="str">
            <v>FORMAZIONE SCARICHI E SFOGHI ARIA</v>
          </cell>
          <cell r="E79">
            <v>0</v>
          </cell>
          <cell r="G79">
            <v>0</v>
          </cell>
          <cell r="H79"/>
        </row>
        <row r="80">
          <cell r="A80">
            <v>510317</v>
          </cell>
          <cell r="B80">
            <v>0</v>
          </cell>
          <cell r="C80" t="str">
            <v>A0</v>
          </cell>
          <cell r="D80" t="str">
            <v>- Scarichi e sfoghi aria</v>
          </cell>
          <cell r="E80" t="str">
            <v>n</v>
          </cell>
          <cell r="F80">
            <v>10</v>
          </cell>
          <cell r="G80">
            <v>300000</v>
          </cell>
          <cell r="H80">
            <v>3000000</v>
          </cell>
        </row>
        <row r="81">
          <cell r="B81"/>
          <cell r="C81"/>
          <cell r="D81"/>
          <cell r="E81"/>
          <cell r="G81"/>
          <cell r="H81"/>
        </row>
        <row r="82">
          <cell r="A82">
            <v>510351</v>
          </cell>
          <cell r="B82" t="str">
            <v>510. Z105</v>
          </cell>
          <cell r="C82">
            <v>0</v>
          </cell>
          <cell r="D82" t="str">
            <v>TERMOMETRO</v>
          </cell>
          <cell r="E82">
            <v>0</v>
          </cell>
          <cell r="G82">
            <v>0</v>
          </cell>
          <cell r="H82"/>
        </row>
        <row r="83">
          <cell r="A83">
            <v>510353</v>
          </cell>
          <cell r="B83">
            <v>0</v>
          </cell>
          <cell r="C83" t="str">
            <v>A0</v>
          </cell>
          <cell r="D83" t="str">
            <v xml:space="preserve">- Termometro in opera       </v>
          </cell>
          <cell r="E83" t="str">
            <v>n</v>
          </cell>
          <cell r="F83">
            <v>8</v>
          </cell>
          <cell r="G83">
            <v>58000</v>
          </cell>
          <cell r="H83">
            <v>464000</v>
          </cell>
        </row>
        <row r="84">
          <cell r="B84"/>
          <cell r="C84"/>
          <cell r="D84"/>
          <cell r="E84"/>
          <cell r="G84"/>
          <cell r="H84"/>
        </row>
        <row r="85">
          <cell r="A85">
            <v>510354</v>
          </cell>
          <cell r="B85" t="str">
            <v>510. Z110</v>
          </cell>
          <cell r="C85">
            <v>0</v>
          </cell>
          <cell r="D85" t="str">
            <v>MANOMETRO</v>
          </cell>
          <cell r="E85">
            <v>0</v>
          </cell>
          <cell r="G85">
            <v>0</v>
          </cell>
          <cell r="H85"/>
        </row>
        <row r="86">
          <cell r="A86">
            <v>510356</v>
          </cell>
          <cell r="B86">
            <v>0</v>
          </cell>
          <cell r="C86" t="str">
            <v>A0</v>
          </cell>
          <cell r="D86" t="str">
            <v xml:space="preserve">- Manometro in opera .      </v>
          </cell>
          <cell r="E86" t="str">
            <v>n</v>
          </cell>
          <cell r="F86">
            <v>5</v>
          </cell>
          <cell r="G86">
            <v>92000</v>
          </cell>
          <cell r="H86">
            <v>460000</v>
          </cell>
        </row>
        <row r="87">
          <cell r="B87"/>
          <cell r="C87"/>
          <cell r="D87"/>
          <cell r="E87"/>
          <cell r="G87"/>
          <cell r="H87"/>
        </row>
        <row r="88">
          <cell r="A88">
            <v>510294</v>
          </cell>
          <cell r="B88" t="str">
            <v>510. T205</v>
          </cell>
          <cell r="C88">
            <v>0</v>
          </cell>
          <cell r="D88" t="str">
            <v>TUBAZIONI IN ACCIAIO ZINCATO</v>
          </cell>
          <cell r="E88">
            <v>0</v>
          </cell>
          <cell r="G88">
            <v>0</v>
          </cell>
          <cell r="H88"/>
        </row>
        <row r="89">
          <cell r="A89">
            <v>510296</v>
          </cell>
          <cell r="B89">
            <v>0</v>
          </cell>
          <cell r="C89" t="str">
            <v>A0</v>
          </cell>
          <cell r="D89" t="str">
            <v xml:space="preserve">- Tubazioni in acciaio zincato      </v>
          </cell>
          <cell r="E89" t="str">
            <v>kg</v>
          </cell>
          <cell r="F89">
            <v>350</v>
          </cell>
          <cell r="G89">
            <v>6500</v>
          </cell>
          <cell r="H89">
            <v>2275000</v>
          </cell>
        </row>
        <row r="90">
          <cell r="B90"/>
          <cell r="C90"/>
          <cell r="D90"/>
          <cell r="E90"/>
          <cell r="G90"/>
          <cell r="H90"/>
        </row>
        <row r="91">
          <cell r="A91">
            <v>540099</v>
          </cell>
          <cell r="B91" t="str">
            <v>540 A131</v>
          </cell>
          <cell r="C91">
            <v>0</v>
          </cell>
          <cell r="D91" t="str">
            <v>ISOLAMENTO TUBAZIONI CON GUAINE FLESSIBILI</v>
          </cell>
          <cell r="E91">
            <v>0</v>
          </cell>
          <cell r="G91">
            <v>0</v>
          </cell>
          <cell r="H91"/>
        </row>
        <row r="92">
          <cell r="A92">
            <v>540101</v>
          </cell>
          <cell r="B92">
            <v>0</v>
          </cell>
          <cell r="C92" t="str">
            <v>A0</v>
          </cell>
          <cell r="D92" t="str">
            <v xml:space="preserve">- Isolamento tubazioni con guaine flessibili       </v>
          </cell>
          <cell r="E92" t="str">
            <v>m2</v>
          </cell>
          <cell r="F92">
            <v>30</v>
          </cell>
          <cell r="G92">
            <v>48000</v>
          </cell>
          <cell r="H92">
            <v>1440000</v>
          </cell>
        </row>
        <row r="93">
          <cell r="B93"/>
          <cell r="C93"/>
          <cell r="D93"/>
          <cell r="E93"/>
          <cell r="G93"/>
          <cell r="H93"/>
        </row>
        <row r="94">
          <cell r="A94">
            <v>579098</v>
          </cell>
          <cell r="B94" t="str">
            <v>579. A315</v>
          </cell>
          <cell r="C94">
            <v>0</v>
          </cell>
          <cell r="D94" t="str">
            <v>SCAMBIATORE DI CALORE ACQUA SURRISC/ACQUA CALDA</v>
          </cell>
          <cell r="E94">
            <v>0</v>
          </cell>
          <cell r="G94">
            <v>0</v>
          </cell>
          <cell r="H94"/>
        </row>
        <row r="95">
          <cell r="A95">
            <v>579115</v>
          </cell>
          <cell r="B95">
            <v>0</v>
          </cell>
          <cell r="C95" t="str">
            <v>A15</v>
          </cell>
          <cell r="D95" t="str">
            <v xml:space="preserve">- Potenzialità 1744 kW (1500000 kcal/h)       </v>
          </cell>
          <cell r="E95" t="str">
            <v>n.</v>
          </cell>
          <cell r="F95">
            <v>1</v>
          </cell>
          <cell r="G95">
            <v>1500000</v>
          </cell>
          <cell r="H95">
            <v>1500000</v>
          </cell>
        </row>
        <row r="96">
          <cell r="B96"/>
          <cell r="C96"/>
          <cell r="D96"/>
          <cell r="E96"/>
          <cell r="G96"/>
          <cell r="H96"/>
        </row>
        <row r="97">
          <cell r="A97" t="str">
            <v>nd</v>
          </cell>
          <cell r="B97" t="e">
            <v>#N/A</v>
          </cell>
          <cell r="C97" t="e">
            <v>#N/A</v>
          </cell>
          <cell r="D97" t="e">
            <v>#N/A</v>
          </cell>
          <cell r="E97" t="e">
            <v>#N/A</v>
          </cell>
          <cell r="F97">
            <v>1</v>
          </cell>
          <cell r="G97">
            <v>2000000</v>
          </cell>
          <cell r="H97">
            <v>2000000</v>
          </cell>
        </row>
        <row r="98">
          <cell r="B98"/>
          <cell r="C98"/>
          <cell r="D98"/>
          <cell r="E98"/>
          <cell r="G98"/>
          <cell r="H98"/>
        </row>
        <row r="99">
          <cell r="A99">
            <v>579398</v>
          </cell>
          <cell r="B99" t="str">
            <v>579.P110</v>
          </cell>
          <cell r="C99">
            <v>0</v>
          </cell>
          <cell r="D99" t="str">
            <v>POMPE CENTRIFUGHE AD ASSE ORIZZONTALE A 1450 g/1'</v>
          </cell>
          <cell r="E99">
            <v>0</v>
          </cell>
          <cell r="G99">
            <v>0</v>
          </cell>
          <cell r="H99"/>
        </row>
        <row r="100">
          <cell r="A100">
            <v>579415</v>
          </cell>
          <cell r="B100">
            <v>0</v>
          </cell>
          <cell r="C100" t="str">
            <v>A16</v>
          </cell>
          <cell r="D100" t="str">
            <v xml:space="preserve">- motore da 45 kW; grandezza 150-400      </v>
          </cell>
          <cell r="E100" t="str">
            <v>n.</v>
          </cell>
          <cell r="F100">
            <v>2</v>
          </cell>
          <cell r="G100">
            <v>1500000</v>
          </cell>
          <cell r="H100">
            <v>3000000</v>
          </cell>
        </row>
        <row r="101">
          <cell r="B101"/>
          <cell r="C101"/>
          <cell r="D101"/>
          <cell r="E101"/>
          <cell r="G101"/>
          <cell r="H101"/>
        </row>
        <row r="102">
          <cell r="A102">
            <v>579481</v>
          </cell>
          <cell r="B102" t="str">
            <v>579. V101</v>
          </cell>
          <cell r="C102">
            <v>0</v>
          </cell>
          <cell r="D102" t="str">
            <v>VASO DI ESPANSIONE AUTOPRESSURIZZATO</v>
          </cell>
          <cell r="E102">
            <v>0</v>
          </cell>
          <cell r="G102">
            <v>0</v>
          </cell>
          <cell r="H102"/>
        </row>
        <row r="103">
          <cell r="A103">
            <v>579497</v>
          </cell>
          <cell r="B103">
            <v>0</v>
          </cell>
          <cell r="C103" t="str">
            <v>A15</v>
          </cell>
          <cell r="D103" t="str">
            <v xml:space="preserve">- Capacità 1000 l      </v>
          </cell>
          <cell r="E103" t="str">
            <v>n.</v>
          </cell>
          <cell r="F103">
            <v>1</v>
          </cell>
          <cell r="G103">
            <v>800000</v>
          </cell>
          <cell r="H103">
            <v>800000</v>
          </cell>
        </row>
        <row r="104">
          <cell r="B104"/>
          <cell r="C104"/>
          <cell r="D104"/>
          <cell r="E104"/>
          <cell r="G104"/>
          <cell r="H104"/>
        </row>
        <row r="105">
          <cell r="A105">
            <v>579481</v>
          </cell>
          <cell r="B105" t="str">
            <v>579. V101</v>
          </cell>
          <cell r="C105">
            <v>0</v>
          </cell>
          <cell r="D105" t="str">
            <v>VASO DI ESPANSIONE AUTOPRESSURIZZATO</v>
          </cell>
          <cell r="E105">
            <v>0</v>
          </cell>
          <cell r="G105">
            <v>0</v>
          </cell>
          <cell r="H105"/>
        </row>
        <row r="106">
          <cell r="A106">
            <v>579497</v>
          </cell>
          <cell r="B106">
            <v>0</v>
          </cell>
          <cell r="C106" t="str">
            <v>A15</v>
          </cell>
          <cell r="D106" t="str">
            <v xml:space="preserve">- Capacità 1000 l      </v>
          </cell>
          <cell r="E106" t="str">
            <v>n.</v>
          </cell>
          <cell r="F106">
            <v>1</v>
          </cell>
          <cell r="G106">
            <v>600000</v>
          </cell>
          <cell r="H106">
            <v>600000</v>
          </cell>
        </row>
        <row r="107">
          <cell r="B107"/>
          <cell r="C107"/>
          <cell r="D107"/>
          <cell r="E107"/>
          <cell r="G107"/>
          <cell r="H107"/>
        </row>
        <row r="108">
          <cell r="A108" t="str">
            <v>nd</v>
          </cell>
          <cell r="B108" t="e">
            <v>#N/A</v>
          </cell>
          <cell r="C108" t="e">
            <v>#N/A</v>
          </cell>
          <cell r="D108" t="e">
            <v>#N/A</v>
          </cell>
          <cell r="E108" t="e">
            <v>#N/A</v>
          </cell>
          <cell r="F108">
            <v>1</v>
          </cell>
          <cell r="G108">
            <v>15000000</v>
          </cell>
          <cell r="H108">
            <v>15000000</v>
          </cell>
        </row>
        <row r="109">
          <cell r="B109"/>
          <cell r="C109"/>
          <cell r="D109"/>
          <cell r="E109"/>
          <cell r="G109"/>
          <cell r="H109"/>
        </row>
        <row r="110">
          <cell r="A110" t="str">
            <v>nd</v>
          </cell>
          <cell r="B110" t="e">
            <v>#N/A</v>
          </cell>
          <cell r="C110" t="e">
            <v>#N/A</v>
          </cell>
          <cell r="D110" t="e">
            <v>#N/A</v>
          </cell>
          <cell r="E110" t="e">
            <v>#N/A</v>
          </cell>
          <cell r="F110">
            <v>1</v>
          </cell>
          <cell r="G110">
            <v>4750000</v>
          </cell>
          <cell r="H110">
            <v>4750000</v>
          </cell>
        </row>
        <row r="111">
          <cell r="B111"/>
          <cell r="C111"/>
          <cell r="D111"/>
          <cell r="E111"/>
          <cell r="G111"/>
          <cell r="H111"/>
        </row>
        <row r="112">
          <cell r="B112"/>
          <cell r="C112"/>
          <cell r="D112"/>
          <cell r="E112"/>
          <cell r="G112"/>
          <cell r="H112">
            <v>272241000</v>
          </cell>
        </row>
        <row r="113">
          <cell r="B113"/>
          <cell r="C113"/>
          <cell r="D113"/>
          <cell r="E113"/>
          <cell r="G113"/>
          <cell r="H113"/>
        </row>
        <row r="114">
          <cell r="B114"/>
          <cell r="C114"/>
          <cell r="D114"/>
          <cell r="E114"/>
          <cell r="G114"/>
          <cell r="H114"/>
        </row>
        <row r="115">
          <cell r="B115"/>
          <cell r="C115"/>
          <cell r="D115"/>
          <cell r="E115"/>
          <cell r="G115"/>
          <cell r="H115"/>
        </row>
        <row r="116">
          <cell r="B116"/>
          <cell r="C116"/>
          <cell r="D116"/>
          <cell r="E116"/>
          <cell r="G116"/>
          <cell r="H116"/>
        </row>
        <row r="117">
          <cell r="B117"/>
          <cell r="C117"/>
          <cell r="D117"/>
          <cell r="E117"/>
          <cell r="G117"/>
          <cell r="H117"/>
        </row>
        <row r="118">
          <cell r="B118"/>
          <cell r="C118"/>
          <cell r="D118"/>
          <cell r="E118"/>
          <cell r="G118"/>
          <cell r="H118"/>
        </row>
        <row r="119">
          <cell r="B119"/>
          <cell r="C119"/>
          <cell r="D119"/>
          <cell r="E119"/>
          <cell r="G119"/>
          <cell r="H119"/>
        </row>
        <row r="120">
          <cell r="B120"/>
          <cell r="C120"/>
          <cell r="D120"/>
          <cell r="E120"/>
          <cell r="G120"/>
          <cell r="H120"/>
        </row>
        <row r="121">
          <cell r="B121"/>
          <cell r="C121"/>
          <cell r="D121"/>
          <cell r="E121"/>
          <cell r="G121"/>
          <cell r="H121"/>
        </row>
        <row r="122">
          <cell r="B122"/>
          <cell r="C122"/>
          <cell r="D122"/>
          <cell r="E122"/>
          <cell r="G122"/>
          <cell r="H122"/>
        </row>
        <row r="123">
          <cell r="B123"/>
          <cell r="C123"/>
          <cell r="D123"/>
          <cell r="E123"/>
          <cell r="G123"/>
          <cell r="H123"/>
        </row>
        <row r="124">
          <cell r="B124"/>
          <cell r="C124"/>
          <cell r="D124"/>
          <cell r="E124"/>
          <cell r="G124"/>
          <cell r="H124"/>
        </row>
        <row r="125">
          <cell r="B125"/>
          <cell r="C125"/>
          <cell r="D125"/>
          <cell r="E125"/>
          <cell r="G125"/>
          <cell r="H125"/>
        </row>
        <row r="126">
          <cell r="B126"/>
          <cell r="C126"/>
          <cell r="D126"/>
          <cell r="E126"/>
          <cell r="G126"/>
          <cell r="H126"/>
        </row>
        <row r="127">
          <cell r="B127"/>
          <cell r="C127"/>
          <cell r="D127"/>
          <cell r="E127"/>
          <cell r="G127"/>
          <cell r="H127"/>
        </row>
        <row r="128">
          <cell r="B128"/>
          <cell r="C128"/>
          <cell r="D128"/>
          <cell r="E128"/>
          <cell r="G128"/>
          <cell r="H128"/>
        </row>
        <row r="129">
          <cell r="B129"/>
          <cell r="C129"/>
          <cell r="D129"/>
          <cell r="E129"/>
          <cell r="G129"/>
          <cell r="H129"/>
        </row>
        <row r="130">
          <cell r="B130"/>
          <cell r="C130"/>
          <cell r="D130"/>
          <cell r="E130"/>
          <cell r="G130"/>
          <cell r="H130"/>
        </row>
        <row r="131">
          <cell r="B131"/>
          <cell r="C131"/>
          <cell r="D131"/>
          <cell r="E131"/>
          <cell r="G131"/>
          <cell r="H131"/>
        </row>
        <row r="132">
          <cell r="B132"/>
          <cell r="C132"/>
          <cell r="D132"/>
          <cell r="E132"/>
          <cell r="G132"/>
          <cell r="H132"/>
        </row>
        <row r="133">
          <cell r="B133"/>
          <cell r="C133"/>
          <cell r="D133"/>
          <cell r="E133"/>
          <cell r="G133"/>
          <cell r="H133"/>
        </row>
        <row r="134">
          <cell r="B134"/>
          <cell r="C134"/>
          <cell r="D134"/>
          <cell r="E134"/>
          <cell r="G134"/>
          <cell r="H134"/>
        </row>
        <row r="135">
          <cell r="B135"/>
          <cell r="C135"/>
          <cell r="D135"/>
          <cell r="E135"/>
          <cell r="G135"/>
          <cell r="H135"/>
        </row>
        <row r="136">
          <cell r="B136"/>
          <cell r="C136"/>
          <cell r="D136"/>
          <cell r="E136"/>
          <cell r="G136"/>
          <cell r="H136"/>
        </row>
        <row r="137">
          <cell r="B137"/>
          <cell r="C137"/>
          <cell r="D137"/>
          <cell r="E137"/>
          <cell r="G137"/>
          <cell r="H137"/>
        </row>
        <row r="138">
          <cell r="B138"/>
          <cell r="C138"/>
          <cell r="D138"/>
          <cell r="E138"/>
          <cell r="G138"/>
          <cell r="H138"/>
        </row>
        <row r="139">
          <cell r="B139"/>
          <cell r="C139"/>
          <cell r="D139"/>
          <cell r="E139"/>
          <cell r="G139"/>
          <cell r="H139"/>
        </row>
        <row r="140">
          <cell r="B140"/>
          <cell r="C140"/>
          <cell r="D140"/>
          <cell r="E140"/>
          <cell r="G140"/>
          <cell r="H140"/>
        </row>
        <row r="141">
          <cell r="B141"/>
          <cell r="C141"/>
          <cell r="D141"/>
          <cell r="E141"/>
          <cell r="G141"/>
          <cell r="H141"/>
        </row>
        <row r="142">
          <cell r="B142"/>
          <cell r="C142"/>
          <cell r="D142"/>
          <cell r="E142"/>
          <cell r="G142"/>
          <cell r="H142"/>
        </row>
        <row r="143">
          <cell r="B143"/>
          <cell r="C143"/>
          <cell r="D143"/>
          <cell r="E143"/>
          <cell r="G143"/>
          <cell r="H143"/>
        </row>
        <row r="144">
          <cell r="B144"/>
          <cell r="C144"/>
          <cell r="D144"/>
          <cell r="E144"/>
          <cell r="G144"/>
          <cell r="H144"/>
        </row>
        <row r="145">
          <cell r="B145"/>
          <cell r="C145"/>
          <cell r="D145"/>
          <cell r="E145"/>
          <cell r="G145"/>
          <cell r="H145"/>
        </row>
        <row r="146">
          <cell r="B146"/>
          <cell r="C146"/>
          <cell r="D146"/>
          <cell r="E146"/>
          <cell r="G146"/>
          <cell r="H146"/>
        </row>
        <row r="147">
          <cell r="B147"/>
          <cell r="C147"/>
          <cell r="D147"/>
          <cell r="E147"/>
          <cell r="G147"/>
          <cell r="H147"/>
        </row>
        <row r="148">
          <cell r="B148"/>
          <cell r="C148"/>
          <cell r="D148"/>
          <cell r="E148"/>
          <cell r="G148"/>
          <cell r="H148"/>
        </row>
        <row r="149">
          <cell r="B149"/>
          <cell r="C149"/>
          <cell r="D149"/>
          <cell r="E149"/>
          <cell r="G149"/>
          <cell r="H149"/>
        </row>
        <row r="150">
          <cell r="B150"/>
          <cell r="C150"/>
          <cell r="D150"/>
          <cell r="E150"/>
          <cell r="G150"/>
          <cell r="H150"/>
        </row>
        <row r="151">
          <cell r="B151"/>
          <cell r="C151"/>
          <cell r="D151"/>
          <cell r="E151"/>
          <cell r="G151"/>
          <cell r="H151"/>
        </row>
        <row r="152">
          <cell r="B152"/>
          <cell r="C152"/>
          <cell r="D152"/>
          <cell r="E152"/>
          <cell r="G152"/>
          <cell r="H152"/>
        </row>
        <row r="153">
          <cell r="B153"/>
          <cell r="C153"/>
          <cell r="D153"/>
          <cell r="E153"/>
          <cell r="G153"/>
          <cell r="H153"/>
        </row>
        <row r="154">
          <cell r="B154"/>
          <cell r="C154"/>
          <cell r="D154"/>
          <cell r="E154"/>
          <cell r="G154"/>
          <cell r="H154"/>
        </row>
        <row r="155">
          <cell r="B155"/>
          <cell r="C155"/>
          <cell r="D155"/>
          <cell r="E155"/>
          <cell r="G155"/>
          <cell r="H155"/>
        </row>
        <row r="156">
          <cell r="B156"/>
          <cell r="C156"/>
          <cell r="D156"/>
          <cell r="E156"/>
          <cell r="G156"/>
          <cell r="H156"/>
        </row>
        <row r="157">
          <cell r="B157"/>
          <cell r="C157"/>
          <cell r="D157"/>
          <cell r="E157"/>
          <cell r="G157"/>
          <cell r="H157"/>
        </row>
        <row r="158">
          <cell r="B158"/>
          <cell r="C158"/>
          <cell r="D158"/>
          <cell r="E158"/>
          <cell r="G158"/>
          <cell r="H158"/>
        </row>
        <row r="159">
          <cell r="B159"/>
          <cell r="C159"/>
          <cell r="D159"/>
          <cell r="E159"/>
          <cell r="G159"/>
          <cell r="H159"/>
        </row>
        <row r="160">
          <cell r="B160"/>
          <cell r="C160"/>
          <cell r="D160"/>
          <cell r="E160"/>
          <cell r="G160"/>
          <cell r="H160"/>
        </row>
        <row r="161">
          <cell r="B161"/>
          <cell r="C161"/>
          <cell r="D161"/>
          <cell r="E161"/>
          <cell r="G161"/>
          <cell r="H161"/>
        </row>
        <row r="162">
          <cell r="B162"/>
          <cell r="C162"/>
          <cell r="D162"/>
          <cell r="E162"/>
          <cell r="G162"/>
          <cell r="H162"/>
        </row>
        <row r="163">
          <cell r="B163"/>
          <cell r="C163"/>
          <cell r="D163"/>
          <cell r="E163"/>
          <cell r="G163"/>
          <cell r="H163"/>
        </row>
        <row r="164">
          <cell r="B164"/>
          <cell r="C164"/>
          <cell r="D164"/>
          <cell r="E164"/>
          <cell r="G164"/>
          <cell r="H164"/>
        </row>
        <row r="165">
          <cell r="B165"/>
          <cell r="C165"/>
          <cell r="D165"/>
          <cell r="E165"/>
          <cell r="G165"/>
          <cell r="H165"/>
        </row>
        <row r="166">
          <cell r="B166"/>
          <cell r="C166"/>
          <cell r="D166"/>
          <cell r="E166"/>
          <cell r="G166"/>
          <cell r="H166"/>
        </row>
        <row r="167">
          <cell r="B167"/>
          <cell r="C167"/>
          <cell r="D167"/>
          <cell r="E167"/>
          <cell r="G167"/>
          <cell r="H167"/>
        </row>
        <row r="168">
          <cell r="B168"/>
          <cell r="C168"/>
          <cell r="D168"/>
          <cell r="E168"/>
          <cell r="G168"/>
          <cell r="H168"/>
        </row>
        <row r="169">
          <cell r="B169"/>
          <cell r="C169"/>
          <cell r="D169"/>
          <cell r="E169"/>
          <cell r="G169"/>
          <cell r="H169"/>
        </row>
        <row r="170">
          <cell r="B170"/>
          <cell r="C170"/>
          <cell r="D170"/>
          <cell r="E170"/>
          <cell r="G170"/>
          <cell r="H170"/>
        </row>
        <row r="171">
          <cell r="B171"/>
          <cell r="C171"/>
          <cell r="D171"/>
          <cell r="E171"/>
          <cell r="G171"/>
          <cell r="H171"/>
        </row>
        <row r="172">
          <cell r="B172"/>
          <cell r="C172"/>
          <cell r="D172"/>
          <cell r="E172"/>
          <cell r="G172"/>
          <cell r="H172"/>
        </row>
        <row r="173">
          <cell r="B173"/>
          <cell r="C173"/>
          <cell r="D173"/>
          <cell r="E173"/>
          <cell r="G173"/>
          <cell r="H173"/>
        </row>
        <row r="174">
          <cell r="B174"/>
          <cell r="C174"/>
          <cell r="D174"/>
          <cell r="E174"/>
          <cell r="G174"/>
          <cell r="H174"/>
        </row>
        <row r="175">
          <cell r="B175"/>
          <cell r="C175"/>
          <cell r="D175"/>
          <cell r="E175"/>
          <cell r="G175"/>
          <cell r="H175"/>
        </row>
        <row r="176">
          <cell r="B176"/>
          <cell r="C176"/>
          <cell r="D176"/>
          <cell r="E176"/>
          <cell r="G176"/>
          <cell r="H176"/>
        </row>
        <row r="177">
          <cell r="B177"/>
          <cell r="C177"/>
          <cell r="D177"/>
          <cell r="E177"/>
          <cell r="G177"/>
          <cell r="H177"/>
        </row>
        <row r="178">
          <cell r="B178"/>
          <cell r="C178"/>
          <cell r="D178"/>
          <cell r="E178"/>
          <cell r="G178"/>
          <cell r="H178"/>
        </row>
        <row r="179">
          <cell r="B179"/>
          <cell r="C179"/>
          <cell r="D179"/>
          <cell r="E179"/>
          <cell r="G179"/>
          <cell r="H179"/>
        </row>
        <row r="180">
          <cell r="B180"/>
          <cell r="C180"/>
          <cell r="D180"/>
          <cell r="E180"/>
          <cell r="G180"/>
          <cell r="H180"/>
        </row>
        <row r="181">
          <cell r="B181"/>
          <cell r="C181"/>
          <cell r="D181"/>
          <cell r="E181"/>
          <cell r="G181"/>
          <cell r="H181"/>
        </row>
        <row r="182">
          <cell r="B182"/>
          <cell r="C182"/>
          <cell r="D182"/>
          <cell r="E182"/>
          <cell r="G182"/>
          <cell r="H182"/>
        </row>
        <row r="183">
          <cell r="B183"/>
          <cell r="C183"/>
          <cell r="D183"/>
          <cell r="E183"/>
          <cell r="G183"/>
          <cell r="H183"/>
        </row>
        <row r="184">
          <cell r="B184"/>
          <cell r="C184"/>
          <cell r="D184"/>
          <cell r="E184"/>
          <cell r="G184"/>
          <cell r="H184"/>
        </row>
        <row r="185">
          <cell r="B185"/>
          <cell r="C185"/>
          <cell r="D185"/>
          <cell r="E185"/>
          <cell r="G185"/>
          <cell r="H185"/>
        </row>
        <row r="186">
          <cell r="B186"/>
          <cell r="C186"/>
          <cell r="D186"/>
          <cell r="E186"/>
          <cell r="G186"/>
          <cell r="H186"/>
        </row>
        <row r="187">
          <cell r="B187"/>
          <cell r="C187"/>
          <cell r="D187"/>
          <cell r="E187"/>
          <cell r="G187"/>
          <cell r="H187"/>
        </row>
        <row r="188">
          <cell r="B188"/>
          <cell r="C188"/>
          <cell r="D188"/>
          <cell r="E188"/>
          <cell r="G188"/>
          <cell r="H188"/>
        </row>
        <row r="189">
          <cell r="B189"/>
          <cell r="C189"/>
          <cell r="D189"/>
          <cell r="E189"/>
          <cell r="G189"/>
          <cell r="H189"/>
        </row>
        <row r="190">
          <cell r="B190"/>
          <cell r="C190"/>
          <cell r="D190"/>
          <cell r="E190"/>
          <cell r="G190"/>
          <cell r="H190"/>
        </row>
        <row r="191">
          <cell r="B191"/>
          <cell r="C191"/>
          <cell r="D191"/>
          <cell r="E191"/>
          <cell r="G191"/>
          <cell r="H191"/>
        </row>
        <row r="192">
          <cell r="B192"/>
          <cell r="C192"/>
          <cell r="D192"/>
          <cell r="E192"/>
          <cell r="G192"/>
          <cell r="H192"/>
        </row>
        <row r="193">
          <cell r="B193"/>
          <cell r="C193"/>
          <cell r="D193"/>
          <cell r="E193"/>
          <cell r="G193"/>
          <cell r="H193"/>
        </row>
        <row r="194">
          <cell r="B194"/>
          <cell r="C194"/>
          <cell r="D194"/>
          <cell r="E194"/>
          <cell r="G194"/>
          <cell r="H194"/>
        </row>
        <row r="195">
          <cell r="B195"/>
          <cell r="C195"/>
          <cell r="D195"/>
          <cell r="E195"/>
          <cell r="G195"/>
          <cell r="H195"/>
        </row>
        <row r="196">
          <cell r="B196"/>
          <cell r="C196"/>
          <cell r="D196"/>
          <cell r="E196"/>
          <cell r="G196"/>
          <cell r="H196"/>
        </row>
        <row r="197">
          <cell r="B197"/>
          <cell r="C197"/>
          <cell r="D197"/>
          <cell r="E197"/>
          <cell r="G197"/>
          <cell r="H197"/>
        </row>
        <row r="198">
          <cell r="B198"/>
          <cell r="C198"/>
          <cell r="D198"/>
          <cell r="E198"/>
          <cell r="G198"/>
          <cell r="H198"/>
        </row>
        <row r="199">
          <cell r="B199"/>
          <cell r="C199"/>
          <cell r="D199"/>
          <cell r="E199"/>
          <cell r="G199"/>
          <cell r="H199"/>
        </row>
        <row r="200">
          <cell r="B200"/>
          <cell r="C200"/>
          <cell r="D200"/>
          <cell r="E200"/>
          <cell r="G200"/>
          <cell r="H200"/>
        </row>
        <row r="201">
          <cell r="B201"/>
          <cell r="C201"/>
          <cell r="D201"/>
          <cell r="E201"/>
          <cell r="G201"/>
          <cell r="H201"/>
        </row>
        <row r="202">
          <cell r="B202"/>
          <cell r="C202"/>
          <cell r="D202"/>
          <cell r="E202"/>
          <cell r="G202"/>
          <cell r="H202"/>
        </row>
        <row r="203">
          <cell r="B203"/>
          <cell r="C203"/>
          <cell r="D203"/>
          <cell r="E203"/>
          <cell r="G203"/>
          <cell r="H203"/>
        </row>
        <row r="204">
          <cell r="B204"/>
          <cell r="C204"/>
          <cell r="D204"/>
          <cell r="E204"/>
          <cell r="G204"/>
          <cell r="H204"/>
        </row>
        <row r="205">
          <cell r="B205"/>
          <cell r="C205"/>
          <cell r="D205"/>
          <cell r="E205"/>
          <cell r="G205"/>
          <cell r="H205"/>
        </row>
        <row r="206">
          <cell r="B206"/>
          <cell r="C206"/>
          <cell r="D206"/>
          <cell r="E206"/>
          <cell r="G206"/>
          <cell r="H206"/>
        </row>
        <row r="207">
          <cell r="B207"/>
          <cell r="C207"/>
          <cell r="D207"/>
          <cell r="E207"/>
          <cell r="G207"/>
          <cell r="H207"/>
        </row>
        <row r="208">
          <cell r="B208"/>
          <cell r="C208"/>
          <cell r="D208"/>
          <cell r="E208"/>
          <cell r="G208"/>
          <cell r="H208"/>
        </row>
        <row r="209">
          <cell r="B209"/>
          <cell r="C209"/>
          <cell r="D209"/>
          <cell r="E209"/>
          <cell r="G209"/>
          <cell r="H209"/>
        </row>
        <row r="210">
          <cell r="B210"/>
          <cell r="C210"/>
          <cell r="D210"/>
          <cell r="E210"/>
          <cell r="G210"/>
          <cell r="H210"/>
        </row>
        <row r="211">
          <cell r="B211"/>
          <cell r="C211"/>
          <cell r="D211"/>
          <cell r="E211"/>
          <cell r="G211"/>
          <cell r="H211"/>
        </row>
        <row r="212">
          <cell r="B212"/>
          <cell r="C212"/>
          <cell r="D212"/>
          <cell r="E212"/>
          <cell r="G212"/>
          <cell r="H212"/>
        </row>
        <row r="213">
          <cell r="B213"/>
          <cell r="C213"/>
          <cell r="D213"/>
          <cell r="E213"/>
          <cell r="G213"/>
          <cell r="H213"/>
        </row>
        <row r="214">
          <cell r="B214"/>
          <cell r="C214"/>
          <cell r="D214"/>
          <cell r="E214"/>
          <cell r="G214"/>
          <cell r="H214"/>
        </row>
        <row r="215">
          <cell r="B215"/>
          <cell r="C215"/>
          <cell r="D215"/>
          <cell r="E215"/>
          <cell r="G215"/>
          <cell r="H215"/>
        </row>
        <row r="216">
          <cell r="B216"/>
          <cell r="C216"/>
          <cell r="D216"/>
          <cell r="E216"/>
          <cell r="G216"/>
          <cell r="H216"/>
        </row>
        <row r="217">
          <cell r="B217"/>
          <cell r="C217"/>
          <cell r="D217"/>
          <cell r="E217"/>
          <cell r="G217"/>
          <cell r="H217"/>
        </row>
        <row r="218">
          <cell r="B218"/>
          <cell r="C218"/>
          <cell r="D218"/>
          <cell r="E218"/>
          <cell r="G218"/>
          <cell r="H218"/>
        </row>
        <row r="219">
          <cell r="B219"/>
          <cell r="C219"/>
          <cell r="D219"/>
          <cell r="E219"/>
          <cell r="G219"/>
          <cell r="H219"/>
        </row>
        <row r="220">
          <cell r="B220"/>
          <cell r="C220"/>
          <cell r="D220"/>
          <cell r="E220"/>
          <cell r="G220"/>
          <cell r="H220"/>
        </row>
        <row r="221">
          <cell r="B221"/>
          <cell r="C221"/>
          <cell r="D221"/>
          <cell r="E221"/>
          <cell r="G221"/>
          <cell r="H221"/>
        </row>
        <row r="222">
          <cell r="B222"/>
          <cell r="C222"/>
          <cell r="D222"/>
          <cell r="E222"/>
          <cell r="G222"/>
          <cell r="H222"/>
        </row>
        <row r="223">
          <cell r="B223"/>
          <cell r="C223"/>
          <cell r="D223"/>
          <cell r="E223"/>
          <cell r="G223"/>
          <cell r="H223"/>
        </row>
        <row r="224">
          <cell r="B224"/>
          <cell r="C224"/>
          <cell r="D224"/>
          <cell r="E224"/>
          <cell r="G224"/>
          <cell r="H224"/>
        </row>
        <row r="225">
          <cell r="B225"/>
          <cell r="C225"/>
          <cell r="D225"/>
          <cell r="E225"/>
          <cell r="G225"/>
          <cell r="H225"/>
        </row>
        <row r="226">
          <cell r="B226"/>
          <cell r="C226"/>
          <cell r="D226"/>
          <cell r="E226"/>
          <cell r="G226"/>
          <cell r="H226"/>
        </row>
        <row r="227">
          <cell r="B227"/>
          <cell r="C227"/>
          <cell r="D227"/>
          <cell r="E227"/>
          <cell r="G227"/>
          <cell r="H227"/>
        </row>
        <row r="228">
          <cell r="B228"/>
          <cell r="C228"/>
          <cell r="D228"/>
          <cell r="E228"/>
          <cell r="G228"/>
          <cell r="H228"/>
        </row>
        <row r="229">
          <cell r="B229"/>
          <cell r="C229"/>
          <cell r="D229"/>
          <cell r="E229"/>
          <cell r="G229"/>
          <cell r="H229"/>
        </row>
        <row r="230">
          <cell r="B230"/>
          <cell r="C230"/>
          <cell r="D230"/>
          <cell r="E230"/>
          <cell r="G230"/>
          <cell r="H230"/>
        </row>
        <row r="231">
          <cell r="B231"/>
          <cell r="C231"/>
          <cell r="D231"/>
          <cell r="E231"/>
          <cell r="G231"/>
          <cell r="H231"/>
        </row>
        <row r="232">
          <cell r="B232"/>
          <cell r="C232"/>
          <cell r="D232"/>
          <cell r="E232"/>
          <cell r="G232"/>
          <cell r="H232"/>
        </row>
        <row r="233">
          <cell r="B233"/>
          <cell r="C233"/>
          <cell r="D233"/>
          <cell r="E233"/>
          <cell r="G233"/>
          <cell r="H233"/>
        </row>
        <row r="234">
          <cell r="B234"/>
          <cell r="C234"/>
          <cell r="D234"/>
          <cell r="E234"/>
          <cell r="G234"/>
          <cell r="H234"/>
        </row>
        <row r="235">
          <cell r="B235"/>
          <cell r="C235"/>
          <cell r="D235"/>
          <cell r="E235"/>
          <cell r="G235"/>
          <cell r="H235"/>
        </row>
        <row r="236">
          <cell r="B236"/>
          <cell r="C236"/>
          <cell r="D236"/>
          <cell r="E236"/>
          <cell r="G236"/>
          <cell r="H236"/>
        </row>
        <row r="237">
          <cell r="B237"/>
          <cell r="C237"/>
          <cell r="D237"/>
          <cell r="E237"/>
          <cell r="G237"/>
          <cell r="H237"/>
        </row>
        <row r="238">
          <cell r="B238"/>
          <cell r="C238"/>
          <cell r="D238"/>
          <cell r="E238"/>
          <cell r="G238"/>
          <cell r="H238"/>
        </row>
        <row r="239">
          <cell r="B239"/>
          <cell r="C239"/>
          <cell r="D239"/>
          <cell r="E239"/>
          <cell r="G239"/>
          <cell r="H239"/>
        </row>
        <row r="240">
          <cell r="B240"/>
          <cell r="C240"/>
          <cell r="D240"/>
          <cell r="E240"/>
          <cell r="G240"/>
          <cell r="H240"/>
        </row>
        <row r="241">
          <cell r="B241"/>
          <cell r="C241"/>
          <cell r="D241"/>
          <cell r="E241"/>
          <cell r="G241"/>
          <cell r="H241"/>
        </row>
        <row r="242">
          <cell r="B242"/>
          <cell r="C242"/>
          <cell r="D242"/>
          <cell r="E242"/>
          <cell r="G242"/>
          <cell r="H242"/>
        </row>
        <row r="243">
          <cell r="B243"/>
          <cell r="C243"/>
          <cell r="D243"/>
          <cell r="E243"/>
          <cell r="G243"/>
          <cell r="H243"/>
        </row>
        <row r="244">
          <cell r="B244"/>
          <cell r="C244"/>
          <cell r="D244"/>
          <cell r="E244"/>
          <cell r="G244"/>
          <cell r="H244"/>
        </row>
        <row r="245">
          <cell r="B245"/>
          <cell r="C245"/>
          <cell r="D245"/>
          <cell r="E245"/>
          <cell r="G245"/>
          <cell r="H245"/>
        </row>
        <row r="246">
          <cell r="B246"/>
          <cell r="C246"/>
          <cell r="D246"/>
          <cell r="E246"/>
          <cell r="G246"/>
          <cell r="H246"/>
        </row>
        <row r="247">
          <cell r="B247"/>
          <cell r="C247"/>
          <cell r="D247"/>
          <cell r="E247"/>
          <cell r="G247"/>
          <cell r="H247"/>
        </row>
        <row r="248">
          <cell r="B248"/>
          <cell r="C248"/>
          <cell r="D248"/>
          <cell r="E248"/>
          <cell r="G248"/>
          <cell r="H248"/>
        </row>
        <row r="249">
          <cell r="B249"/>
          <cell r="C249"/>
          <cell r="D249"/>
          <cell r="E249"/>
          <cell r="G249"/>
          <cell r="H249"/>
        </row>
        <row r="250">
          <cell r="B250"/>
          <cell r="C250"/>
          <cell r="D250"/>
          <cell r="E250"/>
          <cell r="G250"/>
          <cell r="H250"/>
        </row>
        <row r="251">
          <cell r="B251"/>
          <cell r="C251"/>
          <cell r="D251"/>
          <cell r="E251"/>
          <cell r="G251"/>
          <cell r="H251"/>
        </row>
        <row r="252">
          <cell r="B252"/>
          <cell r="C252"/>
          <cell r="D252"/>
          <cell r="E252"/>
          <cell r="G252"/>
          <cell r="H252"/>
        </row>
        <row r="253">
          <cell r="B253"/>
          <cell r="C253"/>
          <cell r="D253"/>
          <cell r="E253"/>
          <cell r="G253"/>
          <cell r="H253"/>
        </row>
        <row r="254">
          <cell r="B254"/>
          <cell r="C254"/>
          <cell r="D254"/>
          <cell r="E254"/>
          <cell r="G254"/>
          <cell r="H254"/>
        </row>
        <row r="255">
          <cell r="B255"/>
          <cell r="C255"/>
          <cell r="D255"/>
          <cell r="E255"/>
          <cell r="G255"/>
          <cell r="H255"/>
        </row>
        <row r="256">
          <cell r="B256"/>
          <cell r="C256"/>
          <cell r="D256"/>
          <cell r="E256"/>
          <cell r="G256"/>
          <cell r="H256"/>
        </row>
        <row r="257">
          <cell r="B257"/>
          <cell r="C257"/>
          <cell r="D257"/>
          <cell r="E257"/>
          <cell r="G257"/>
          <cell r="H257"/>
        </row>
        <row r="258">
          <cell r="B258"/>
          <cell r="C258"/>
          <cell r="D258"/>
          <cell r="E258"/>
          <cell r="G258"/>
          <cell r="H258"/>
        </row>
        <row r="259">
          <cell r="B259"/>
          <cell r="C259"/>
          <cell r="D259"/>
          <cell r="E259"/>
          <cell r="G259"/>
          <cell r="H259"/>
        </row>
        <row r="260">
          <cell r="B260"/>
          <cell r="C260"/>
          <cell r="D260"/>
          <cell r="E260"/>
          <cell r="G260"/>
          <cell r="H260"/>
        </row>
        <row r="261">
          <cell r="B261"/>
          <cell r="C261"/>
          <cell r="D261"/>
          <cell r="E261"/>
          <cell r="G261"/>
          <cell r="H261"/>
        </row>
        <row r="262">
          <cell r="B262"/>
          <cell r="C262"/>
          <cell r="D262"/>
          <cell r="E262"/>
          <cell r="G262"/>
          <cell r="H262"/>
        </row>
        <row r="263">
          <cell r="B263"/>
          <cell r="C263"/>
          <cell r="D263"/>
          <cell r="E263"/>
          <cell r="G263"/>
          <cell r="H263"/>
        </row>
        <row r="264">
          <cell r="B264"/>
          <cell r="C264"/>
          <cell r="D264"/>
          <cell r="E264"/>
          <cell r="G264"/>
          <cell r="H264"/>
        </row>
        <row r="265">
          <cell r="B265"/>
          <cell r="C265"/>
          <cell r="D265"/>
          <cell r="E265"/>
          <cell r="G265"/>
          <cell r="H265"/>
        </row>
        <row r="266">
          <cell r="B266"/>
          <cell r="C266"/>
          <cell r="D266"/>
          <cell r="E266"/>
          <cell r="G266"/>
          <cell r="H266"/>
        </row>
        <row r="267">
          <cell r="B267"/>
          <cell r="C267"/>
          <cell r="D267"/>
          <cell r="E267"/>
          <cell r="G267"/>
          <cell r="H267"/>
        </row>
        <row r="268">
          <cell r="B268"/>
          <cell r="C268"/>
          <cell r="D268"/>
          <cell r="E268"/>
          <cell r="G268"/>
          <cell r="H268"/>
        </row>
        <row r="269">
          <cell r="B269"/>
          <cell r="C269"/>
          <cell r="D269"/>
          <cell r="E269"/>
          <cell r="G269"/>
          <cell r="H269"/>
        </row>
        <row r="270">
          <cell r="B270"/>
          <cell r="C270"/>
          <cell r="D270"/>
          <cell r="E270"/>
          <cell r="G270"/>
          <cell r="H270"/>
        </row>
        <row r="271">
          <cell r="B271"/>
          <cell r="C271"/>
          <cell r="D271"/>
          <cell r="E271"/>
          <cell r="G271"/>
          <cell r="H271"/>
        </row>
        <row r="272">
          <cell r="B272"/>
          <cell r="C272"/>
          <cell r="D272"/>
          <cell r="E272"/>
          <cell r="G272"/>
          <cell r="H272"/>
        </row>
        <row r="273">
          <cell r="B273"/>
          <cell r="C273"/>
          <cell r="D273"/>
          <cell r="E273"/>
          <cell r="G273"/>
          <cell r="H273"/>
        </row>
        <row r="274">
          <cell r="B274"/>
          <cell r="C274"/>
          <cell r="D274"/>
          <cell r="E274"/>
          <cell r="G274"/>
          <cell r="H274"/>
        </row>
        <row r="275">
          <cell r="B275"/>
          <cell r="C275"/>
          <cell r="D275"/>
          <cell r="E275"/>
          <cell r="G275"/>
          <cell r="H275"/>
        </row>
        <row r="276">
          <cell r="B276"/>
          <cell r="C276"/>
          <cell r="D276"/>
          <cell r="E276"/>
          <cell r="G276"/>
          <cell r="H276"/>
        </row>
        <row r="277">
          <cell r="B277"/>
          <cell r="C277"/>
          <cell r="D277"/>
          <cell r="E277"/>
          <cell r="G277"/>
          <cell r="H277"/>
        </row>
        <row r="278">
          <cell r="B278"/>
          <cell r="C278"/>
          <cell r="D278"/>
          <cell r="E278"/>
          <cell r="G278"/>
          <cell r="H278"/>
        </row>
        <row r="279">
          <cell r="B279"/>
          <cell r="C279"/>
          <cell r="D279"/>
          <cell r="E279"/>
          <cell r="G279"/>
          <cell r="H279"/>
        </row>
        <row r="280">
          <cell r="B280"/>
          <cell r="C280"/>
          <cell r="D280"/>
          <cell r="E280"/>
          <cell r="G280"/>
          <cell r="H280"/>
        </row>
        <row r="281">
          <cell r="B281"/>
          <cell r="C281"/>
          <cell r="D281"/>
          <cell r="E281"/>
          <cell r="G281"/>
          <cell r="H281"/>
        </row>
        <row r="282">
          <cell r="B282"/>
          <cell r="C282"/>
          <cell r="D282"/>
          <cell r="E282"/>
          <cell r="G282"/>
          <cell r="H282"/>
        </row>
        <row r="283">
          <cell r="B283"/>
          <cell r="C283"/>
          <cell r="D283"/>
          <cell r="E283"/>
          <cell r="G283"/>
          <cell r="H283"/>
        </row>
        <row r="284">
          <cell r="B284"/>
          <cell r="C284"/>
          <cell r="D284"/>
          <cell r="E284"/>
          <cell r="G284"/>
          <cell r="H284"/>
        </row>
        <row r="285">
          <cell r="B285"/>
          <cell r="C285"/>
          <cell r="D285"/>
          <cell r="E285"/>
          <cell r="G285"/>
          <cell r="H285"/>
        </row>
        <row r="286">
          <cell r="B286"/>
          <cell r="C286"/>
          <cell r="D286"/>
          <cell r="E286"/>
          <cell r="G286"/>
          <cell r="H286"/>
        </row>
        <row r="287">
          <cell r="B287"/>
          <cell r="C287"/>
          <cell r="D287"/>
          <cell r="E287"/>
          <cell r="G287"/>
          <cell r="H287"/>
        </row>
        <row r="288">
          <cell r="B288"/>
          <cell r="C288"/>
          <cell r="D288"/>
          <cell r="E288"/>
          <cell r="G288"/>
          <cell r="H288"/>
        </row>
        <row r="289">
          <cell r="B289"/>
          <cell r="C289"/>
          <cell r="D289"/>
          <cell r="E289"/>
          <cell r="G289"/>
          <cell r="H289"/>
        </row>
        <row r="290">
          <cell r="B290"/>
          <cell r="C290"/>
          <cell r="D290"/>
          <cell r="E290"/>
          <cell r="G290"/>
          <cell r="H290"/>
        </row>
        <row r="291">
          <cell r="B291"/>
          <cell r="C291"/>
          <cell r="D291"/>
          <cell r="E291"/>
          <cell r="G291"/>
          <cell r="H291"/>
        </row>
        <row r="292">
          <cell r="B292"/>
          <cell r="C292"/>
          <cell r="D292"/>
          <cell r="E292"/>
          <cell r="G292"/>
          <cell r="H292"/>
        </row>
        <row r="293">
          <cell r="B293"/>
          <cell r="C293"/>
          <cell r="D293"/>
          <cell r="E293"/>
          <cell r="G293"/>
          <cell r="H293"/>
        </row>
        <row r="294">
          <cell r="B294"/>
          <cell r="C294"/>
          <cell r="D294"/>
          <cell r="E294"/>
          <cell r="G294"/>
          <cell r="H294"/>
        </row>
        <row r="295">
          <cell r="B295"/>
          <cell r="C295"/>
          <cell r="D295"/>
          <cell r="E295"/>
          <cell r="G295"/>
          <cell r="H295"/>
        </row>
        <row r="296">
          <cell r="B296"/>
          <cell r="C296"/>
          <cell r="D296"/>
          <cell r="E296"/>
          <cell r="G296"/>
          <cell r="H296"/>
        </row>
        <row r="297">
          <cell r="B297"/>
          <cell r="C297"/>
          <cell r="D297"/>
          <cell r="E297"/>
          <cell r="G297"/>
          <cell r="H297"/>
        </row>
        <row r="298">
          <cell r="B298"/>
          <cell r="C298"/>
          <cell r="D298"/>
          <cell r="E298"/>
          <cell r="G298"/>
          <cell r="H298"/>
        </row>
        <row r="299">
          <cell r="B299"/>
          <cell r="C299"/>
          <cell r="D299"/>
          <cell r="E299"/>
          <cell r="G299"/>
          <cell r="H299"/>
        </row>
        <row r="300">
          <cell r="B300"/>
          <cell r="C300"/>
          <cell r="D300"/>
          <cell r="E300"/>
          <cell r="G300"/>
          <cell r="H300"/>
        </row>
        <row r="301">
          <cell r="B301"/>
          <cell r="C301"/>
          <cell r="D301"/>
          <cell r="E301"/>
          <cell r="G301"/>
          <cell r="H301"/>
        </row>
        <row r="302">
          <cell r="B302"/>
          <cell r="C302"/>
          <cell r="D302"/>
          <cell r="E302"/>
          <cell r="G302"/>
          <cell r="H302"/>
        </row>
        <row r="303">
          <cell r="B303"/>
          <cell r="C303"/>
          <cell r="D303"/>
          <cell r="E303"/>
          <cell r="G303"/>
          <cell r="H303"/>
        </row>
        <row r="304">
          <cell r="B304"/>
          <cell r="C304"/>
          <cell r="D304"/>
          <cell r="E304"/>
          <cell r="G304"/>
          <cell r="H304"/>
        </row>
        <row r="305">
          <cell r="B305"/>
          <cell r="C305"/>
          <cell r="D305"/>
          <cell r="E305"/>
          <cell r="G305"/>
          <cell r="H305"/>
        </row>
        <row r="306">
          <cell r="B306"/>
          <cell r="C306"/>
          <cell r="D306"/>
          <cell r="E306"/>
          <cell r="G306"/>
          <cell r="H306"/>
        </row>
        <row r="307">
          <cell r="B307"/>
          <cell r="C307"/>
          <cell r="D307"/>
          <cell r="E307"/>
          <cell r="G307"/>
          <cell r="H307"/>
        </row>
        <row r="308">
          <cell r="B308"/>
          <cell r="C308"/>
          <cell r="D308"/>
          <cell r="E308"/>
          <cell r="G308"/>
          <cell r="H308"/>
        </row>
        <row r="309">
          <cell r="B309"/>
          <cell r="C309"/>
          <cell r="D309"/>
          <cell r="E309"/>
          <cell r="G309"/>
          <cell r="H309"/>
        </row>
        <row r="310">
          <cell r="B310"/>
          <cell r="C310"/>
          <cell r="D310"/>
          <cell r="E310"/>
          <cell r="G310"/>
          <cell r="H310"/>
        </row>
        <row r="311">
          <cell r="B311"/>
          <cell r="C311"/>
          <cell r="D311"/>
          <cell r="E311"/>
          <cell r="G311"/>
          <cell r="H311"/>
        </row>
        <row r="312">
          <cell r="B312"/>
          <cell r="C312"/>
          <cell r="D312"/>
          <cell r="E312"/>
          <cell r="G312"/>
          <cell r="H312"/>
        </row>
        <row r="313">
          <cell r="B313"/>
          <cell r="C313"/>
          <cell r="D313"/>
          <cell r="E313"/>
          <cell r="G313"/>
          <cell r="H313"/>
        </row>
        <row r="314">
          <cell r="B314"/>
          <cell r="C314"/>
          <cell r="D314"/>
          <cell r="E314"/>
          <cell r="G314"/>
          <cell r="H314"/>
        </row>
        <row r="315">
          <cell r="B315"/>
          <cell r="C315"/>
          <cell r="D315"/>
          <cell r="E315"/>
          <cell r="G315"/>
          <cell r="H315"/>
        </row>
        <row r="316">
          <cell r="B316"/>
          <cell r="C316"/>
          <cell r="D316"/>
          <cell r="E316"/>
          <cell r="G316"/>
          <cell r="H316"/>
        </row>
        <row r="317">
          <cell r="B317"/>
          <cell r="C317"/>
          <cell r="D317"/>
          <cell r="E317"/>
          <cell r="G317"/>
          <cell r="H317"/>
        </row>
        <row r="318">
          <cell r="B318"/>
          <cell r="C318"/>
          <cell r="D318"/>
          <cell r="E318"/>
          <cell r="G318"/>
          <cell r="H318"/>
        </row>
        <row r="319">
          <cell r="B319"/>
          <cell r="C319"/>
          <cell r="D319"/>
          <cell r="E319"/>
          <cell r="G319"/>
          <cell r="H319"/>
        </row>
        <row r="320">
          <cell r="B320"/>
          <cell r="C320"/>
          <cell r="D320"/>
          <cell r="E320"/>
          <cell r="G320"/>
          <cell r="H320"/>
        </row>
        <row r="321">
          <cell r="B321"/>
          <cell r="C321"/>
          <cell r="D321"/>
          <cell r="E321"/>
          <cell r="G321"/>
          <cell r="H321"/>
        </row>
        <row r="322">
          <cell r="B322"/>
          <cell r="C322"/>
          <cell r="D322"/>
          <cell r="E322"/>
          <cell r="G322"/>
          <cell r="H322"/>
        </row>
        <row r="323">
          <cell r="B323"/>
          <cell r="C323"/>
          <cell r="D323"/>
          <cell r="E323"/>
          <cell r="G323"/>
          <cell r="H323"/>
        </row>
        <row r="324">
          <cell r="B324"/>
          <cell r="C324"/>
          <cell r="D324"/>
          <cell r="E324"/>
          <cell r="G324"/>
          <cell r="H324"/>
        </row>
        <row r="325">
          <cell r="B325"/>
          <cell r="C325"/>
          <cell r="D325"/>
          <cell r="E325"/>
          <cell r="G325"/>
          <cell r="H325"/>
        </row>
        <row r="326">
          <cell r="B326"/>
          <cell r="C326"/>
          <cell r="D326"/>
          <cell r="E326"/>
          <cell r="G326"/>
          <cell r="H326"/>
        </row>
        <row r="327">
          <cell r="B327"/>
          <cell r="C327"/>
          <cell r="D327"/>
          <cell r="E327"/>
          <cell r="G327"/>
          <cell r="H327"/>
        </row>
        <row r="328">
          <cell r="B328"/>
          <cell r="C328"/>
          <cell r="D328"/>
          <cell r="E328"/>
          <cell r="G328"/>
          <cell r="H328"/>
        </row>
        <row r="329">
          <cell r="B329"/>
          <cell r="C329"/>
          <cell r="D329"/>
          <cell r="E329"/>
          <cell r="G329"/>
          <cell r="H329"/>
        </row>
        <row r="330">
          <cell r="B330"/>
          <cell r="C330"/>
          <cell r="D330"/>
          <cell r="E330"/>
          <cell r="G330"/>
          <cell r="H330"/>
        </row>
        <row r="331">
          <cell r="B331"/>
          <cell r="C331"/>
          <cell r="D331"/>
          <cell r="E331"/>
          <cell r="G331"/>
          <cell r="H331"/>
        </row>
        <row r="332">
          <cell r="B332"/>
          <cell r="C332"/>
          <cell r="D332"/>
          <cell r="E332"/>
          <cell r="G332"/>
          <cell r="H332"/>
        </row>
        <row r="333">
          <cell r="B333"/>
          <cell r="C333"/>
          <cell r="D333"/>
          <cell r="E333"/>
          <cell r="G333"/>
          <cell r="H333"/>
        </row>
        <row r="334">
          <cell r="B334"/>
          <cell r="C334"/>
          <cell r="D334"/>
          <cell r="E334"/>
          <cell r="G334"/>
          <cell r="H334"/>
        </row>
        <row r="335">
          <cell r="B335"/>
          <cell r="C335"/>
          <cell r="D335"/>
          <cell r="E335"/>
          <cell r="G335"/>
          <cell r="H335"/>
        </row>
        <row r="336">
          <cell r="B336"/>
          <cell r="C336"/>
          <cell r="D336"/>
          <cell r="E336"/>
          <cell r="G336"/>
          <cell r="H336"/>
        </row>
        <row r="337">
          <cell r="B337"/>
          <cell r="C337"/>
          <cell r="D337"/>
          <cell r="E337"/>
          <cell r="G337"/>
          <cell r="H337"/>
        </row>
        <row r="338">
          <cell r="B338"/>
          <cell r="C338"/>
          <cell r="D338"/>
          <cell r="E338"/>
          <cell r="G338"/>
          <cell r="H338"/>
        </row>
        <row r="339">
          <cell r="B339"/>
          <cell r="C339"/>
          <cell r="D339"/>
          <cell r="E339"/>
          <cell r="G339"/>
          <cell r="H339"/>
        </row>
        <row r="340">
          <cell r="B340"/>
          <cell r="C340"/>
          <cell r="D340"/>
          <cell r="E340"/>
          <cell r="G340"/>
          <cell r="H340"/>
        </row>
        <row r="341">
          <cell r="B341"/>
          <cell r="C341"/>
          <cell r="D341"/>
          <cell r="E341"/>
          <cell r="G341"/>
          <cell r="H341"/>
        </row>
        <row r="342">
          <cell r="B342"/>
          <cell r="C342"/>
          <cell r="D342"/>
          <cell r="E342"/>
          <cell r="G342"/>
          <cell r="H342"/>
        </row>
        <row r="343">
          <cell r="B343"/>
          <cell r="C343"/>
          <cell r="D343"/>
          <cell r="E343"/>
          <cell r="G343"/>
          <cell r="H343"/>
        </row>
        <row r="344">
          <cell r="B344"/>
          <cell r="C344"/>
          <cell r="D344"/>
          <cell r="E344"/>
          <cell r="G344"/>
          <cell r="H344"/>
        </row>
        <row r="345">
          <cell r="B345"/>
          <cell r="C345"/>
          <cell r="D345"/>
          <cell r="E345"/>
          <cell r="G345"/>
          <cell r="H345"/>
        </row>
        <row r="346">
          <cell r="B346"/>
          <cell r="C346"/>
          <cell r="D346"/>
          <cell r="E346"/>
          <cell r="G346"/>
          <cell r="H346"/>
        </row>
        <row r="347">
          <cell r="B347"/>
          <cell r="C347"/>
          <cell r="D347"/>
          <cell r="E347"/>
          <cell r="G347"/>
          <cell r="H347"/>
        </row>
        <row r="348">
          <cell r="B348"/>
          <cell r="C348"/>
          <cell r="D348"/>
          <cell r="E348"/>
          <cell r="G348"/>
          <cell r="H348"/>
        </row>
        <row r="349">
          <cell r="B349"/>
          <cell r="C349"/>
          <cell r="D349"/>
          <cell r="E349"/>
          <cell r="G349"/>
          <cell r="H349"/>
        </row>
        <row r="350">
          <cell r="B350"/>
          <cell r="C350"/>
          <cell r="D350"/>
          <cell r="E350"/>
          <cell r="G350"/>
          <cell r="H350"/>
        </row>
        <row r="351">
          <cell r="B351"/>
          <cell r="C351"/>
          <cell r="D351"/>
          <cell r="E351"/>
          <cell r="G351"/>
          <cell r="H351"/>
        </row>
        <row r="352">
          <cell r="B352"/>
          <cell r="C352"/>
          <cell r="D352"/>
          <cell r="E352"/>
          <cell r="G352"/>
          <cell r="H352"/>
        </row>
        <row r="353">
          <cell r="B353"/>
          <cell r="C353"/>
          <cell r="D353"/>
          <cell r="E353"/>
          <cell r="G353"/>
          <cell r="H353"/>
        </row>
        <row r="354">
          <cell r="B354"/>
          <cell r="C354"/>
          <cell r="D354"/>
          <cell r="E354"/>
          <cell r="G354"/>
          <cell r="H354"/>
        </row>
        <row r="355">
          <cell r="B355"/>
          <cell r="C355"/>
          <cell r="D355"/>
          <cell r="E355"/>
          <cell r="G355"/>
          <cell r="H355"/>
        </row>
        <row r="356">
          <cell r="B356"/>
          <cell r="C356"/>
          <cell r="D356"/>
          <cell r="E356"/>
          <cell r="G356"/>
          <cell r="H356"/>
        </row>
        <row r="357">
          <cell r="B357"/>
          <cell r="C357"/>
          <cell r="D357"/>
          <cell r="E357"/>
          <cell r="G357"/>
          <cell r="H357"/>
        </row>
        <row r="358">
          <cell r="B358"/>
          <cell r="C358"/>
          <cell r="D358"/>
          <cell r="E358"/>
          <cell r="G358"/>
          <cell r="H358"/>
        </row>
        <row r="359">
          <cell r="B359"/>
          <cell r="C359"/>
          <cell r="D359"/>
          <cell r="E359"/>
          <cell r="G359"/>
          <cell r="H359"/>
        </row>
        <row r="360">
          <cell r="B360"/>
          <cell r="C360"/>
          <cell r="D360"/>
          <cell r="E360"/>
          <cell r="G360"/>
          <cell r="H360"/>
        </row>
        <row r="361">
          <cell r="B361"/>
          <cell r="C361"/>
          <cell r="D361"/>
          <cell r="E361"/>
          <cell r="G361"/>
          <cell r="H361"/>
        </row>
        <row r="362">
          <cell r="B362"/>
          <cell r="C362"/>
          <cell r="D362"/>
          <cell r="E362"/>
          <cell r="G362"/>
          <cell r="H362"/>
        </row>
        <row r="363">
          <cell r="B363"/>
          <cell r="C363"/>
          <cell r="D363"/>
          <cell r="E363"/>
          <cell r="G363"/>
          <cell r="H363"/>
        </row>
        <row r="364">
          <cell r="B364"/>
          <cell r="C364"/>
          <cell r="D364"/>
          <cell r="E364"/>
          <cell r="G364"/>
          <cell r="H364"/>
        </row>
        <row r="365">
          <cell r="B365"/>
          <cell r="C365"/>
          <cell r="D365"/>
          <cell r="E365"/>
          <cell r="G365"/>
          <cell r="H365"/>
        </row>
        <row r="366">
          <cell r="B366"/>
          <cell r="C366"/>
          <cell r="D366"/>
          <cell r="E366"/>
          <cell r="G366"/>
          <cell r="H366"/>
        </row>
        <row r="367">
          <cell r="B367"/>
          <cell r="C367"/>
          <cell r="D367"/>
          <cell r="E367"/>
          <cell r="G367"/>
          <cell r="H367"/>
        </row>
        <row r="368">
          <cell r="B368"/>
          <cell r="C368"/>
          <cell r="D368"/>
          <cell r="E368"/>
          <cell r="G368"/>
          <cell r="H368"/>
        </row>
        <row r="369">
          <cell r="B369"/>
          <cell r="C369"/>
          <cell r="D369"/>
          <cell r="E369"/>
          <cell r="G369"/>
          <cell r="H369"/>
        </row>
        <row r="370">
          <cell r="B370"/>
          <cell r="C370"/>
          <cell r="D370"/>
          <cell r="E370"/>
          <cell r="G370"/>
          <cell r="H370"/>
        </row>
        <row r="371">
          <cell r="B371"/>
          <cell r="C371"/>
          <cell r="D371"/>
          <cell r="E371"/>
          <cell r="G371"/>
          <cell r="H371"/>
        </row>
        <row r="372">
          <cell r="B372"/>
          <cell r="C372"/>
          <cell r="D372"/>
          <cell r="E372"/>
          <cell r="G372"/>
          <cell r="H372"/>
        </row>
        <row r="373">
          <cell r="B373"/>
          <cell r="C373"/>
          <cell r="D373"/>
          <cell r="E373"/>
          <cell r="G373"/>
          <cell r="H373"/>
        </row>
        <row r="374">
          <cell r="B374"/>
          <cell r="C374"/>
          <cell r="D374"/>
          <cell r="E374"/>
          <cell r="G374"/>
          <cell r="H374"/>
        </row>
        <row r="375">
          <cell r="B375"/>
          <cell r="C375"/>
          <cell r="D375"/>
          <cell r="E375"/>
          <cell r="G375"/>
          <cell r="H375"/>
        </row>
        <row r="376">
          <cell r="B376"/>
          <cell r="C376"/>
          <cell r="D376"/>
          <cell r="E376"/>
          <cell r="G376"/>
          <cell r="H376"/>
        </row>
        <row r="377">
          <cell r="B377"/>
          <cell r="C377"/>
          <cell r="D377"/>
          <cell r="E377"/>
          <cell r="G377"/>
          <cell r="H377"/>
        </row>
        <row r="378">
          <cell r="B378"/>
          <cell r="C378"/>
          <cell r="D378"/>
          <cell r="E378"/>
          <cell r="G378"/>
          <cell r="H378"/>
        </row>
        <row r="379">
          <cell r="B379"/>
          <cell r="C379"/>
          <cell r="D379"/>
          <cell r="E379"/>
          <cell r="G379"/>
          <cell r="H379"/>
        </row>
        <row r="380">
          <cell r="B380"/>
          <cell r="C380"/>
          <cell r="D380"/>
          <cell r="E380"/>
          <cell r="G380"/>
          <cell r="H380"/>
        </row>
        <row r="381">
          <cell r="B381"/>
          <cell r="C381"/>
          <cell r="D381"/>
          <cell r="E381"/>
          <cell r="G381"/>
          <cell r="H381"/>
        </row>
        <row r="382">
          <cell r="B382"/>
          <cell r="C382"/>
          <cell r="D382"/>
          <cell r="E382"/>
          <cell r="G382"/>
          <cell r="H382"/>
        </row>
        <row r="383">
          <cell r="B383"/>
          <cell r="C383"/>
          <cell r="D383"/>
          <cell r="E383"/>
          <cell r="G383"/>
          <cell r="H383"/>
        </row>
        <row r="384">
          <cell r="B384"/>
          <cell r="C384"/>
          <cell r="D384"/>
          <cell r="E384"/>
          <cell r="G384"/>
          <cell r="H384"/>
        </row>
        <row r="385">
          <cell r="B385"/>
          <cell r="C385"/>
          <cell r="D385"/>
          <cell r="E385"/>
          <cell r="G385"/>
          <cell r="H385"/>
        </row>
        <row r="386">
          <cell r="B386"/>
          <cell r="C386"/>
          <cell r="D386"/>
          <cell r="E386"/>
          <cell r="G386"/>
          <cell r="H386"/>
        </row>
        <row r="387">
          <cell r="B387"/>
          <cell r="C387"/>
          <cell r="D387"/>
          <cell r="E387"/>
          <cell r="G387"/>
          <cell r="H387"/>
        </row>
        <row r="388">
          <cell r="B388"/>
          <cell r="C388"/>
          <cell r="D388"/>
          <cell r="E388"/>
          <cell r="G388"/>
          <cell r="H388"/>
        </row>
        <row r="389">
          <cell r="B389"/>
          <cell r="C389"/>
          <cell r="D389"/>
          <cell r="E389"/>
          <cell r="G389"/>
          <cell r="H389"/>
        </row>
        <row r="390">
          <cell r="B390"/>
          <cell r="C390"/>
          <cell r="D390"/>
          <cell r="E390"/>
          <cell r="G390"/>
          <cell r="H390"/>
        </row>
        <row r="391">
          <cell r="B391"/>
          <cell r="C391"/>
          <cell r="D391"/>
          <cell r="E391"/>
          <cell r="G391"/>
          <cell r="H391"/>
        </row>
        <row r="392">
          <cell r="B392"/>
          <cell r="C392"/>
          <cell r="D392"/>
          <cell r="E392"/>
          <cell r="G392"/>
          <cell r="H392"/>
        </row>
        <row r="393">
          <cell r="B393"/>
          <cell r="C393"/>
          <cell r="D393"/>
          <cell r="E393"/>
          <cell r="G393"/>
          <cell r="H393"/>
        </row>
        <row r="394">
          <cell r="B394"/>
          <cell r="C394"/>
          <cell r="D394"/>
          <cell r="E394"/>
          <cell r="G394"/>
          <cell r="H394"/>
        </row>
        <row r="395">
          <cell r="B395"/>
          <cell r="C395"/>
          <cell r="D395"/>
          <cell r="E395"/>
          <cell r="G395"/>
          <cell r="H395"/>
        </row>
        <row r="396">
          <cell r="B396"/>
          <cell r="C396"/>
          <cell r="D396"/>
          <cell r="E396"/>
          <cell r="G396"/>
          <cell r="H396"/>
        </row>
        <row r="397">
          <cell r="B397"/>
          <cell r="C397"/>
          <cell r="D397"/>
          <cell r="E397"/>
          <cell r="G397"/>
          <cell r="H397"/>
        </row>
        <row r="398">
          <cell r="B398"/>
          <cell r="C398"/>
          <cell r="D398"/>
          <cell r="E398"/>
          <cell r="G398"/>
          <cell r="H398"/>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0CD-6AB7-47FD-AA03-6E0C17AB28B3}">
  <sheetPr codeName="List1"/>
  <dimension ref="A1:N37"/>
  <sheetViews>
    <sheetView showGridLines="0" view="pageBreakPreview" zoomScaleNormal="100" zoomScaleSheetLayoutView="100" workbookViewId="0">
      <selection activeCell="D26" sqref="D26"/>
    </sheetView>
  </sheetViews>
  <sheetFormatPr defaultRowHeight="16.5"/>
  <cols>
    <col min="1" max="1" width="13.85546875" style="1" customWidth="1"/>
    <col min="2" max="2" width="12.5703125" style="1" customWidth="1"/>
    <col min="3" max="3" width="9.140625" style="1"/>
    <col min="4" max="4" width="9.7109375" style="1" customWidth="1"/>
    <col min="5" max="5" width="39.5703125" style="1" customWidth="1"/>
    <col min="6" max="256" width="9.140625" style="1"/>
    <col min="257" max="257" width="13.85546875" style="1" customWidth="1"/>
    <col min="258" max="258" width="12.5703125" style="1" customWidth="1"/>
    <col min="259" max="259" width="9.140625" style="1"/>
    <col min="260" max="260" width="9.7109375" style="1" customWidth="1"/>
    <col min="261" max="261" width="39.5703125" style="1" customWidth="1"/>
    <col min="262" max="512" width="9.140625" style="1"/>
    <col min="513" max="513" width="13.85546875" style="1" customWidth="1"/>
    <col min="514" max="514" width="12.5703125" style="1" customWidth="1"/>
    <col min="515" max="515" width="9.140625" style="1"/>
    <col min="516" max="516" width="9.7109375" style="1" customWidth="1"/>
    <col min="517" max="517" width="39.5703125" style="1" customWidth="1"/>
    <col min="518" max="768" width="9.140625" style="1"/>
    <col min="769" max="769" width="13.85546875" style="1" customWidth="1"/>
    <col min="770" max="770" width="12.5703125" style="1" customWidth="1"/>
    <col min="771" max="771" width="9.140625" style="1"/>
    <col min="772" max="772" width="9.7109375" style="1" customWidth="1"/>
    <col min="773" max="773" width="39.5703125" style="1" customWidth="1"/>
    <col min="774" max="1024" width="9.140625" style="1"/>
    <col min="1025" max="1025" width="13.85546875" style="1" customWidth="1"/>
    <col min="1026" max="1026" width="12.5703125" style="1" customWidth="1"/>
    <col min="1027" max="1027" width="9.140625" style="1"/>
    <col min="1028" max="1028" width="9.7109375" style="1" customWidth="1"/>
    <col min="1029" max="1029" width="39.5703125" style="1" customWidth="1"/>
    <col min="1030" max="1280" width="9.140625" style="1"/>
    <col min="1281" max="1281" width="13.85546875" style="1" customWidth="1"/>
    <col min="1282" max="1282" width="12.5703125" style="1" customWidth="1"/>
    <col min="1283" max="1283" width="9.140625" style="1"/>
    <col min="1284" max="1284" width="9.7109375" style="1" customWidth="1"/>
    <col min="1285" max="1285" width="39.5703125" style="1" customWidth="1"/>
    <col min="1286" max="1536" width="9.140625" style="1"/>
    <col min="1537" max="1537" width="13.85546875" style="1" customWidth="1"/>
    <col min="1538" max="1538" width="12.5703125" style="1" customWidth="1"/>
    <col min="1539" max="1539" width="9.140625" style="1"/>
    <col min="1540" max="1540" width="9.7109375" style="1" customWidth="1"/>
    <col min="1541" max="1541" width="39.5703125" style="1" customWidth="1"/>
    <col min="1542" max="1792" width="9.140625" style="1"/>
    <col min="1793" max="1793" width="13.85546875" style="1" customWidth="1"/>
    <col min="1794" max="1794" width="12.5703125" style="1" customWidth="1"/>
    <col min="1795" max="1795" width="9.140625" style="1"/>
    <col min="1796" max="1796" width="9.7109375" style="1" customWidth="1"/>
    <col min="1797" max="1797" width="39.5703125" style="1" customWidth="1"/>
    <col min="1798" max="2048" width="9.140625" style="1"/>
    <col min="2049" max="2049" width="13.85546875" style="1" customWidth="1"/>
    <col min="2050" max="2050" width="12.5703125" style="1" customWidth="1"/>
    <col min="2051" max="2051" width="9.140625" style="1"/>
    <col min="2052" max="2052" width="9.7109375" style="1" customWidth="1"/>
    <col min="2053" max="2053" width="39.5703125" style="1" customWidth="1"/>
    <col min="2054" max="2304" width="9.140625" style="1"/>
    <col min="2305" max="2305" width="13.85546875" style="1" customWidth="1"/>
    <col min="2306" max="2306" width="12.5703125" style="1" customWidth="1"/>
    <col min="2307" max="2307" width="9.140625" style="1"/>
    <col min="2308" max="2308" width="9.7109375" style="1" customWidth="1"/>
    <col min="2309" max="2309" width="39.5703125" style="1" customWidth="1"/>
    <col min="2310" max="2560" width="9.140625" style="1"/>
    <col min="2561" max="2561" width="13.85546875" style="1" customWidth="1"/>
    <col min="2562" max="2562" width="12.5703125" style="1" customWidth="1"/>
    <col min="2563" max="2563" width="9.140625" style="1"/>
    <col min="2564" max="2564" width="9.7109375" style="1" customWidth="1"/>
    <col min="2565" max="2565" width="39.5703125" style="1" customWidth="1"/>
    <col min="2566" max="2816" width="9.140625" style="1"/>
    <col min="2817" max="2817" width="13.85546875" style="1" customWidth="1"/>
    <col min="2818" max="2818" width="12.5703125" style="1" customWidth="1"/>
    <col min="2819" max="2819" width="9.140625" style="1"/>
    <col min="2820" max="2820" width="9.7109375" style="1" customWidth="1"/>
    <col min="2821" max="2821" width="39.5703125" style="1" customWidth="1"/>
    <col min="2822" max="3072" width="9.140625" style="1"/>
    <col min="3073" max="3073" width="13.85546875" style="1" customWidth="1"/>
    <col min="3074" max="3074" width="12.5703125" style="1" customWidth="1"/>
    <col min="3075" max="3075" width="9.140625" style="1"/>
    <col min="3076" max="3076" width="9.7109375" style="1" customWidth="1"/>
    <col min="3077" max="3077" width="39.5703125" style="1" customWidth="1"/>
    <col min="3078" max="3328" width="9.140625" style="1"/>
    <col min="3329" max="3329" width="13.85546875" style="1" customWidth="1"/>
    <col min="3330" max="3330" width="12.5703125" style="1" customWidth="1"/>
    <col min="3331" max="3331" width="9.140625" style="1"/>
    <col min="3332" max="3332" width="9.7109375" style="1" customWidth="1"/>
    <col min="3333" max="3333" width="39.5703125" style="1" customWidth="1"/>
    <col min="3334" max="3584" width="9.140625" style="1"/>
    <col min="3585" max="3585" width="13.85546875" style="1" customWidth="1"/>
    <col min="3586" max="3586" width="12.5703125" style="1" customWidth="1"/>
    <col min="3587" max="3587" width="9.140625" style="1"/>
    <col min="3588" max="3588" width="9.7109375" style="1" customWidth="1"/>
    <col min="3589" max="3589" width="39.5703125" style="1" customWidth="1"/>
    <col min="3590" max="3840" width="9.140625" style="1"/>
    <col min="3841" max="3841" width="13.85546875" style="1" customWidth="1"/>
    <col min="3842" max="3842" width="12.5703125" style="1" customWidth="1"/>
    <col min="3843" max="3843" width="9.140625" style="1"/>
    <col min="3844" max="3844" width="9.7109375" style="1" customWidth="1"/>
    <col min="3845" max="3845" width="39.5703125" style="1" customWidth="1"/>
    <col min="3846" max="4096" width="9.140625" style="1"/>
    <col min="4097" max="4097" width="13.85546875" style="1" customWidth="1"/>
    <col min="4098" max="4098" width="12.5703125" style="1" customWidth="1"/>
    <col min="4099" max="4099" width="9.140625" style="1"/>
    <col min="4100" max="4100" width="9.7109375" style="1" customWidth="1"/>
    <col min="4101" max="4101" width="39.5703125" style="1" customWidth="1"/>
    <col min="4102" max="4352" width="9.140625" style="1"/>
    <col min="4353" max="4353" width="13.85546875" style="1" customWidth="1"/>
    <col min="4354" max="4354" width="12.5703125" style="1" customWidth="1"/>
    <col min="4355" max="4355" width="9.140625" style="1"/>
    <col min="4356" max="4356" width="9.7109375" style="1" customWidth="1"/>
    <col min="4357" max="4357" width="39.5703125" style="1" customWidth="1"/>
    <col min="4358" max="4608" width="9.140625" style="1"/>
    <col min="4609" max="4609" width="13.85546875" style="1" customWidth="1"/>
    <col min="4610" max="4610" width="12.5703125" style="1" customWidth="1"/>
    <col min="4611" max="4611" width="9.140625" style="1"/>
    <col min="4612" max="4612" width="9.7109375" style="1" customWidth="1"/>
    <col min="4613" max="4613" width="39.5703125" style="1" customWidth="1"/>
    <col min="4614" max="4864" width="9.140625" style="1"/>
    <col min="4865" max="4865" width="13.85546875" style="1" customWidth="1"/>
    <col min="4866" max="4866" width="12.5703125" style="1" customWidth="1"/>
    <col min="4867" max="4867" width="9.140625" style="1"/>
    <col min="4868" max="4868" width="9.7109375" style="1" customWidth="1"/>
    <col min="4869" max="4869" width="39.5703125" style="1" customWidth="1"/>
    <col min="4870" max="5120" width="9.140625" style="1"/>
    <col min="5121" max="5121" width="13.85546875" style="1" customWidth="1"/>
    <col min="5122" max="5122" width="12.5703125" style="1" customWidth="1"/>
    <col min="5123" max="5123" width="9.140625" style="1"/>
    <col min="5124" max="5124" width="9.7109375" style="1" customWidth="1"/>
    <col min="5125" max="5125" width="39.5703125" style="1" customWidth="1"/>
    <col min="5126" max="5376" width="9.140625" style="1"/>
    <col min="5377" max="5377" width="13.85546875" style="1" customWidth="1"/>
    <col min="5378" max="5378" width="12.5703125" style="1" customWidth="1"/>
    <col min="5379" max="5379" width="9.140625" style="1"/>
    <col min="5380" max="5380" width="9.7109375" style="1" customWidth="1"/>
    <col min="5381" max="5381" width="39.5703125" style="1" customWidth="1"/>
    <col min="5382" max="5632" width="9.140625" style="1"/>
    <col min="5633" max="5633" width="13.85546875" style="1" customWidth="1"/>
    <col min="5634" max="5634" width="12.5703125" style="1" customWidth="1"/>
    <col min="5635" max="5635" width="9.140625" style="1"/>
    <col min="5636" max="5636" width="9.7109375" style="1" customWidth="1"/>
    <col min="5637" max="5637" width="39.5703125" style="1" customWidth="1"/>
    <col min="5638" max="5888" width="9.140625" style="1"/>
    <col min="5889" max="5889" width="13.85546875" style="1" customWidth="1"/>
    <col min="5890" max="5890" width="12.5703125" style="1" customWidth="1"/>
    <col min="5891" max="5891" width="9.140625" style="1"/>
    <col min="5892" max="5892" width="9.7109375" style="1" customWidth="1"/>
    <col min="5893" max="5893" width="39.5703125" style="1" customWidth="1"/>
    <col min="5894" max="6144" width="9.140625" style="1"/>
    <col min="6145" max="6145" width="13.85546875" style="1" customWidth="1"/>
    <col min="6146" max="6146" width="12.5703125" style="1" customWidth="1"/>
    <col min="6147" max="6147" width="9.140625" style="1"/>
    <col min="6148" max="6148" width="9.7109375" style="1" customWidth="1"/>
    <col min="6149" max="6149" width="39.5703125" style="1" customWidth="1"/>
    <col min="6150" max="6400" width="9.140625" style="1"/>
    <col min="6401" max="6401" width="13.85546875" style="1" customWidth="1"/>
    <col min="6402" max="6402" width="12.5703125" style="1" customWidth="1"/>
    <col min="6403" max="6403" width="9.140625" style="1"/>
    <col min="6404" max="6404" width="9.7109375" style="1" customWidth="1"/>
    <col min="6405" max="6405" width="39.5703125" style="1" customWidth="1"/>
    <col min="6406" max="6656" width="9.140625" style="1"/>
    <col min="6657" max="6657" width="13.85546875" style="1" customWidth="1"/>
    <col min="6658" max="6658" width="12.5703125" style="1" customWidth="1"/>
    <col min="6659" max="6659" width="9.140625" style="1"/>
    <col min="6660" max="6660" width="9.7109375" style="1" customWidth="1"/>
    <col min="6661" max="6661" width="39.5703125" style="1" customWidth="1"/>
    <col min="6662" max="6912" width="9.140625" style="1"/>
    <col min="6913" max="6913" width="13.85546875" style="1" customWidth="1"/>
    <col min="6914" max="6914" width="12.5703125" style="1" customWidth="1"/>
    <col min="6915" max="6915" width="9.140625" style="1"/>
    <col min="6916" max="6916" width="9.7109375" style="1" customWidth="1"/>
    <col min="6917" max="6917" width="39.5703125" style="1" customWidth="1"/>
    <col min="6918" max="7168" width="9.140625" style="1"/>
    <col min="7169" max="7169" width="13.85546875" style="1" customWidth="1"/>
    <col min="7170" max="7170" width="12.5703125" style="1" customWidth="1"/>
    <col min="7171" max="7171" width="9.140625" style="1"/>
    <col min="7172" max="7172" width="9.7109375" style="1" customWidth="1"/>
    <col min="7173" max="7173" width="39.5703125" style="1" customWidth="1"/>
    <col min="7174" max="7424" width="9.140625" style="1"/>
    <col min="7425" max="7425" width="13.85546875" style="1" customWidth="1"/>
    <col min="7426" max="7426" width="12.5703125" style="1" customWidth="1"/>
    <col min="7427" max="7427" width="9.140625" style="1"/>
    <col min="7428" max="7428" width="9.7109375" style="1" customWidth="1"/>
    <col min="7429" max="7429" width="39.5703125" style="1" customWidth="1"/>
    <col min="7430" max="7680" width="9.140625" style="1"/>
    <col min="7681" max="7681" width="13.85546875" style="1" customWidth="1"/>
    <col min="7682" max="7682" width="12.5703125" style="1" customWidth="1"/>
    <col min="7683" max="7683" width="9.140625" style="1"/>
    <col min="7684" max="7684" width="9.7109375" style="1" customWidth="1"/>
    <col min="7685" max="7685" width="39.5703125" style="1" customWidth="1"/>
    <col min="7686" max="7936" width="9.140625" style="1"/>
    <col min="7937" max="7937" width="13.85546875" style="1" customWidth="1"/>
    <col min="7938" max="7938" width="12.5703125" style="1" customWidth="1"/>
    <col min="7939" max="7939" width="9.140625" style="1"/>
    <col min="7940" max="7940" width="9.7109375" style="1" customWidth="1"/>
    <col min="7941" max="7941" width="39.5703125" style="1" customWidth="1"/>
    <col min="7942" max="8192" width="9.140625" style="1"/>
    <col min="8193" max="8193" width="13.85546875" style="1" customWidth="1"/>
    <col min="8194" max="8194" width="12.5703125" style="1" customWidth="1"/>
    <col min="8195" max="8195" width="9.140625" style="1"/>
    <col min="8196" max="8196" width="9.7109375" style="1" customWidth="1"/>
    <col min="8197" max="8197" width="39.5703125" style="1" customWidth="1"/>
    <col min="8198" max="8448" width="9.140625" style="1"/>
    <col min="8449" max="8449" width="13.85546875" style="1" customWidth="1"/>
    <col min="8450" max="8450" width="12.5703125" style="1" customWidth="1"/>
    <col min="8451" max="8451" width="9.140625" style="1"/>
    <col min="8452" max="8452" width="9.7109375" style="1" customWidth="1"/>
    <col min="8453" max="8453" width="39.5703125" style="1" customWidth="1"/>
    <col min="8454" max="8704" width="9.140625" style="1"/>
    <col min="8705" max="8705" width="13.85546875" style="1" customWidth="1"/>
    <col min="8706" max="8706" width="12.5703125" style="1" customWidth="1"/>
    <col min="8707" max="8707" width="9.140625" style="1"/>
    <col min="8708" max="8708" width="9.7109375" style="1" customWidth="1"/>
    <col min="8709" max="8709" width="39.5703125" style="1" customWidth="1"/>
    <col min="8710" max="8960" width="9.140625" style="1"/>
    <col min="8961" max="8961" width="13.85546875" style="1" customWidth="1"/>
    <col min="8962" max="8962" width="12.5703125" style="1" customWidth="1"/>
    <col min="8963" max="8963" width="9.140625" style="1"/>
    <col min="8964" max="8964" width="9.7109375" style="1" customWidth="1"/>
    <col min="8965" max="8965" width="39.5703125" style="1" customWidth="1"/>
    <col min="8966" max="9216" width="9.140625" style="1"/>
    <col min="9217" max="9217" width="13.85546875" style="1" customWidth="1"/>
    <col min="9218" max="9218" width="12.5703125" style="1" customWidth="1"/>
    <col min="9219" max="9219" width="9.140625" style="1"/>
    <col min="9220" max="9220" width="9.7109375" style="1" customWidth="1"/>
    <col min="9221" max="9221" width="39.5703125" style="1" customWidth="1"/>
    <col min="9222" max="9472" width="9.140625" style="1"/>
    <col min="9473" max="9473" width="13.85546875" style="1" customWidth="1"/>
    <col min="9474" max="9474" width="12.5703125" style="1" customWidth="1"/>
    <col min="9475" max="9475" width="9.140625" style="1"/>
    <col min="9476" max="9476" width="9.7109375" style="1" customWidth="1"/>
    <col min="9477" max="9477" width="39.5703125" style="1" customWidth="1"/>
    <col min="9478" max="9728" width="9.140625" style="1"/>
    <col min="9729" max="9729" width="13.85546875" style="1" customWidth="1"/>
    <col min="9730" max="9730" width="12.5703125" style="1" customWidth="1"/>
    <col min="9731" max="9731" width="9.140625" style="1"/>
    <col min="9732" max="9732" width="9.7109375" style="1" customWidth="1"/>
    <col min="9733" max="9733" width="39.5703125" style="1" customWidth="1"/>
    <col min="9734" max="9984" width="9.140625" style="1"/>
    <col min="9985" max="9985" width="13.85546875" style="1" customWidth="1"/>
    <col min="9986" max="9986" width="12.5703125" style="1" customWidth="1"/>
    <col min="9987" max="9987" width="9.140625" style="1"/>
    <col min="9988" max="9988" width="9.7109375" style="1" customWidth="1"/>
    <col min="9989" max="9989" width="39.5703125" style="1" customWidth="1"/>
    <col min="9990" max="10240" width="9.140625" style="1"/>
    <col min="10241" max="10241" width="13.85546875" style="1" customWidth="1"/>
    <col min="10242" max="10242" width="12.5703125" style="1" customWidth="1"/>
    <col min="10243" max="10243" width="9.140625" style="1"/>
    <col min="10244" max="10244" width="9.7109375" style="1" customWidth="1"/>
    <col min="10245" max="10245" width="39.5703125" style="1" customWidth="1"/>
    <col min="10246" max="10496" width="9.140625" style="1"/>
    <col min="10497" max="10497" width="13.85546875" style="1" customWidth="1"/>
    <col min="10498" max="10498" width="12.5703125" style="1" customWidth="1"/>
    <col min="10499" max="10499" width="9.140625" style="1"/>
    <col min="10500" max="10500" width="9.7109375" style="1" customWidth="1"/>
    <col min="10501" max="10501" width="39.5703125" style="1" customWidth="1"/>
    <col min="10502" max="10752" width="9.140625" style="1"/>
    <col min="10753" max="10753" width="13.85546875" style="1" customWidth="1"/>
    <col min="10754" max="10754" width="12.5703125" style="1" customWidth="1"/>
    <col min="10755" max="10755" width="9.140625" style="1"/>
    <col min="10756" max="10756" width="9.7109375" style="1" customWidth="1"/>
    <col min="10757" max="10757" width="39.5703125" style="1" customWidth="1"/>
    <col min="10758" max="11008" width="9.140625" style="1"/>
    <col min="11009" max="11009" width="13.85546875" style="1" customWidth="1"/>
    <col min="11010" max="11010" width="12.5703125" style="1" customWidth="1"/>
    <col min="11011" max="11011" width="9.140625" style="1"/>
    <col min="11012" max="11012" width="9.7109375" style="1" customWidth="1"/>
    <col min="11013" max="11013" width="39.5703125" style="1" customWidth="1"/>
    <col min="11014" max="11264" width="9.140625" style="1"/>
    <col min="11265" max="11265" width="13.85546875" style="1" customWidth="1"/>
    <col min="11266" max="11266" width="12.5703125" style="1" customWidth="1"/>
    <col min="11267" max="11267" width="9.140625" style="1"/>
    <col min="11268" max="11268" width="9.7109375" style="1" customWidth="1"/>
    <col min="11269" max="11269" width="39.5703125" style="1" customWidth="1"/>
    <col min="11270" max="11520" width="9.140625" style="1"/>
    <col min="11521" max="11521" width="13.85546875" style="1" customWidth="1"/>
    <col min="11522" max="11522" width="12.5703125" style="1" customWidth="1"/>
    <col min="11523" max="11523" width="9.140625" style="1"/>
    <col min="11524" max="11524" width="9.7109375" style="1" customWidth="1"/>
    <col min="11525" max="11525" width="39.5703125" style="1" customWidth="1"/>
    <col min="11526" max="11776" width="9.140625" style="1"/>
    <col min="11777" max="11777" width="13.85546875" style="1" customWidth="1"/>
    <col min="11778" max="11778" width="12.5703125" style="1" customWidth="1"/>
    <col min="11779" max="11779" width="9.140625" style="1"/>
    <col min="11780" max="11780" width="9.7109375" style="1" customWidth="1"/>
    <col min="11781" max="11781" width="39.5703125" style="1" customWidth="1"/>
    <col min="11782" max="12032" width="9.140625" style="1"/>
    <col min="12033" max="12033" width="13.85546875" style="1" customWidth="1"/>
    <col min="12034" max="12034" width="12.5703125" style="1" customWidth="1"/>
    <col min="12035" max="12035" width="9.140625" style="1"/>
    <col min="12036" max="12036" width="9.7109375" style="1" customWidth="1"/>
    <col min="12037" max="12037" width="39.5703125" style="1" customWidth="1"/>
    <col min="12038" max="12288" width="9.140625" style="1"/>
    <col min="12289" max="12289" width="13.85546875" style="1" customWidth="1"/>
    <col min="12290" max="12290" width="12.5703125" style="1" customWidth="1"/>
    <col min="12291" max="12291" width="9.140625" style="1"/>
    <col min="12292" max="12292" width="9.7109375" style="1" customWidth="1"/>
    <col min="12293" max="12293" width="39.5703125" style="1" customWidth="1"/>
    <col min="12294" max="12544" width="9.140625" style="1"/>
    <col min="12545" max="12545" width="13.85546875" style="1" customWidth="1"/>
    <col min="12546" max="12546" width="12.5703125" style="1" customWidth="1"/>
    <col min="12547" max="12547" width="9.140625" style="1"/>
    <col min="12548" max="12548" width="9.7109375" style="1" customWidth="1"/>
    <col min="12549" max="12549" width="39.5703125" style="1" customWidth="1"/>
    <col min="12550" max="12800" width="9.140625" style="1"/>
    <col min="12801" max="12801" width="13.85546875" style="1" customWidth="1"/>
    <col min="12802" max="12802" width="12.5703125" style="1" customWidth="1"/>
    <col min="12803" max="12803" width="9.140625" style="1"/>
    <col min="12804" max="12804" width="9.7109375" style="1" customWidth="1"/>
    <col min="12805" max="12805" width="39.5703125" style="1" customWidth="1"/>
    <col min="12806" max="13056" width="9.140625" style="1"/>
    <col min="13057" max="13057" width="13.85546875" style="1" customWidth="1"/>
    <col min="13058" max="13058" width="12.5703125" style="1" customWidth="1"/>
    <col min="13059" max="13059" width="9.140625" style="1"/>
    <col min="13060" max="13060" width="9.7109375" style="1" customWidth="1"/>
    <col min="13061" max="13061" width="39.5703125" style="1" customWidth="1"/>
    <col min="13062" max="13312" width="9.140625" style="1"/>
    <col min="13313" max="13313" width="13.85546875" style="1" customWidth="1"/>
    <col min="13314" max="13314" width="12.5703125" style="1" customWidth="1"/>
    <col min="13315" max="13315" width="9.140625" style="1"/>
    <col min="13316" max="13316" width="9.7109375" style="1" customWidth="1"/>
    <col min="13317" max="13317" width="39.5703125" style="1" customWidth="1"/>
    <col min="13318" max="13568" width="9.140625" style="1"/>
    <col min="13569" max="13569" width="13.85546875" style="1" customWidth="1"/>
    <col min="13570" max="13570" width="12.5703125" style="1" customWidth="1"/>
    <col min="13571" max="13571" width="9.140625" style="1"/>
    <col min="13572" max="13572" width="9.7109375" style="1" customWidth="1"/>
    <col min="13573" max="13573" width="39.5703125" style="1" customWidth="1"/>
    <col min="13574" max="13824" width="9.140625" style="1"/>
    <col min="13825" max="13825" width="13.85546875" style="1" customWidth="1"/>
    <col min="13826" max="13826" width="12.5703125" style="1" customWidth="1"/>
    <col min="13827" max="13827" width="9.140625" style="1"/>
    <col min="13828" max="13828" width="9.7109375" style="1" customWidth="1"/>
    <col min="13829" max="13829" width="39.5703125" style="1" customWidth="1"/>
    <col min="13830" max="14080" width="9.140625" style="1"/>
    <col min="14081" max="14081" width="13.85546875" style="1" customWidth="1"/>
    <col min="14082" max="14082" width="12.5703125" style="1" customWidth="1"/>
    <col min="14083" max="14083" width="9.140625" style="1"/>
    <col min="14084" max="14084" width="9.7109375" style="1" customWidth="1"/>
    <col min="14085" max="14085" width="39.5703125" style="1" customWidth="1"/>
    <col min="14086" max="14336" width="9.140625" style="1"/>
    <col min="14337" max="14337" width="13.85546875" style="1" customWidth="1"/>
    <col min="14338" max="14338" width="12.5703125" style="1" customWidth="1"/>
    <col min="14339" max="14339" width="9.140625" style="1"/>
    <col min="14340" max="14340" width="9.7109375" style="1" customWidth="1"/>
    <col min="14341" max="14341" width="39.5703125" style="1" customWidth="1"/>
    <col min="14342" max="14592" width="9.140625" style="1"/>
    <col min="14593" max="14593" width="13.85546875" style="1" customWidth="1"/>
    <col min="14594" max="14594" width="12.5703125" style="1" customWidth="1"/>
    <col min="14595" max="14595" width="9.140625" style="1"/>
    <col min="14596" max="14596" width="9.7109375" style="1" customWidth="1"/>
    <col min="14597" max="14597" width="39.5703125" style="1" customWidth="1"/>
    <col min="14598" max="14848" width="9.140625" style="1"/>
    <col min="14849" max="14849" width="13.85546875" style="1" customWidth="1"/>
    <col min="14850" max="14850" width="12.5703125" style="1" customWidth="1"/>
    <col min="14851" max="14851" width="9.140625" style="1"/>
    <col min="14852" max="14852" width="9.7109375" style="1" customWidth="1"/>
    <col min="14853" max="14853" width="39.5703125" style="1" customWidth="1"/>
    <col min="14854" max="15104" width="9.140625" style="1"/>
    <col min="15105" max="15105" width="13.85546875" style="1" customWidth="1"/>
    <col min="15106" max="15106" width="12.5703125" style="1" customWidth="1"/>
    <col min="15107" max="15107" width="9.140625" style="1"/>
    <col min="15108" max="15108" width="9.7109375" style="1" customWidth="1"/>
    <col min="15109" max="15109" width="39.5703125" style="1" customWidth="1"/>
    <col min="15110" max="15360" width="9.140625" style="1"/>
    <col min="15361" max="15361" width="13.85546875" style="1" customWidth="1"/>
    <col min="15362" max="15362" width="12.5703125" style="1" customWidth="1"/>
    <col min="15363" max="15363" width="9.140625" style="1"/>
    <col min="15364" max="15364" width="9.7109375" style="1" customWidth="1"/>
    <col min="15365" max="15365" width="39.5703125" style="1" customWidth="1"/>
    <col min="15366" max="15616" width="9.140625" style="1"/>
    <col min="15617" max="15617" width="13.85546875" style="1" customWidth="1"/>
    <col min="15618" max="15618" width="12.5703125" style="1" customWidth="1"/>
    <col min="15619" max="15619" width="9.140625" style="1"/>
    <col min="15620" max="15620" width="9.7109375" style="1" customWidth="1"/>
    <col min="15621" max="15621" width="39.5703125" style="1" customWidth="1"/>
    <col min="15622" max="15872" width="9.140625" style="1"/>
    <col min="15873" max="15873" width="13.85546875" style="1" customWidth="1"/>
    <col min="15874" max="15874" width="12.5703125" style="1" customWidth="1"/>
    <col min="15875" max="15875" width="9.140625" style="1"/>
    <col min="15876" max="15876" width="9.7109375" style="1" customWidth="1"/>
    <col min="15877" max="15877" width="39.5703125" style="1" customWidth="1"/>
    <col min="15878" max="16128" width="9.140625" style="1"/>
    <col min="16129" max="16129" width="13.85546875" style="1" customWidth="1"/>
    <col min="16130" max="16130" width="12.5703125" style="1" customWidth="1"/>
    <col min="16131" max="16131" width="9.140625" style="1"/>
    <col min="16132" max="16132" width="9.7109375" style="1" customWidth="1"/>
    <col min="16133" max="16133" width="39.5703125" style="1" customWidth="1"/>
    <col min="16134" max="16384" width="9.140625" style="1"/>
  </cols>
  <sheetData>
    <row r="1" spans="1:14" ht="17.25" thickBot="1"/>
    <row r="2" spans="1:14">
      <c r="A2" s="875" t="s">
        <v>248</v>
      </c>
      <c r="B2" s="876"/>
      <c r="C2" s="876"/>
      <c r="D2" s="876"/>
      <c r="E2" s="877"/>
    </row>
    <row r="3" spans="1:14" ht="17.25" thickBot="1">
      <c r="A3" s="878"/>
      <c r="B3" s="879"/>
      <c r="C3" s="879"/>
      <c r="D3" s="879"/>
      <c r="E3" s="880"/>
    </row>
    <row r="4" spans="1:14" ht="19.5" customHeight="1">
      <c r="A4" s="2"/>
      <c r="B4" s="2"/>
      <c r="C4" s="2"/>
      <c r="D4" s="2"/>
      <c r="E4" s="2"/>
    </row>
    <row r="5" spans="1:14">
      <c r="K5" s="869"/>
      <c r="L5" s="869"/>
      <c r="M5" s="869"/>
      <c r="N5" s="869"/>
    </row>
    <row r="6" spans="1:14">
      <c r="A6" s="3" t="s">
        <v>0</v>
      </c>
      <c r="B6" s="4" t="s">
        <v>281</v>
      </c>
      <c r="C6" s="4"/>
      <c r="D6" s="4"/>
      <c r="E6" s="5"/>
      <c r="K6" s="869"/>
      <c r="L6" s="869"/>
      <c r="M6" s="869"/>
      <c r="N6" s="869"/>
    </row>
    <row r="7" spans="1:14">
      <c r="A7" s="6"/>
      <c r="B7" s="7" t="s">
        <v>282</v>
      </c>
      <c r="C7" s="7"/>
      <c r="D7" s="7"/>
      <c r="E7" s="8"/>
      <c r="K7" s="869"/>
      <c r="L7" s="869"/>
      <c r="M7" s="869"/>
      <c r="N7" s="869"/>
    </row>
    <row r="8" spans="1:14">
      <c r="A8" s="9"/>
      <c r="B8" s="10" t="s">
        <v>283</v>
      </c>
      <c r="C8" s="10"/>
      <c r="D8" s="10"/>
      <c r="E8" s="11"/>
    </row>
    <row r="9" spans="1:14">
      <c r="B9" s="7"/>
      <c r="C9" s="7"/>
      <c r="D9" s="7"/>
      <c r="E9" s="7"/>
      <c r="K9" s="881"/>
      <c r="L9" s="881"/>
      <c r="M9" s="881"/>
      <c r="N9" s="881"/>
    </row>
    <row r="10" spans="1:14" ht="10.5" customHeight="1"/>
    <row r="11" spans="1:14" ht="35.25" customHeight="1">
      <c r="A11" s="12" t="s">
        <v>1</v>
      </c>
      <c r="B11" s="872" t="s">
        <v>284</v>
      </c>
      <c r="C11" s="872"/>
      <c r="D11" s="872"/>
      <c r="E11" s="873"/>
      <c r="K11" s="874"/>
      <c r="L11" s="874"/>
      <c r="M11" s="874"/>
      <c r="N11" s="874"/>
    </row>
    <row r="12" spans="1:14">
      <c r="A12" s="13"/>
      <c r="B12" s="14"/>
      <c r="C12" s="14"/>
      <c r="D12" s="14"/>
      <c r="E12" s="14"/>
    </row>
    <row r="13" spans="1:14">
      <c r="K13" s="869"/>
      <c r="L13" s="869"/>
      <c r="M13" s="869"/>
      <c r="N13" s="869"/>
    </row>
    <row r="14" spans="1:14">
      <c r="A14" s="15" t="s">
        <v>2</v>
      </c>
      <c r="B14" s="870" t="s">
        <v>285</v>
      </c>
      <c r="C14" s="870"/>
      <c r="D14" s="870"/>
      <c r="E14" s="871"/>
      <c r="K14" s="869"/>
      <c r="L14" s="869"/>
      <c r="M14" s="869"/>
      <c r="N14" s="869"/>
    </row>
    <row r="15" spans="1:14">
      <c r="B15" s="7"/>
      <c r="C15" s="7"/>
      <c r="D15" s="7"/>
      <c r="E15" s="7"/>
      <c r="K15" s="869"/>
      <c r="L15" s="869"/>
      <c r="M15" s="869"/>
      <c r="N15" s="869"/>
    </row>
    <row r="16" spans="1:14">
      <c r="B16" s="7"/>
      <c r="C16" s="7"/>
      <c r="D16" s="7"/>
      <c r="E16" s="7"/>
      <c r="K16" s="16"/>
      <c r="L16" s="16"/>
      <c r="M16" s="16"/>
      <c r="N16" s="16"/>
    </row>
    <row r="17" spans="1:14">
      <c r="A17" s="15" t="s">
        <v>3</v>
      </c>
      <c r="B17" s="870" t="s">
        <v>4</v>
      </c>
      <c r="C17" s="870"/>
      <c r="D17" s="870"/>
      <c r="E17" s="871"/>
      <c r="K17" s="869"/>
      <c r="L17" s="869"/>
      <c r="M17" s="869"/>
      <c r="N17" s="869"/>
    </row>
    <row r="18" spans="1:14" ht="18" customHeight="1">
      <c r="B18" s="7"/>
      <c r="C18" s="7"/>
      <c r="D18" s="7"/>
      <c r="E18" s="7"/>
      <c r="K18" s="16"/>
      <c r="L18" s="16"/>
      <c r="M18" s="16"/>
      <c r="N18" s="16"/>
    </row>
    <row r="19" spans="1:14">
      <c r="B19" s="17"/>
    </row>
    <row r="20" spans="1:14">
      <c r="A20" s="3" t="s">
        <v>5</v>
      </c>
      <c r="B20" s="18" t="s">
        <v>6</v>
      </c>
      <c r="C20" s="19"/>
      <c r="D20" s="19"/>
      <c r="E20" s="20"/>
    </row>
    <row r="21" spans="1:14">
      <c r="A21" s="6"/>
      <c r="B21" s="18" t="s">
        <v>7</v>
      </c>
      <c r="E21" s="21"/>
    </row>
    <row r="22" spans="1:14">
      <c r="A22" s="9"/>
      <c r="B22" s="22" t="s">
        <v>8</v>
      </c>
      <c r="C22" s="17"/>
      <c r="D22" s="17"/>
      <c r="E22" s="23"/>
    </row>
    <row r="23" spans="1:14">
      <c r="B23" s="24"/>
    </row>
    <row r="24" spans="1:14">
      <c r="B24" s="24"/>
    </row>
    <row r="25" spans="1:14" ht="33">
      <c r="A25" s="25" t="s">
        <v>9</v>
      </c>
      <c r="B25" s="26" t="s">
        <v>10</v>
      </c>
      <c r="C25" s="27"/>
      <c r="D25" s="27"/>
      <c r="E25" s="28"/>
    </row>
    <row r="26" spans="1:14">
      <c r="B26" s="24"/>
    </row>
    <row r="27" spans="1:14">
      <c r="B27" s="24"/>
    </row>
    <row r="28" spans="1:14">
      <c r="A28" s="15" t="s">
        <v>11</v>
      </c>
      <c r="B28" s="29" t="s">
        <v>227</v>
      </c>
      <c r="C28" s="30"/>
      <c r="D28" s="30"/>
      <c r="E28" s="31"/>
    </row>
    <row r="29" spans="1:14">
      <c r="B29" s="24"/>
    </row>
    <row r="31" spans="1:14">
      <c r="A31" s="15" t="s">
        <v>12</v>
      </c>
      <c r="B31" s="32" t="s">
        <v>286</v>
      </c>
      <c r="C31" s="33"/>
      <c r="D31" s="27"/>
      <c r="E31" s="28"/>
    </row>
    <row r="32" spans="1:14">
      <c r="B32" s="34"/>
      <c r="C32" s="7"/>
    </row>
    <row r="35" spans="2:2">
      <c r="B35" s="24" t="s">
        <v>13</v>
      </c>
    </row>
    <row r="36" spans="2:2">
      <c r="B36" s="35" t="s">
        <v>14</v>
      </c>
    </row>
    <row r="37" spans="2:2">
      <c r="B37" s="35" t="s">
        <v>15</v>
      </c>
    </row>
  </sheetData>
  <sheetProtection selectLockedCells="1" selectUnlockedCells="1"/>
  <mergeCells count="13">
    <mergeCell ref="B11:E11"/>
    <mergeCell ref="K11:N11"/>
    <mergeCell ref="A2:E3"/>
    <mergeCell ref="K5:N5"/>
    <mergeCell ref="K6:N6"/>
    <mergeCell ref="K7:N7"/>
    <mergeCell ref="K9:N9"/>
    <mergeCell ref="K13:N13"/>
    <mergeCell ref="B14:E14"/>
    <mergeCell ref="K14:N14"/>
    <mergeCell ref="K15:N15"/>
    <mergeCell ref="B17:E17"/>
    <mergeCell ref="K17:N17"/>
  </mergeCells>
  <pageMargins left="0.98425196850393704" right="0.59055118110236227" top="0.74803149606299213" bottom="0.74803149606299213" header="0.51181102362204722" footer="0.51181102362204722"/>
  <pageSetup paperSize="9" firstPageNumber="0" orientation="portrait" horizontalDpi="300" verticalDpi="300" r:id="rId1"/>
  <headerFooter alignWithMargins="0">
    <oddHeader>&amp;LOŠ Milojke štukelj, Nova Gorica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33D3-8D0A-41E6-92AE-429D94C3BB3F}">
  <sheetPr codeName="List10"/>
  <dimension ref="A1:J66"/>
  <sheetViews>
    <sheetView view="pageBreakPreview" zoomScaleSheetLayoutView="100" workbookViewId="0">
      <selection activeCell="E10" sqref="E10"/>
    </sheetView>
  </sheetViews>
  <sheetFormatPr defaultRowHeight="16.5"/>
  <cols>
    <col min="1" max="1" width="7.140625" style="47" customWidth="1"/>
    <col min="2" max="2" width="39.42578125" style="47" customWidth="1"/>
    <col min="3" max="3" width="8.42578125" style="1" customWidth="1"/>
    <col min="4" max="4" width="10.85546875" style="1" customWidth="1"/>
    <col min="5" max="5" width="11.7109375" style="1" customWidth="1"/>
    <col min="6" max="6" width="12.5703125" style="1" customWidth="1"/>
    <col min="7" max="7" width="9.140625" style="1" hidden="1" customWidth="1"/>
    <col min="8" max="8" width="63.85546875" style="1" hidden="1" customWidth="1"/>
    <col min="9" max="10" width="13.42578125" style="1" hidden="1" customWidth="1"/>
    <col min="11" max="11" width="9.140625" style="1"/>
    <col min="12" max="12" width="7.140625" style="1" customWidth="1"/>
    <col min="13" max="256" width="9.140625" style="1"/>
    <col min="257" max="257" width="7.140625" style="1" customWidth="1"/>
    <col min="258" max="258" width="39.42578125" style="1" customWidth="1"/>
    <col min="259" max="259" width="8.42578125" style="1" customWidth="1"/>
    <col min="260" max="260" width="10.85546875" style="1" customWidth="1"/>
    <col min="261" max="261" width="11.7109375" style="1" customWidth="1"/>
    <col min="262" max="262" width="12.5703125" style="1" customWidth="1"/>
    <col min="263" max="263" width="9.140625" style="1"/>
    <col min="264" max="264" width="10.5703125" style="1" bestFit="1" customWidth="1"/>
    <col min="265" max="267" width="9.140625" style="1"/>
    <col min="268" max="268" width="7.140625" style="1" customWidth="1"/>
    <col min="269" max="512" width="9.140625" style="1"/>
    <col min="513" max="513" width="7.140625" style="1" customWidth="1"/>
    <col min="514" max="514" width="39.42578125" style="1" customWidth="1"/>
    <col min="515" max="515" width="8.42578125" style="1" customWidth="1"/>
    <col min="516" max="516" width="10.85546875" style="1" customWidth="1"/>
    <col min="517" max="517" width="11.7109375" style="1" customWidth="1"/>
    <col min="518" max="518" width="12.5703125" style="1" customWidth="1"/>
    <col min="519" max="519" width="9.140625" style="1"/>
    <col min="520" max="520" width="10.5703125" style="1" bestFit="1" customWidth="1"/>
    <col min="521" max="523" width="9.140625" style="1"/>
    <col min="524" max="524" width="7.140625" style="1" customWidth="1"/>
    <col min="525" max="768" width="9.140625" style="1"/>
    <col min="769" max="769" width="7.140625" style="1" customWidth="1"/>
    <col min="770" max="770" width="39.42578125" style="1" customWidth="1"/>
    <col min="771" max="771" width="8.42578125" style="1" customWidth="1"/>
    <col min="772" max="772" width="10.85546875" style="1" customWidth="1"/>
    <col min="773" max="773" width="11.7109375" style="1" customWidth="1"/>
    <col min="774" max="774" width="12.5703125" style="1" customWidth="1"/>
    <col min="775" max="775" width="9.140625" style="1"/>
    <col min="776" max="776" width="10.5703125" style="1" bestFit="1" customWidth="1"/>
    <col min="777" max="779" width="9.140625" style="1"/>
    <col min="780" max="780" width="7.140625" style="1" customWidth="1"/>
    <col min="781" max="1024" width="9.140625" style="1"/>
    <col min="1025" max="1025" width="7.140625" style="1" customWidth="1"/>
    <col min="1026" max="1026" width="39.42578125" style="1" customWidth="1"/>
    <col min="1027" max="1027" width="8.42578125" style="1" customWidth="1"/>
    <col min="1028" max="1028" width="10.85546875" style="1" customWidth="1"/>
    <col min="1029" max="1029" width="11.7109375" style="1" customWidth="1"/>
    <col min="1030" max="1030" width="12.5703125" style="1" customWidth="1"/>
    <col min="1031" max="1031" width="9.140625" style="1"/>
    <col min="1032" max="1032" width="10.5703125" style="1" bestFit="1" customWidth="1"/>
    <col min="1033" max="1035" width="9.140625" style="1"/>
    <col min="1036" max="1036" width="7.140625" style="1" customWidth="1"/>
    <col min="1037" max="1280" width="9.140625" style="1"/>
    <col min="1281" max="1281" width="7.140625" style="1" customWidth="1"/>
    <col min="1282" max="1282" width="39.42578125" style="1" customWidth="1"/>
    <col min="1283" max="1283" width="8.42578125" style="1" customWidth="1"/>
    <col min="1284" max="1284" width="10.85546875" style="1" customWidth="1"/>
    <col min="1285" max="1285" width="11.7109375" style="1" customWidth="1"/>
    <col min="1286" max="1286" width="12.5703125" style="1" customWidth="1"/>
    <col min="1287" max="1287" width="9.140625" style="1"/>
    <col min="1288" max="1288" width="10.5703125" style="1" bestFit="1" customWidth="1"/>
    <col min="1289" max="1291" width="9.140625" style="1"/>
    <col min="1292" max="1292" width="7.140625" style="1" customWidth="1"/>
    <col min="1293" max="1536" width="9.140625" style="1"/>
    <col min="1537" max="1537" width="7.140625" style="1" customWidth="1"/>
    <col min="1538" max="1538" width="39.42578125" style="1" customWidth="1"/>
    <col min="1539" max="1539" width="8.42578125" style="1" customWidth="1"/>
    <col min="1540" max="1540" width="10.85546875" style="1" customWidth="1"/>
    <col min="1541" max="1541" width="11.7109375" style="1" customWidth="1"/>
    <col min="1542" max="1542" width="12.5703125" style="1" customWidth="1"/>
    <col min="1543" max="1543" width="9.140625" style="1"/>
    <col min="1544" max="1544" width="10.5703125" style="1" bestFit="1" customWidth="1"/>
    <col min="1545" max="1547" width="9.140625" style="1"/>
    <col min="1548" max="1548" width="7.140625" style="1" customWidth="1"/>
    <col min="1549" max="1792" width="9.140625" style="1"/>
    <col min="1793" max="1793" width="7.140625" style="1" customWidth="1"/>
    <col min="1794" max="1794" width="39.42578125" style="1" customWidth="1"/>
    <col min="1795" max="1795" width="8.42578125" style="1" customWidth="1"/>
    <col min="1796" max="1796" width="10.85546875" style="1" customWidth="1"/>
    <col min="1797" max="1797" width="11.7109375" style="1" customWidth="1"/>
    <col min="1798" max="1798" width="12.5703125" style="1" customWidth="1"/>
    <col min="1799" max="1799" width="9.140625" style="1"/>
    <col min="1800" max="1800" width="10.5703125" style="1" bestFit="1" customWidth="1"/>
    <col min="1801" max="1803" width="9.140625" style="1"/>
    <col min="1804" max="1804" width="7.140625" style="1" customWidth="1"/>
    <col min="1805" max="2048" width="9.140625" style="1"/>
    <col min="2049" max="2049" width="7.140625" style="1" customWidth="1"/>
    <col min="2050" max="2050" width="39.42578125" style="1" customWidth="1"/>
    <col min="2051" max="2051" width="8.42578125" style="1" customWidth="1"/>
    <col min="2052" max="2052" width="10.85546875" style="1" customWidth="1"/>
    <col min="2053" max="2053" width="11.7109375" style="1" customWidth="1"/>
    <col min="2054" max="2054" width="12.5703125" style="1" customWidth="1"/>
    <col min="2055" max="2055" width="9.140625" style="1"/>
    <col min="2056" max="2056" width="10.5703125" style="1" bestFit="1" customWidth="1"/>
    <col min="2057" max="2059" width="9.140625" style="1"/>
    <col min="2060" max="2060" width="7.140625" style="1" customWidth="1"/>
    <col min="2061" max="2304" width="9.140625" style="1"/>
    <col min="2305" max="2305" width="7.140625" style="1" customWidth="1"/>
    <col min="2306" max="2306" width="39.42578125" style="1" customWidth="1"/>
    <col min="2307" max="2307" width="8.42578125" style="1" customWidth="1"/>
    <col min="2308" max="2308" width="10.85546875" style="1" customWidth="1"/>
    <col min="2309" max="2309" width="11.7109375" style="1" customWidth="1"/>
    <col min="2310" max="2310" width="12.5703125" style="1" customWidth="1"/>
    <col min="2311" max="2311" width="9.140625" style="1"/>
    <col min="2312" max="2312" width="10.5703125" style="1" bestFit="1" customWidth="1"/>
    <col min="2313" max="2315" width="9.140625" style="1"/>
    <col min="2316" max="2316" width="7.140625" style="1" customWidth="1"/>
    <col min="2317" max="2560" width="9.140625" style="1"/>
    <col min="2561" max="2561" width="7.140625" style="1" customWidth="1"/>
    <col min="2562" max="2562" width="39.42578125" style="1" customWidth="1"/>
    <col min="2563" max="2563" width="8.42578125" style="1" customWidth="1"/>
    <col min="2564" max="2564" width="10.85546875" style="1" customWidth="1"/>
    <col min="2565" max="2565" width="11.7109375" style="1" customWidth="1"/>
    <col min="2566" max="2566" width="12.5703125" style="1" customWidth="1"/>
    <col min="2567" max="2567" width="9.140625" style="1"/>
    <col min="2568" max="2568" width="10.5703125" style="1" bestFit="1" customWidth="1"/>
    <col min="2569" max="2571" width="9.140625" style="1"/>
    <col min="2572" max="2572" width="7.140625" style="1" customWidth="1"/>
    <col min="2573" max="2816" width="9.140625" style="1"/>
    <col min="2817" max="2817" width="7.140625" style="1" customWidth="1"/>
    <col min="2818" max="2818" width="39.42578125" style="1" customWidth="1"/>
    <col min="2819" max="2819" width="8.42578125" style="1" customWidth="1"/>
    <col min="2820" max="2820" width="10.85546875" style="1" customWidth="1"/>
    <col min="2821" max="2821" width="11.7109375" style="1" customWidth="1"/>
    <col min="2822" max="2822" width="12.5703125" style="1" customWidth="1"/>
    <col min="2823" max="2823" width="9.140625" style="1"/>
    <col min="2824" max="2824" width="10.5703125" style="1" bestFit="1" customWidth="1"/>
    <col min="2825" max="2827" width="9.140625" style="1"/>
    <col min="2828" max="2828" width="7.140625" style="1" customWidth="1"/>
    <col min="2829" max="3072" width="9.140625" style="1"/>
    <col min="3073" max="3073" width="7.140625" style="1" customWidth="1"/>
    <col min="3074" max="3074" width="39.42578125" style="1" customWidth="1"/>
    <col min="3075" max="3075" width="8.42578125" style="1" customWidth="1"/>
    <col min="3076" max="3076" width="10.85546875" style="1" customWidth="1"/>
    <col min="3077" max="3077" width="11.7109375" style="1" customWidth="1"/>
    <col min="3078" max="3078" width="12.5703125" style="1" customWidth="1"/>
    <col min="3079" max="3079" width="9.140625" style="1"/>
    <col min="3080" max="3080" width="10.5703125" style="1" bestFit="1" customWidth="1"/>
    <col min="3081" max="3083" width="9.140625" style="1"/>
    <col min="3084" max="3084" width="7.140625" style="1" customWidth="1"/>
    <col min="3085" max="3328" width="9.140625" style="1"/>
    <col min="3329" max="3329" width="7.140625" style="1" customWidth="1"/>
    <col min="3330" max="3330" width="39.42578125" style="1" customWidth="1"/>
    <col min="3331" max="3331" width="8.42578125" style="1" customWidth="1"/>
    <col min="3332" max="3332" width="10.85546875" style="1" customWidth="1"/>
    <col min="3333" max="3333" width="11.7109375" style="1" customWidth="1"/>
    <col min="3334" max="3334" width="12.5703125" style="1" customWidth="1"/>
    <col min="3335" max="3335" width="9.140625" style="1"/>
    <col min="3336" max="3336" width="10.5703125" style="1" bestFit="1" customWidth="1"/>
    <col min="3337" max="3339" width="9.140625" style="1"/>
    <col min="3340" max="3340" width="7.140625" style="1" customWidth="1"/>
    <col min="3341" max="3584" width="9.140625" style="1"/>
    <col min="3585" max="3585" width="7.140625" style="1" customWidth="1"/>
    <col min="3586" max="3586" width="39.42578125" style="1" customWidth="1"/>
    <col min="3587" max="3587" width="8.42578125" style="1" customWidth="1"/>
    <col min="3588" max="3588" width="10.85546875" style="1" customWidth="1"/>
    <col min="3589" max="3589" width="11.7109375" style="1" customWidth="1"/>
    <col min="3590" max="3590" width="12.5703125" style="1" customWidth="1"/>
    <col min="3591" max="3591" width="9.140625" style="1"/>
    <col min="3592" max="3592" width="10.5703125" style="1" bestFit="1" customWidth="1"/>
    <col min="3593" max="3595" width="9.140625" style="1"/>
    <col min="3596" max="3596" width="7.140625" style="1" customWidth="1"/>
    <col min="3597" max="3840" width="9.140625" style="1"/>
    <col min="3841" max="3841" width="7.140625" style="1" customWidth="1"/>
    <col min="3842" max="3842" width="39.42578125" style="1" customWidth="1"/>
    <col min="3843" max="3843" width="8.42578125" style="1" customWidth="1"/>
    <col min="3844" max="3844" width="10.85546875" style="1" customWidth="1"/>
    <col min="3845" max="3845" width="11.7109375" style="1" customWidth="1"/>
    <col min="3846" max="3846" width="12.5703125" style="1" customWidth="1"/>
    <col min="3847" max="3847" width="9.140625" style="1"/>
    <col min="3848" max="3848" width="10.5703125" style="1" bestFit="1" customWidth="1"/>
    <col min="3849" max="3851" width="9.140625" style="1"/>
    <col min="3852" max="3852" width="7.140625" style="1" customWidth="1"/>
    <col min="3853" max="4096" width="9.140625" style="1"/>
    <col min="4097" max="4097" width="7.140625" style="1" customWidth="1"/>
    <col min="4098" max="4098" width="39.42578125" style="1" customWidth="1"/>
    <col min="4099" max="4099" width="8.42578125" style="1" customWidth="1"/>
    <col min="4100" max="4100" width="10.85546875" style="1" customWidth="1"/>
    <col min="4101" max="4101" width="11.7109375" style="1" customWidth="1"/>
    <col min="4102" max="4102" width="12.5703125" style="1" customWidth="1"/>
    <col min="4103" max="4103" width="9.140625" style="1"/>
    <col min="4104" max="4104" width="10.5703125" style="1" bestFit="1" customWidth="1"/>
    <col min="4105" max="4107" width="9.140625" style="1"/>
    <col min="4108" max="4108" width="7.140625" style="1" customWidth="1"/>
    <col min="4109" max="4352" width="9.140625" style="1"/>
    <col min="4353" max="4353" width="7.140625" style="1" customWidth="1"/>
    <col min="4354" max="4354" width="39.42578125" style="1" customWidth="1"/>
    <col min="4355" max="4355" width="8.42578125" style="1" customWidth="1"/>
    <col min="4356" max="4356" width="10.85546875" style="1" customWidth="1"/>
    <col min="4357" max="4357" width="11.7109375" style="1" customWidth="1"/>
    <col min="4358" max="4358" width="12.5703125" style="1" customWidth="1"/>
    <col min="4359" max="4359" width="9.140625" style="1"/>
    <col min="4360" max="4360" width="10.5703125" style="1" bestFit="1" customWidth="1"/>
    <col min="4361" max="4363" width="9.140625" style="1"/>
    <col min="4364" max="4364" width="7.140625" style="1" customWidth="1"/>
    <col min="4365" max="4608" width="9.140625" style="1"/>
    <col min="4609" max="4609" width="7.140625" style="1" customWidth="1"/>
    <col min="4610" max="4610" width="39.42578125" style="1" customWidth="1"/>
    <col min="4611" max="4611" width="8.42578125" style="1" customWidth="1"/>
    <col min="4612" max="4612" width="10.85546875" style="1" customWidth="1"/>
    <col min="4613" max="4613" width="11.7109375" style="1" customWidth="1"/>
    <col min="4614" max="4614" width="12.5703125" style="1" customWidth="1"/>
    <col min="4615" max="4615" width="9.140625" style="1"/>
    <col min="4616" max="4616" width="10.5703125" style="1" bestFit="1" customWidth="1"/>
    <col min="4617" max="4619" width="9.140625" style="1"/>
    <col min="4620" max="4620" width="7.140625" style="1" customWidth="1"/>
    <col min="4621" max="4864" width="9.140625" style="1"/>
    <col min="4865" max="4865" width="7.140625" style="1" customWidth="1"/>
    <col min="4866" max="4866" width="39.42578125" style="1" customWidth="1"/>
    <col min="4867" max="4867" width="8.42578125" style="1" customWidth="1"/>
    <col min="4868" max="4868" width="10.85546875" style="1" customWidth="1"/>
    <col min="4869" max="4869" width="11.7109375" style="1" customWidth="1"/>
    <col min="4870" max="4870" width="12.5703125" style="1" customWidth="1"/>
    <col min="4871" max="4871" width="9.140625" style="1"/>
    <col min="4872" max="4872" width="10.5703125" style="1" bestFit="1" customWidth="1"/>
    <col min="4873" max="4875" width="9.140625" style="1"/>
    <col min="4876" max="4876" width="7.140625" style="1" customWidth="1"/>
    <col min="4877" max="5120" width="9.140625" style="1"/>
    <col min="5121" max="5121" width="7.140625" style="1" customWidth="1"/>
    <col min="5122" max="5122" width="39.42578125" style="1" customWidth="1"/>
    <col min="5123" max="5123" width="8.42578125" style="1" customWidth="1"/>
    <col min="5124" max="5124" width="10.85546875" style="1" customWidth="1"/>
    <col min="5125" max="5125" width="11.7109375" style="1" customWidth="1"/>
    <col min="5126" max="5126" width="12.5703125" style="1" customWidth="1"/>
    <col min="5127" max="5127" width="9.140625" style="1"/>
    <col min="5128" max="5128" width="10.5703125" style="1" bestFit="1" customWidth="1"/>
    <col min="5129" max="5131" width="9.140625" style="1"/>
    <col min="5132" max="5132" width="7.140625" style="1" customWidth="1"/>
    <col min="5133" max="5376" width="9.140625" style="1"/>
    <col min="5377" max="5377" width="7.140625" style="1" customWidth="1"/>
    <col min="5378" max="5378" width="39.42578125" style="1" customWidth="1"/>
    <col min="5379" max="5379" width="8.42578125" style="1" customWidth="1"/>
    <col min="5380" max="5380" width="10.85546875" style="1" customWidth="1"/>
    <col min="5381" max="5381" width="11.7109375" style="1" customWidth="1"/>
    <col min="5382" max="5382" width="12.5703125" style="1" customWidth="1"/>
    <col min="5383" max="5383" width="9.140625" style="1"/>
    <col min="5384" max="5384" width="10.5703125" style="1" bestFit="1" customWidth="1"/>
    <col min="5385" max="5387" width="9.140625" style="1"/>
    <col min="5388" max="5388" width="7.140625" style="1" customWidth="1"/>
    <col min="5389" max="5632" width="9.140625" style="1"/>
    <col min="5633" max="5633" width="7.140625" style="1" customWidth="1"/>
    <col min="5634" max="5634" width="39.42578125" style="1" customWidth="1"/>
    <col min="5635" max="5635" width="8.42578125" style="1" customWidth="1"/>
    <col min="5636" max="5636" width="10.85546875" style="1" customWidth="1"/>
    <col min="5637" max="5637" width="11.7109375" style="1" customWidth="1"/>
    <col min="5638" max="5638" width="12.5703125" style="1" customWidth="1"/>
    <col min="5639" max="5639" width="9.140625" style="1"/>
    <col min="5640" max="5640" width="10.5703125" style="1" bestFit="1" customWidth="1"/>
    <col min="5641" max="5643" width="9.140625" style="1"/>
    <col min="5644" max="5644" width="7.140625" style="1" customWidth="1"/>
    <col min="5645" max="5888" width="9.140625" style="1"/>
    <col min="5889" max="5889" width="7.140625" style="1" customWidth="1"/>
    <col min="5890" max="5890" width="39.42578125" style="1" customWidth="1"/>
    <col min="5891" max="5891" width="8.42578125" style="1" customWidth="1"/>
    <col min="5892" max="5892" width="10.85546875" style="1" customWidth="1"/>
    <col min="5893" max="5893" width="11.7109375" style="1" customWidth="1"/>
    <col min="5894" max="5894" width="12.5703125" style="1" customWidth="1"/>
    <col min="5895" max="5895" width="9.140625" style="1"/>
    <col min="5896" max="5896" width="10.5703125" style="1" bestFit="1" customWidth="1"/>
    <col min="5897" max="5899" width="9.140625" style="1"/>
    <col min="5900" max="5900" width="7.140625" style="1" customWidth="1"/>
    <col min="5901" max="6144" width="9.140625" style="1"/>
    <col min="6145" max="6145" width="7.140625" style="1" customWidth="1"/>
    <col min="6146" max="6146" width="39.42578125" style="1" customWidth="1"/>
    <col min="6147" max="6147" width="8.42578125" style="1" customWidth="1"/>
    <col min="6148" max="6148" width="10.85546875" style="1" customWidth="1"/>
    <col min="6149" max="6149" width="11.7109375" style="1" customWidth="1"/>
    <col min="6150" max="6150" width="12.5703125" style="1" customWidth="1"/>
    <col min="6151" max="6151" width="9.140625" style="1"/>
    <col min="6152" max="6152" width="10.5703125" style="1" bestFit="1" customWidth="1"/>
    <col min="6153" max="6155" width="9.140625" style="1"/>
    <col min="6156" max="6156" width="7.140625" style="1" customWidth="1"/>
    <col min="6157" max="6400" width="9.140625" style="1"/>
    <col min="6401" max="6401" width="7.140625" style="1" customWidth="1"/>
    <col min="6402" max="6402" width="39.42578125" style="1" customWidth="1"/>
    <col min="6403" max="6403" width="8.42578125" style="1" customWidth="1"/>
    <col min="6404" max="6404" width="10.85546875" style="1" customWidth="1"/>
    <col min="6405" max="6405" width="11.7109375" style="1" customWidth="1"/>
    <col min="6406" max="6406" width="12.5703125" style="1" customWidth="1"/>
    <col min="6407" max="6407" width="9.140625" style="1"/>
    <col min="6408" max="6408" width="10.5703125" style="1" bestFit="1" customWidth="1"/>
    <col min="6409" max="6411" width="9.140625" style="1"/>
    <col min="6412" max="6412" width="7.140625" style="1" customWidth="1"/>
    <col min="6413" max="6656" width="9.140625" style="1"/>
    <col min="6657" max="6657" width="7.140625" style="1" customWidth="1"/>
    <col min="6658" max="6658" width="39.42578125" style="1" customWidth="1"/>
    <col min="6659" max="6659" width="8.42578125" style="1" customWidth="1"/>
    <col min="6660" max="6660" width="10.85546875" style="1" customWidth="1"/>
    <col min="6661" max="6661" width="11.7109375" style="1" customWidth="1"/>
    <col min="6662" max="6662" width="12.5703125" style="1" customWidth="1"/>
    <col min="6663" max="6663" width="9.140625" style="1"/>
    <col min="6664" max="6664" width="10.5703125" style="1" bestFit="1" customWidth="1"/>
    <col min="6665" max="6667" width="9.140625" style="1"/>
    <col min="6668" max="6668" width="7.140625" style="1" customWidth="1"/>
    <col min="6669" max="6912" width="9.140625" style="1"/>
    <col min="6913" max="6913" width="7.140625" style="1" customWidth="1"/>
    <col min="6914" max="6914" width="39.42578125" style="1" customWidth="1"/>
    <col min="6915" max="6915" width="8.42578125" style="1" customWidth="1"/>
    <col min="6916" max="6916" width="10.85546875" style="1" customWidth="1"/>
    <col min="6917" max="6917" width="11.7109375" style="1" customWidth="1"/>
    <col min="6918" max="6918" width="12.5703125" style="1" customWidth="1"/>
    <col min="6919" max="6919" width="9.140625" style="1"/>
    <col min="6920" max="6920" width="10.5703125" style="1" bestFit="1" customWidth="1"/>
    <col min="6921" max="6923" width="9.140625" style="1"/>
    <col min="6924" max="6924" width="7.140625" style="1" customWidth="1"/>
    <col min="6925" max="7168" width="9.140625" style="1"/>
    <col min="7169" max="7169" width="7.140625" style="1" customWidth="1"/>
    <col min="7170" max="7170" width="39.42578125" style="1" customWidth="1"/>
    <col min="7171" max="7171" width="8.42578125" style="1" customWidth="1"/>
    <col min="7172" max="7172" width="10.85546875" style="1" customWidth="1"/>
    <col min="7173" max="7173" width="11.7109375" style="1" customWidth="1"/>
    <col min="7174" max="7174" width="12.5703125" style="1" customWidth="1"/>
    <col min="7175" max="7175" width="9.140625" style="1"/>
    <col min="7176" max="7176" width="10.5703125" style="1" bestFit="1" customWidth="1"/>
    <col min="7177" max="7179" width="9.140625" style="1"/>
    <col min="7180" max="7180" width="7.140625" style="1" customWidth="1"/>
    <col min="7181" max="7424" width="9.140625" style="1"/>
    <col min="7425" max="7425" width="7.140625" style="1" customWidth="1"/>
    <col min="7426" max="7426" width="39.42578125" style="1" customWidth="1"/>
    <col min="7427" max="7427" width="8.42578125" style="1" customWidth="1"/>
    <col min="7428" max="7428" width="10.85546875" style="1" customWidth="1"/>
    <col min="7429" max="7429" width="11.7109375" style="1" customWidth="1"/>
    <col min="7430" max="7430" width="12.5703125" style="1" customWidth="1"/>
    <col min="7431" max="7431" width="9.140625" style="1"/>
    <col min="7432" max="7432" width="10.5703125" style="1" bestFit="1" customWidth="1"/>
    <col min="7433" max="7435" width="9.140625" style="1"/>
    <col min="7436" max="7436" width="7.140625" style="1" customWidth="1"/>
    <col min="7437" max="7680" width="9.140625" style="1"/>
    <col min="7681" max="7681" width="7.140625" style="1" customWidth="1"/>
    <col min="7682" max="7682" width="39.42578125" style="1" customWidth="1"/>
    <col min="7683" max="7683" width="8.42578125" style="1" customWidth="1"/>
    <col min="7684" max="7684" width="10.85546875" style="1" customWidth="1"/>
    <col min="7685" max="7685" width="11.7109375" style="1" customWidth="1"/>
    <col min="7686" max="7686" width="12.5703125" style="1" customWidth="1"/>
    <col min="7687" max="7687" width="9.140625" style="1"/>
    <col min="7688" max="7688" width="10.5703125" style="1" bestFit="1" customWidth="1"/>
    <col min="7689" max="7691" width="9.140625" style="1"/>
    <col min="7692" max="7692" width="7.140625" style="1" customWidth="1"/>
    <col min="7693" max="7936" width="9.140625" style="1"/>
    <col min="7937" max="7937" width="7.140625" style="1" customWidth="1"/>
    <col min="7938" max="7938" width="39.42578125" style="1" customWidth="1"/>
    <col min="7939" max="7939" width="8.42578125" style="1" customWidth="1"/>
    <col min="7940" max="7940" width="10.85546875" style="1" customWidth="1"/>
    <col min="7941" max="7941" width="11.7109375" style="1" customWidth="1"/>
    <col min="7942" max="7942" width="12.5703125" style="1" customWidth="1"/>
    <col min="7943" max="7943" width="9.140625" style="1"/>
    <col min="7944" max="7944" width="10.5703125" style="1" bestFit="1" customWidth="1"/>
    <col min="7945" max="7947" width="9.140625" style="1"/>
    <col min="7948" max="7948" width="7.140625" style="1" customWidth="1"/>
    <col min="7949" max="8192" width="9.140625" style="1"/>
    <col min="8193" max="8193" width="7.140625" style="1" customWidth="1"/>
    <col min="8194" max="8194" width="39.42578125" style="1" customWidth="1"/>
    <col min="8195" max="8195" width="8.42578125" style="1" customWidth="1"/>
    <col min="8196" max="8196" width="10.85546875" style="1" customWidth="1"/>
    <col min="8197" max="8197" width="11.7109375" style="1" customWidth="1"/>
    <col min="8198" max="8198" width="12.5703125" style="1" customWidth="1"/>
    <col min="8199" max="8199" width="9.140625" style="1"/>
    <col min="8200" max="8200" width="10.5703125" style="1" bestFit="1" customWidth="1"/>
    <col min="8201" max="8203" width="9.140625" style="1"/>
    <col min="8204" max="8204" width="7.140625" style="1" customWidth="1"/>
    <col min="8205" max="8448" width="9.140625" style="1"/>
    <col min="8449" max="8449" width="7.140625" style="1" customWidth="1"/>
    <col min="8450" max="8450" width="39.42578125" style="1" customWidth="1"/>
    <col min="8451" max="8451" width="8.42578125" style="1" customWidth="1"/>
    <col min="8452" max="8452" width="10.85546875" style="1" customWidth="1"/>
    <col min="8453" max="8453" width="11.7109375" style="1" customWidth="1"/>
    <col min="8454" max="8454" width="12.5703125" style="1" customWidth="1"/>
    <col min="8455" max="8455" width="9.140625" style="1"/>
    <col min="8456" max="8456" width="10.5703125" style="1" bestFit="1" customWidth="1"/>
    <col min="8457" max="8459" width="9.140625" style="1"/>
    <col min="8460" max="8460" width="7.140625" style="1" customWidth="1"/>
    <col min="8461" max="8704" width="9.140625" style="1"/>
    <col min="8705" max="8705" width="7.140625" style="1" customWidth="1"/>
    <col min="8706" max="8706" width="39.42578125" style="1" customWidth="1"/>
    <col min="8707" max="8707" width="8.42578125" style="1" customWidth="1"/>
    <col min="8708" max="8708" width="10.85546875" style="1" customWidth="1"/>
    <col min="8709" max="8709" width="11.7109375" style="1" customWidth="1"/>
    <col min="8710" max="8710" width="12.5703125" style="1" customWidth="1"/>
    <col min="8711" max="8711" width="9.140625" style="1"/>
    <col min="8712" max="8712" width="10.5703125" style="1" bestFit="1" customWidth="1"/>
    <col min="8713" max="8715" width="9.140625" style="1"/>
    <col min="8716" max="8716" width="7.140625" style="1" customWidth="1"/>
    <col min="8717" max="8960" width="9.140625" style="1"/>
    <col min="8961" max="8961" width="7.140625" style="1" customWidth="1"/>
    <col min="8962" max="8962" width="39.42578125" style="1" customWidth="1"/>
    <col min="8963" max="8963" width="8.42578125" style="1" customWidth="1"/>
    <col min="8964" max="8964" width="10.85546875" style="1" customWidth="1"/>
    <col min="8965" max="8965" width="11.7109375" style="1" customWidth="1"/>
    <col min="8966" max="8966" width="12.5703125" style="1" customWidth="1"/>
    <col min="8967" max="8967" width="9.140625" style="1"/>
    <col min="8968" max="8968" width="10.5703125" style="1" bestFit="1" customWidth="1"/>
    <col min="8969" max="8971" width="9.140625" style="1"/>
    <col min="8972" max="8972" width="7.140625" style="1" customWidth="1"/>
    <col min="8973" max="9216" width="9.140625" style="1"/>
    <col min="9217" max="9217" width="7.140625" style="1" customWidth="1"/>
    <col min="9218" max="9218" width="39.42578125" style="1" customWidth="1"/>
    <col min="9219" max="9219" width="8.42578125" style="1" customWidth="1"/>
    <col min="9220" max="9220" width="10.85546875" style="1" customWidth="1"/>
    <col min="9221" max="9221" width="11.7109375" style="1" customWidth="1"/>
    <col min="9222" max="9222" width="12.5703125" style="1" customWidth="1"/>
    <col min="9223" max="9223" width="9.140625" style="1"/>
    <col min="9224" max="9224" width="10.5703125" style="1" bestFit="1" customWidth="1"/>
    <col min="9225" max="9227" width="9.140625" style="1"/>
    <col min="9228" max="9228" width="7.140625" style="1" customWidth="1"/>
    <col min="9229" max="9472" width="9.140625" style="1"/>
    <col min="9473" max="9473" width="7.140625" style="1" customWidth="1"/>
    <col min="9474" max="9474" width="39.42578125" style="1" customWidth="1"/>
    <col min="9475" max="9475" width="8.42578125" style="1" customWidth="1"/>
    <col min="9476" max="9476" width="10.85546875" style="1" customWidth="1"/>
    <col min="9477" max="9477" width="11.7109375" style="1" customWidth="1"/>
    <col min="9478" max="9478" width="12.5703125" style="1" customWidth="1"/>
    <col min="9479" max="9479" width="9.140625" style="1"/>
    <col min="9480" max="9480" width="10.5703125" style="1" bestFit="1" customWidth="1"/>
    <col min="9481" max="9483" width="9.140625" style="1"/>
    <col min="9484" max="9484" width="7.140625" style="1" customWidth="1"/>
    <col min="9485" max="9728" width="9.140625" style="1"/>
    <col min="9729" max="9729" width="7.140625" style="1" customWidth="1"/>
    <col min="9730" max="9730" width="39.42578125" style="1" customWidth="1"/>
    <col min="9731" max="9731" width="8.42578125" style="1" customWidth="1"/>
    <col min="9732" max="9732" width="10.85546875" style="1" customWidth="1"/>
    <col min="9733" max="9733" width="11.7109375" style="1" customWidth="1"/>
    <col min="9734" max="9734" width="12.5703125" style="1" customWidth="1"/>
    <col min="9735" max="9735" width="9.140625" style="1"/>
    <col min="9736" max="9736" width="10.5703125" style="1" bestFit="1" customWidth="1"/>
    <col min="9737" max="9739" width="9.140625" style="1"/>
    <col min="9740" max="9740" width="7.140625" style="1" customWidth="1"/>
    <col min="9741" max="9984" width="9.140625" style="1"/>
    <col min="9985" max="9985" width="7.140625" style="1" customWidth="1"/>
    <col min="9986" max="9986" width="39.42578125" style="1" customWidth="1"/>
    <col min="9987" max="9987" width="8.42578125" style="1" customWidth="1"/>
    <col min="9988" max="9988" width="10.85546875" style="1" customWidth="1"/>
    <col min="9989" max="9989" width="11.7109375" style="1" customWidth="1"/>
    <col min="9990" max="9990" width="12.5703125" style="1" customWidth="1"/>
    <col min="9991" max="9991" width="9.140625" style="1"/>
    <col min="9992" max="9992" width="10.5703125" style="1" bestFit="1" customWidth="1"/>
    <col min="9993" max="9995" width="9.140625" style="1"/>
    <col min="9996" max="9996" width="7.140625" style="1" customWidth="1"/>
    <col min="9997" max="10240" width="9.140625" style="1"/>
    <col min="10241" max="10241" width="7.140625" style="1" customWidth="1"/>
    <col min="10242" max="10242" width="39.42578125" style="1" customWidth="1"/>
    <col min="10243" max="10243" width="8.42578125" style="1" customWidth="1"/>
    <col min="10244" max="10244" width="10.85546875" style="1" customWidth="1"/>
    <col min="10245" max="10245" width="11.7109375" style="1" customWidth="1"/>
    <col min="10246" max="10246" width="12.5703125" style="1" customWidth="1"/>
    <col min="10247" max="10247" width="9.140625" style="1"/>
    <col min="10248" max="10248" width="10.5703125" style="1" bestFit="1" customWidth="1"/>
    <col min="10249" max="10251" width="9.140625" style="1"/>
    <col min="10252" max="10252" width="7.140625" style="1" customWidth="1"/>
    <col min="10253" max="10496" width="9.140625" style="1"/>
    <col min="10497" max="10497" width="7.140625" style="1" customWidth="1"/>
    <col min="10498" max="10498" width="39.42578125" style="1" customWidth="1"/>
    <col min="10499" max="10499" width="8.42578125" style="1" customWidth="1"/>
    <col min="10500" max="10500" width="10.85546875" style="1" customWidth="1"/>
    <col min="10501" max="10501" width="11.7109375" style="1" customWidth="1"/>
    <col min="10502" max="10502" width="12.5703125" style="1" customWidth="1"/>
    <col min="10503" max="10503" width="9.140625" style="1"/>
    <col min="10504" max="10504" width="10.5703125" style="1" bestFit="1" customWidth="1"/>
    <col min="10505" max="10507" width="9.140625" style="1"/>
    <col min="10508" max="10508" width="7.140625" style="1" customWidth="1"/>
    <col min="10509" max="10752" width="9.140625" style="1"/>
    <col min="10753" max="10753" width="7.140625" style="1" customWidth="1"/>
    <col min="10754" max="10754" width="39.42578125" style="1" customWidth="1"/>
    <col min="10755" max="10755" width="8.42578125" style="1" customWidth="1"/>
    <col min="10756" max="10756" width="10.85546875" style="1" customWidth="1"/>
    <col min="10757" max="10757" width="11.7109375" style="1" customWidth="1"/>
    <col min="10758" max="10758" width="12.5703125" style="1" customWidth="1"/>
    <col min="10759" max="10759" width="9.140625" style="1"/>
    <col min="10760" max="10760" width="10.5703125" style="1" bestFit="1" customWidth="1"/>
    <col min="10761" max="10763" width="9.140625" style="1"/>
    <col min="10764" max="10764" width="7.140625" style="1" customWidth="1"/>
    <col min="10765" max="11008" width="9.140625" style="1"/>
    <col min="11009" max="11009" width="7.140625" style="1" customWidth="1"/>
    <col min="11010" max="11010" width="39.42578125" style="1" customWidth="1"/>
    <col min="11011" max="11011" width="8.42578125" style="1" customWidth="1"/>
    <col min="11012" max="11012" width="10.85546875" style="1" customWidth="1"/>
    <col min="11013" max="11013" width="11.7109375" style="1" customWidth="1"/>
    <col min="11014" max="11014" width="12.5703125" style="1" customWidth="1"/>
    <col min="11015" max="11015" width="9.140625" style="1"/>
    <col min="11016" max="11016" width="10.5703125" style="1" bestFit="1" customWidth="1"/>
    <col min="11017" max="11019" width="9.140625" style="1"/>
    <col min="11020" max="11020" width="7.140625" style="1" customWidth="1"/>
    <col min="11021" max="11264" width="9.140625" style="1"/>
    <col min="11265" max="11265" width="7.140625" style="1" customWidth="1"/>
    <col min="11266" max="11266" width="39.42578125" style="1" customWidth="1"/>
    <col min="11267" max="11267" width="8.42578125" style="1" customWidth="1"/>
    <col min="11268" max="11268" width="10.85546875" style="1" customWidth="1"/>
    <col min="11269" max="11269" width="11.7109375" style="1" customWidth="1"/>
    <col min="11270" max="11270" width="12.5703125" style="1" customWidth="1"/>
    <col min="11271" max="11271" width="9.140625" style="1"/>
    <col min="11272" max="11272" width="10.5703125" style="1" bestFit="1" customWidth="1"/>
    <col min="11273" max="11275" width="9.140625" style="1"/>
    <col min="11276" max="11276" width="7.140625" style="1" customWidth="1"/>
    <col min="11277" max="11520" width="9.140625" style="1"/>
    <col min="11521" max="11521" width="7.140625" style="1" customWidth="1"/>
    <col min="11522" max="11522" width="39.42578125" style="1" customWidth="1"/>
    <col min="11523" max="11523" width="8.42578125" style="1" customWidth="1"/>
    <col min="11524" max="11524" width="10.85546875" style="1" customWidth="1"/>
    <col min="11525" max="11525" width="11.7109375" style="1" customWidth="1"/>
    <col min="11526" max="11526" width="12.5703125" style="1" customWidth="1"/>
    <col min="11527" max="11527" width="9.140625" style="1"/>
    <col min="11528" max="11528" width="10.5703125" style="1" bestFit="1" customWidth="1"/>
    <col min="11529" max="11531" width="9.140625" style="1"/>
    <col min="11532" max="11532" width="7.140625" style="1" customWidth="1"/>
    <col min="11533" max="11776" width="9.140625" style="1"/>
    <col min="11777" max="11777" width="7.140625" style="1" customWidth="1"/>
    <col min="11778" max="11778" width="39.42578125" style="1" customWidth="1"/>
    <col min="11779" max="11779" width="8.42578125" style="1" customWidth="1"/>
    <col min="11780" max="11780" width="10.85546875" style="1" customWidth="1"/>
    <col min="11781" max="11781" width="11.7109375" style="1" customWidth="1"/>
    <col min="11782" max="11782" width="12.5703125" style="1" customWidth="1"/>
    <col min="11783" max="11783" width="9.140625" style="1"/>
    <col min="11784" max="11784" width="10.5703125" style="1" bestFit="1" customWidth="1"/>
    <col min="11785" max="11787" width="9.140625" style="1"/>
    <col min="11788" max="11788" width="7.140625" style="1" customWidth="1"/>
    <col min="11789" max="12032" width="9.140625" style="1"/>
    <col min="12033" max="12033" width="7.140625" style="1" customWidth="1"/>
    <col min="12034" max="12034" width="39.42578125" style="1" customWidth="1"/>
    <col min="12035" max="12035" width="8.42578125" style="1" customWidth="1"/>
    <col min="12036" max="12036" width="10.85546875" style="1" customWidth="1"/>
    <col min="12037" max="12037" width="11.7109375" style="1" customWidth="1"/>
    <col min="12038" max="12038" width="12.5703125" style="1" customWidth="1"/>
    <col min="12039" max="12039" width="9.140625" style="1"/>
    <col min="12040" max="12040" width="10.5703125" style="1" bestFit="1" customWidth="1"/>
    <col min="12041" max="12043" width="9.140625" style="1"/>
    <col min="12044" max="12044" width="7.140625" style="1" customWidth="1"/>
    <col min="12045" max="12288" width="9.140625" style="1"/>
    <col min="12289" max="12289" width="7.140625" style="1" customWidth="1"/>
    <col min="12290" max="12290" width="39.42578125" style="1" customWidth="1"/>
    <col min="12291" max="12291" width="8.42578125" style="1" customWidth="1"/>
    <col min="12292" max="12292" width="10.85546875" style="1" customWidth="1"/>
    <col min="12293" max="12293" width="11.7109375" style="1" customWidth="1"/>
    <col min="12294" max="12294" width="12.5703125" style="1" customWidth="1"/>
    <col min="12295" max="12295" width="9.140625" style="1"/>
    <col min="12296" max="12296" width="10.5703125" style="1" bestFit="1" customWidth="1"/>
    <col min="12297" max="12299" width="9.140625" style="1"/>
    <col min="12300" max="12300" width="7.140625" style="1" customWidth="1"/>
    <col min="12301" max="12544" width="9.140625" style="1"/>
    <col min="12545" max="12545" width="7.140625" style="1" customWidth="1"/>
    <col min="12546" max="12546" width="39.42578125" style="1" customWidth="1"/>
    <col min="12547" max="12547" width="8.42578125" style="1" customWidth="1"/>
    <col min="12548" max="12548" width="10.85546875" style="1" customWidth="1"/>
    <col min="12549" max="12549" width="11.7109375" style="1" customWidth="1"/>
    <col min="12550" max="12550" width="12.5703125" style="1" customWidth="1"/>
    <col min="12551" max="12551" width="9.140625" style="1"/>
    <col min="12552" max="12552" width="10.5703125" style="1" bestFit="1" customWidth="1"/>
    <col min="12553" max="12555" width="9.140625" style="1"/>
    <col min="12556" max="12556" width="7.140625" style="1" customWidth="1"/>
    <col min="12557" max="12800" width="9.140625" style="1"/>
    <col min="12801" max="12801" width="7.140625" style="1" customWidth="1"/>
    <col min="12802" max="12802" width="39.42578125" style="1" customWidth="1"/>
    <col min="12803" max="12803" width="8.42578125" style="1" customWidth="1"/>
    <col min="12804" max="12804" width="10.85546875" style="1" customWidth="1"/>
    <col min="12805" max="12805" width="11.7109375" style="1" customWidth="1"/>
    <col min="12806" max="12806" width="12.5703125" style="1" customWidth="1"/>
    <col min="12807" max="12807" width="9.140625" style="1"/>
    <col min="12808" max="12808" width="10.5703125" style="1" bestFit="1" customWidth="1"/>
    <col min="12809" max="12811" width="9.140625" style="1"/>
    <col min="12812" max="12812" width="7.140625" style="1" customWidth="1"/>
    <col min="12813" max="13056" width="9.140625" style="1"/>
    <col min="13057" max="13057" width="7.140625" style="1" customWidth="1"/>
    <col min="13058" max="13058" width="39.42578125" style="1" customWidth="1"/>
    <col min="13059" max="13059" width="8.42578125" style="1" customWidth="1"/>
    <col min="13060" max="13060" width="10.85546875" style="1" customWidth="1"/>
    <col min="13061" max="13061" width="11.7109375" style="1" customWidth="1"/>
    <col min="13062" max="13062" width="12.5703125" style="1" customWidth="1"/>
    <col min="13063" max="13063" width="9.140625" style="1"/>
    <col min="13064" max="13064" width="10.5703125" style="1" bestFit="1" customWidth="1"/>
    <col min="13065" max="13067" width="9.140625" style="1"/>
    <col min="13068" max="13068" width="7.140625" style="1" customWidth="1"/>
    <col min="13069" max="13312" width="9.140625" style="1"/>
    <col min="13313" max="13313" width="7.140625" style="1" customWidth="1"/>
    <col min="13314" max="13314" width="39.42578125" style="1" customWidth="1"/>
    <col min="13315" max="13315" width="8.42578125" style="1" customWidth="1"/>
    <col min="13316" max="13316" width="10.85546875" style="1" customWidth="1"/>
    <col min="13317" max="13317" width="11.7109375" style="1" customWidth="1"/>
    <col min="13318" max="13318" width="12.5703125" style="1" customWidth="1"/>
    <col min="13319" max="13319" width="9.140625" style="1"/>
    <col min="13320" max="13320" width="10.5703125" style="1" bestFit="1" customWidth="1"/>
    <col min="13321" max="13323" width="9.140625" style="1"/>
    <col min="13324" max="13324" width="7.140625" style="1" customWidth="1"/>
    <col min="13325" max="13568" width="9.140625" style="1"/>
    <col min="13569" max="13569" width="7.140625" style="1" customWidth="1"/>
    <col min="13570" max="13570" width="39.42578125" style="1" customWidth="1"/>
    <col min="13571" max="13571" width="8.42578125" style="1" customWidth="1"/>
    <col min="13572" max="13572" width="10.85546875" style="1" customWidth="1"/>
    <col min="13573" max="13573" width="11.7109375" style="1" customWidth="1"/>
    <col min="13574" max="13574" width="12.5703125" style="1" customWidth="1"/>
    <col min="13575" max="13575" width="9.140625" style="1"/>
    <col min="13576" max="13576" width="10.5703125" style="1" bestFit="1" customWidth="1"/>
    <col min="13577" max="13579" width="9.140625" style="1"/>
    <col min="13580" max="13580" width="7.140625" style="1" customWidth="1"/>
    <col min="13581" max="13824" width="9.140625" style="1"/>
    <col min="13825" max="13825" width="7.140625" style="1" customWidth="1"/>
    <col min="13826" max="13826" width="39.42578125" style="1" customWidth="1"/>
    <col min="13827" max="13827" width="8.42578125" style="1" customWidth="1"/>
    <col min="13828" max="13828" width="10.85546875" style="1" customWidth="1"/>
    <col min="13829" max="13829" width="11.7109375" style="1" customWidth="1"/>
    <col min="13830" max="13830" width="12.5703125" style="1" customWidth="1"/>
    <col min="13831" max="13831" width="9.140625" style="1"/>
    <col min="13832" max="13832" width="10.5703125" style="1" bestFit="1" customWidth="1"/>
    <col min="13833" max="13835" width="9.140625" style="1"/>
    <col min="13836" max="13836" width="7.140625" style="1" customWidth="1"/>
    <col min="13837" max="14080" width="9.140625" style="1"/>
    <col min="14081" max="14081" width="7.140625" style="1" customWidth="1"/>
    <col min="14082" max="14082" width="39.42578125" style="1" customWidth="1"/>
    <col min="14083" max="14083" width="8.42578125" style="1" customWidth="1"/>
    <col min="14084" max="14084" width="10.85546875" style="1" customWidth="1"/>
    <col min="14085" max="14085" width="11.7109375" style="1" customWidth="1"/>
    <col min="14086" max="14086" width="12.5703125" style="1" customWidth="1"/>
    <col min="14087" max="14087" width="9.140625" style="1"/>
    <col min="14088" max="14088" width="10.5703125" style="1" bestFit="1" customWidth="1"/>
    <col min="14089" max="14091" width="9.140625" style="1"/>
    <col min="14092" max="14092" width="7.140625" style="1" customWidth="1"/>
    <col min="14093" max="14336" width="9.140625" style="1"/>
    <col min="14337" max="14337" width="7.140625" style="1" customWidth="1"/>
    <col min="14338" max="14338" width="39.42578125" style="1" customWidth="1"/>
    <col min="14339" max="14339" width="8.42578125" style="1" customWidth="1"/>
    <col min="14340" max="14340" width="10.85546875" style="1" customWidth="1"/>
    <col min="14341" max="14341" width="11.7109375" style="1" customWidth="1"/>
    <col min="14342" max="14342" width="12.5703125" style="1" customWidth="1"/>
    <col min="14343" max="14343" width="9.140625" style="1"/>
    <col min="14344" max="14344" width="10.5703125" style="1" bestFit="1" customWidth="1"/>
    <col min="14345" max="14347" width="9.140625" style="1"/>
    <col min="14348" max="14348" width="7.140625" style="1" customWidth="1"/>
    <col min="14349" max="14592" width="9.140625" style="1"/>
    <col min="14593" max="14593" width="7.140625" style="1" customWidth="1"/>
    <col min="14594" max="14594" width="39.42578125" style="1" customWidth="1"/>
    <col min="14595" max="14595" width="8.42578125" style="1" customWidth="1"/>
    <col min="14596" max="14596" width="10.85546875" style="1" customWidth="1"/>
    <col min="14597" max="14597" width="11.7109375" style="1" customWidth="1"/>
    <col min="14598" max="14598" width="12.5703125" style="1" customWidth="1"/>
    <col min="14599" max="14599" width="9.140625" style="1"/>
    <col min="14600" max="14600" width="10.5703125" style="1" bestFit="1" customWidth="1"/>
    <col min="14601" max="14603" width="9.140625" style="1"/>
    <col min="14604" max="14604" width="7.140625" style="1" customWidth="1"/>
    <col min="14605" max="14848" width="9.140625" style="1"/>
    <col min="14849" max="14849" width="7.140625" style="1" customWidth="1"/>
    <col min="14850" max="14850" width="39.42578125" style="1" customWidth="1"/>
    <col min="14851" max="14851" width="8.42578125" style="1" customWidth="1"/>
    <col min="14852" max="14852" width="10.85546875" style="1" customWidth="1"/>
    <col min="14853" max="14853" width="11.7109375" style="1" customWidth="1"/>
    <col min="14854" max="14854" width="12.5703125" style="1" customWidth="1"/>
    <col min="14855" max="14855" width="9.140625" style="1"/>
    <col min="14856" max="14856" width="10.5703125" style="1" bestFit="1" customWidth="1"/>
    <col min="14857" max="14859" width="9.140625" style="1"/>
    <col min="14860" max="14860" width="7.140625" style="1" customWidth="1"/>
    <col min="14861" max="15104" width="9.140625" style="1"/>
    <col min="15105" max="15105" width="7.140625" style="1" customWidth="1"/>
    <col min="15106" max="15106" width="39.42578125" style="1" customWidth="1"/>
    <col min="15107" max="15107" width="8.42578125" style="1" customWidth="1"/>
    <col min="15108" max="15108" width="10.85546875" style="1" customWidth="1"/>
    <col min="15109" max="15109" width="11.7109375" style="1" customWidth="1"/>
    <col min="15110" max="15110" width="12.5703125" style="1" customWidth="1"/>
    <col min="15111" max="15111" width="9.140625" style="1"/>
    <col min="15112" max="15112" width="10.5703125" style="1" bestFit="1" customWidth="1"/>
    <col min="15113" max="15115" width="9.140625" style="1"/>
    <col min="15116" max="15116" width="7.140625" style="1" customWidth="1"/>
    <col min="15117" max="15360" width="9.140625" style="1"/>
    <col min="15361" max="15361" width="7.140625" style="1" customWidth="1"/>
    <col min="15362" max="15362" width="39.42578125" style="1" customWidth="1"/>
    <col min="15363" max="15363" width="8.42578125" style="1" customWidth="1"/>
    <col min="15364" max="15364" width="10.85546875" style="1" customWidth="1"/>
    <col min="15365" max="15365" width="11.7109375" style="1" customWidth="1"/>
    <col min="15366" max="15366" width="12.5703125" style="1" customWidth="1"/>
    <col min="15367" max="15367" width="9.140625" style="1"/>
    <col min="15368" max="15368" width="10.5703125" style="1" bestFit="1" customWidth="1"/>
    <col min="15369" max="15371" width="9.140625" style="1"/>
    <col min="15372" max="15372" width="7.140625" style="1" customWidth="1"/>
    <col min="15373" max="15616" width="9.140625" style="1"/>
    <col min="15617" max="15617" width="7.140625" style="1" customWidth="1"/>
    <col min="15618" max="15618" width="39.42578125" style="1" customWidth="1"/>
    <col min="15619" max="15619" width="8.42578125" style="1" customWidth="1"/>
    <col min="15620" max="15620" width="10.85546875" style="1" customWidth="1"/>
    <col min="15621" max="15621" width="11.7109375" style="1" customWidth="1"/>
    <col min="15622" max="15622" width="12.5703125" style="1" customWidth="1"/>
    <col min="15623" max="15623" width="9.140625" style="1"/>
    <col min="15624" max="15624" width="10.5703125" style="1" bestFit="1" customWidth="1"/>
    <col min="15625" max="15627" width="9.140625" style="1"/>
    <col min="15628" max="15628" width="7.140625" style="1" customWidth="1"/>
    <col min="15629" max="15872" width="9.140625" style="1"/>
    <col min="15873" max="15873" width="7.140625" style="1" customWidth="1"/>
    <col min="15874" max="15874" width="39.42578125" style="1" customWidth="1"/>
    <col min="15875" max="15875" width="8.42578125" style="1" customWidth="1"/>
    <col min="15876" max="15876" width="10.85546875" style="1" customWidth="1"/>
    <col min="15877" max="15877" width="11.7109375" style="1" customWidth="1"/>
    <col min="15878" max="15878" width="12.5703125" style="1" customWidth="1"/>
    <col min="15879" max="15879" width="9.140625" style="1"/>
    <col min="15880" max="15880" width="10.5703125" style="1" bestFit="1" customWidth="1"/>
    <col min="15881" max="15883" width="9.140625" style="1"/>
    <col min="15884" max="15884" width="7.140625" style="1" customWidth="1"/>
    <col min="15885" max="16128" width="9.140625" style="1"/>
    <col min="16129" max="16129" width="7.140625" style="1" customWidth="1"/>
    <col min="16130" max="16130" width="39.42578125" style="1" customWidth="1"/>
    <col min="16131" max="16131" width="8.42578125" style="1" customWidth="1"/>
    <col min="16132" max="16132" width="10.85546875" style="1" customWidth="1"/>
    <col min="16133" max="16133" width="11.7109375" style="1" customWidth="1"/>
    <col min="16134" max="16134" width="12.5703125" style="1" customWidth="1"/>
    <col min="16135" max="16135" width="9.140625" style="1"/>
    <col min="16136" max="16136" width="10.5703125" style="1" bestFit="1" customWidth="1"/>
    <col min="16137" max="16139" width="9.140625" style="1"/>
    <col min="16140" max="16140" width="7.140625" style="1" customWidth="1"/>
    <col min="16141" max="16384" width="9.140625" style="1"/>
  </cols>
  <sheetData>
    <row r="1" spans="1:10">
      <c r="A1" s="70" t="s">
        <v>133</v>
      </c>
      <c r="B1" s="70" t="s">
        <v>153</v>
      </c>
      <c r="I1" s="165" t="s">
        <v>419</v>
      </c>
      <c r="J1" s="165" t="s">
        <v>420</v>
      </c>
    </row>
    <row r="2" spans="1:10">
      <c r="A2" s="70"/>
      <c r="B2" s="70"/>
      <c r="H2" s="459" t="s">
        <v>288</v>
      </c>
      <c r="I2" s="460">
        <f>SUM(F12+F14+F16+F18+F20+F30+F32+F34+F44)</f>
        <v>0</v>
      </c>
      <c r="J2" s="460">
        <f>SUM(F46+F53+F55+F57)</f>
        <v>0</v>
      </c>
    </row>
    <row r="3" spans="1:10" s="81" customFormat="1">
      <c r="A3" s="89" t="s">
        <v>154</v>
      </c>
      <c r="B3" s="121"/>
      <c r="C3" s="91"/>
      <c r="D3" s="92"/>
      <c r="E3" s="91"/>
      <c r="F3" s="93"/>
      <c r="H3" s="461" t="s">
        <v>297</v>
      </c>
      <c r="I3" s="584"/>
      <c r="J3" s="584"/>
    </row>
    <row r="4" spans="1:10" s="122" customFormat="1" ht="27" customHeight="1">
      <c r="A4" s="916" t="s">
        <v>155</v>
      </c>
      <c r="B4" s="917"/>
      <c r="C4" s="917"/>
      <c r="D4" s="917"/>
      <c r="E4" s="917"/>
      <c r="F4" s="918"/>
      <c r="H4" s="462" t="s">
        <v>289</v>
      </c>
      <c r="I4" s="603"/>
      <c r="J4" s="603"/>
    </row>
    <row r="5" spans="1:10" s="122" customFormat="1" ht="28.5" customHeight="1">
      <c r="A5" s="919" t="s">
        <v>156</v>
      </c>
      <c r="B5" s="920"/>
      <c r="C5" s="920"/>
      <c r="D5" s="920"/>
      <c r="E5" s="920"/>
      <c r="F5" s="921"/>
      <c r="H5" s="469" t="s">
        <v>278</v>
      </c>
      <c r="I5" s="603"/>
      <c r="J5" s="603"/>
    </row>
    <row r="6" spans="1:10" s="122" customFormat="1" ht="42.75" customHeight="1">
      <c r="A6" s="919" t="s">
        <v>157</v>
      </c>
      <c r="B6" s="920"/>
      <c r="C6" s="920"/>
      <c r="D6" s="920"/>
      <c r="E6" s="920"/>
      <c r="F6" s="921"/>
      <c r="H6" s="471" t="s">
        <v>290</v>
      </c>
      <c r="I6" s="603"/>
      <c r="J6" s="603"/>
    </row>
    <row r="7" spans="1:10" s="123" customFormat="1" ht="27" customHeight="1">
      <c r="A7" s="922" t="s">
        <v>158</v>
      </c>
      <c r="B7" s="923"/>
      <c r="C7" s="923"/>
      <c r="D7" s="923"/>
      <c r="E7" s="923"/>
      <c r="F7" s="924"/>
      <c r="H7" s="472" t="s">
        <v>291</v>
      </c>
      <c r="I7" s="604"/>
      <c r="J7" s="604"/>
    </row>
    <row r="8" spans="1:10" ht="13.5" customHeight="1">
      <c r="A8" s="70"/>
      <c r="B8" s="70"/>
      <c r="H8" s="474" t="s">
        <v>279</v>
      </c>
      <c r="I8" s="583"/>
      <c r="J8" s="583"/>
    </row>
    <row r="9" spans="1:10" ht="12" customHeight="1">
      <c r="A9" s="70"/>
      <c r="B9" s="70"/>
      <c r="H9" s="476" t="s">
        <v>292</v>
      </c>
      <c r="I9" s="583"/>
      <c r="J9" s="583"/>
    </row>
    <row r="10" spans="1:10" s="24" customFormat="1" ht="17.25" thickBot="1">
      <c r="A10" s="72"/>
      <c r="B10" s="72" t="s">
        <v>88</v>
      </c>
      <c r="C10" s="87" t="s">
        <v>120</v>
      </c>
      <c r="D10" s="87" t="s">
        <v>89</v>
      </c>
      <c r="E10" s="819" t="s">
        <v>90</v>
      </c>
      <c r="F10" s="87" t="s">
        <v>91</v>
      </c>
      <c r="H10" s="479" t="s">
        <v>255</v>
      </c>
      <c r="I10" s="460"/>
      <c r="J10" s="460"/>
    </row>
    <row r="11" spans="1:10" ht="17.25" thickTop="1">
      <c r="H11" s="484" t="s">
        <v>256</v>
      </c>
      <c r="I11" s="460">
        <f>SUM(J2:J10)</f>
        <v>0</v>
      </c>
      <c r="J11" s="460"/>
    </row>
    <row r="12" spans="1:10" ht="132" customHeight="1">
      <c r="A12" s="386" t="s">
        <v>134</v>
      </c>
      <c r="B12" s="277" t="s">
        <v>267</v>
      </c>
      <c r="C12" s="278" t="s">
        <v>93</v>
      </c>
      <c r="D12" s="279">
        <v>440</v>
      </c>
      <c r="E12" s="827"/>
      <c r="F12" s="280">
        <f>E12*D12</f>
        <v>0</v>
      </c>
      <c r="H12" s="229"/>
      <c r="I12" s="224"/>
      <c r="J12" s="224"/>
    </row>
    <row r="13" spans="1:10">
      <c r="A13" s="305"/>
      <c r="B13" s="296"/>
      <c r="C13" s="297"/>
      <c r="D13" s="297"/>
      <c r="E13" s="297"/>
      <c r="F13" s="297"/>
      <c r="H13" s="232"/>
      <c r="I13" s="230"/>
      <c r="J13" s="230"/>
    </row>
    <row r="14" spans="1:10" s="95" customFormat="1" ht="70.5" customHeight="1">
      <c r="A14" s="386" t="s">
        <v>135</v>
      </c>
      <c r="B14" s="277" t="s">
        <v>354</v>
      </c>
      <c r="C14" s="278" t="s">
        <v>93</v>
      </c>
      <c r="D14" s="279">
        <v>440</v>
      </c>
      <c r="E14" s="827"/>
      <c r="F14" s="280">
        <f>E14*D14</f>
        <v>0</v>
      </c>
    </row>
    <row r="15" spans="1:10">
      <c r="A15" s="305"/>
      <c r="B15" s="305"/>
      <c r="C15" s="306"/>
      <c r="D15" s="306"/>
      <c r="E15" s="306"/>
      <c r="F15" s="306"/>
    </row>
    <row r="16" spans="1:10" ht="81.75" customHeight="1">
      <c r="A16" s="386" t="s">
        <v>136</v>
      </c>
      <c r="B16" s="277" t="s">
        <v>355</v>
      </c>
      <c r="C16" s="278" t="s">
        <v>93</v>
      </c>
      <c r="D16" s="279">
        <v>220</v>
      </c>
      <c r="E16" s="827"/>
      <c r="F16" s="280">
        <f>E16*D16</f>
        <v>0</v>
      </c>
    </row>
    <row r="17" spans="1:6">
      <c r="A17" s="305"/>
      <c r="B17" s="305"/>
      <c r="C17" s="306"/>
      <c r="D17" s="306"/>
      <c r="E17" s="306"/>
      <c r="F17" s="306"/>
    </row>
    <row r="18" spans="1:6" ht="97.5" customHeight="1">
      <c r="A18" s="386" t="s">
        <v>257</v>
      </c>
      <c r="B18" s="277" t="s">
        <v>356</v>
      </c>
      <c r="C18" s="278" t="s">
        <v>93</v>
      </c>
      <c r="D18" s="279">
        <v>220</v>
      </c>
      <c r="E18" s="827"/>
      <c r="F18" s="280">
        <f>E18*D18</f>
        <v>0</v>
      </c>
    </row>
    <row r="19" spans="1:6">
      <c r="A19" s="305"/>
      <c r="B19" s="305"/>
      <c r="C19" s="306"/>
      <c r="D19" s="306"/>
      <c r="E19" s="306"/>
      <c r="F19" s="306"/>
    </row>
    <row r="20" spans="1:6" s="79" customFormat="1" ht="65.25" customHeight="1">
      <c r="A20" s="386" t="s">
        <v>268</v>
      </c>
      <c r="B20" s="277" t="s">
        <v>357</v>
      </c>
      <c r="C20" s="278" t="s">
        <v>93</v>
      </c>
      <c r="D20" s="279">
        <v>220</v>
      </c>
      <c r="E20" s="827"/>
      <c r="F20" s="280">
        <f>E20*D20</f>
        <v>0</v>
      </c>
    </row>
    <row r="21" spans="1:6" s="79" customFormat="1" ht="13.5">
      <c r="A21" s="386"/>
      <c r="B21" s="387" t="s">
        <v>159</v>
      </c>
      <c r="C21" s="278"/>
      <c r="D21" s="279"/>
      <c r="E21" s="280"/>
      <c r="F21" s="280"/>
    </row>
    <row r="22" spans="1:6" s="79" customFormat="1" ht="16.5" customHeight="1">
      <c r="A22" s="386"/>
      <c r="B22" s="388" t="s">
        <v>160</v>
      </c>
      <c r="C22" s="389"/>
      <c r="D22" s="390"/>
      <c r="E22" s="391"/>
      <c r="F22" s="391"/>
    </row>
    <row r="23" spans="1:6" s="79" customFormat="1" ht="12.75">
      <c r="A23" s="392"/>
      <c r="B23" s="277" t="s">
        <v>161</v>
      </c>
      <c r="C23" s="389"/>
      <c r="D23" s="390"/>
      <c r="E23" s="391"/>
      <c r="F23" s="391"/>
    </row>
    <row r="24" spans="1:6" s="79" customFormat="1" ht="56.25" customHeight="1">
      <c r="A24" s="392"/>
      <c r="B24" s="393" t="s">
        <v>602</v>
      </c>
      <c r="C24" s="389"/>
      <c r="D24" s="390"/>
      <c r="E24" s="391"/>
      <c r="F24" s="391"/>
    </row>
    <row r="25" spans="1:6" s="79" customFormat="1" ht="12.75">
      <c r="A25" s="392"/>
      <c r="B25" s="277" t="s">
        <v>162</v>
      </c>
      <c r="C25" s="389"/>
      <c r="D25" s="390"/>
      <c r="E25" s="391"/>
      <c r="F25" s="391"/>
    </row>
    <row r="26" spans="1:6" s="79" customFormat="1" ht="12.75">
      <c r="A26" s="392"/>
      <c r="B26" s="277" t="s">
        <v>163</v>
      </c>
      <c r="C26" s="389"/>
      <c r="D26" s="390"/>
      <c r="E26" s="391"/>
      <c r="F26" s="391"/>
    </row>
    <row r="27" spans="1:6" s="79" customFormat="1" ht="12.75">
      <c r="A27" s="386"/>
      <c r="B27" s="277" t="s">
        <v>164</v>
      </c>
      <c r="C27" s="389"/>
      <c r="D27" s="390"/>
      <c r="E27" s="391"/>
      <c r="F27" s="391"/>
    </row>
    <row r="28" spans="1:6" s="79" customFormat="1" ht="194.25" customHeight="1">
      <c r="A28" s="386"/>
      <c r="B28" s="277" t="s">
        <v>358</v>
      </c>
      <c r="C28" s="389"/>
      <c r="D28" s="390"/>
      <c r="E28" s="391"/>
      <c r="F28" s="391"/>
    </row>
    <row r="29" spans="1:6" s="79" customFormat="1" ht="12.75">
      <c r="A29" s="316"/>
      <c r="B29" s="293"/>
      <c r="C29" s="307"/>
      <c r="D29" s="317"/>
      <c r="E29" s="309"/>
      <c r="F29" s="309"/>
    </row>
    <row r="30" spans="1:6" s="79" customFormat="1" ht="240" customHeight="1">
      <c r="A30" s="386" t="s">
        <v>269</v>
      </c>
      <c r="B30" s="277" t="s">
        <v>360</v>
      </c>
      <c r="C30" s="278" t="s">
        <v>95</v>
      </c>
      <c r="D30" s="279">
        <v>54</v>
      </c>
      <c r="E30" s="827"/>
      <c r="F30" s="280">
        <f>E30*D30</f>
        <v>0</v>
      </c>
    </row>
    <row r="31" spans="1:6" s="79" customFormat="1" ht="12.75">
      <c r="A31" s="316"/>
      <c r="B31" s="293"/>
      <c r="C31" s="307"/>
      <c r="D31" s="317"/>
      <c r="E31" s="309"/>
      <c r="F31" s="309"/>
    </row>
    <row r="32" spans="1:6" s="79" customFormat="1" ht="240" customHeight="1">
      <c r="A32" s="386" t="s">
        <v>270</v>
      </c>
      <c r="B32" s="277" t="s">
        <v>361</v>
      </c>
      <c r="C32" s="278" t="s">
        <v>95</v>
      </c>
      <c r="D32" s="279">
        <v>20</v>
      </c>
      <c r="E32" s="827"/>
      <c r="F32" s="280">
        <f>E32*D32</f>
        <v>0</v>
      </c>
    </row>
    <row r="33" spans="1:6" s="79" customFormat="1" ht="12.75">
      <c r="A33" s="316"/>
      <c r="B33" s="293"/>
      <c r="C33" s="307"/>
      <c r="D33" s="317"/>
      <c r="E33" s="309"/>
      <c r="F33" s="309"/>
    </row>
    <row r="34" spans="1:6" s="79" customFormat="1" ht="225" customHeight="1">
      <c r="A34" s="386" t="s">
        <v>271</v>
      </c>
      <c r="B34" s="277" t="s">
        <v>236</v>
      </c>
      <c r="C34" s="278" t="s">
        <v>93</v>
      </c>
      <c r="D34" s="279">
        <v>18</v>
      </c>
      <c r="E34" s="827"/>
      <c r="F34" s="280">
        <f>E34*D34</f>
        <v>0</v>
      </c>
    </row>
    <row r="35" spans="1:6" s="79" customFormat="1" ht="13.5">
      <c r="A35" s="386"/>
      <c r="B35" s="387" t="s">
        <v>159</v>
      </c>
      <c r="C35" s="278"/>
      <c r="D35" s="279"/>
      <c r="E35" s="280"/>
      <c r="F35" s="280"/>
    </row>
    <row r="36" spans="1:6" s="79" customFormat="1" ht="16.5" customHeight="1">
      <c r="A36" s="386"/>
      <c r="B36" s="388" t="s">
        <v>160</v>
      </c>
      <c r="C36" s="389"/>
      <c r="D36" s="390"/>
      <c r="E36" s="391"/>
      <c r="F36" s="391"/>
    </row>
    <row r="37" spans="1:6" s="79" customFormat="1" ht="12.75">
      <c r="A37" s="392"/>
      <c r="B37" s="277" t="s">
        <v>161</v>
      </c>
      <c r="C37" s="389"/>
      <c r="D37" s="390"/>
      <c r="E37" s="391"/>
      <c r="F37" s="391"/>
    </row>
    <row r="38" spans="1:6" s="79" customFormat="1" ht="54" customHeight="1">
      <c r="A38" s="392"/>
      <c r="B38" s="393" t="s">
        <v>237</v>
      </c>
      <c r="C38" s="389"/>
      <c r="D38" s="390"/>
      <c r="E38" s="391"/>
      <c r="F38" s="391"/>
    </row>
    <row r="39" spans="1:6" s="79" customFormat="1" ht="12.75">
      <c r="A39" s="392"/>
      <c r="B39" s="277" t="s">
        <v>162</v>
      </c>
      <c r="C39" s="389"/>
      <c r="D39" s="390"/>
      <c r="E39" s="391"/>
      <c r="F39" s="391"/>
    </row>
    <row r="40" spans="1:6" s="79" customFormat="1" ht="12.75">
      <c r="A40" s="392"/>
      <c r="B40" s="277" t="s">
        <v>163</v>
      </c>
      <c r="C40" s="389"/>
      <c r="D40" s="390"/>
      <c r="E40" s="391"/>
      <c r="F40" s="391"/>
    </row>
    <row r="41" spans="1:6" s="79" customFormat="1" ht="12.75">
      <c r="A41" s="386"/>
      <c r="B41" s="277" t="s">
        <v>164</v>
      </c>
      <c r="C41" s="389"/>
      <c r="D41" s="390"/>
      <c r="E41" s="391"/>
      <c r="F41" s="391"/>
    </row>
    <row r="42" spans="1:6" s="79" customFormat="1" ht="157.5" customHeight="1">
      <c r="A42" s="386"/>
      <c r="B42" s="277" t="s">
        <v>359</v>
      </c>
      <c r="C42" s="389"/>
      <c r="D42" s="390"/>
      <c r="E42" s="391"/>
      <c r="F42" s="391"/>
    </row>
    <row r="43" spans="1:6" s="79" customFormat="1" ht="12.75">
      <c r="A43" s="316"/>
      <c r="B43" s="293"/>
      <c r="C43" s="307"/>
      <c r="D43" s="317"/>
      <c r="E43" s="309"/>
      <c r="F43" s="309"/>
    </row>
    <row r="44" spans="1:6" s="79" customFormat="1" ht="79.5" customHeight="1">
      <c r="A44" s="386" t="s">
        <v>272</v>
      </c>
      <c r="B44" s="277" t="s">
        <v>603</v>
      </c>
      <c r="C44" s="278" t="s">
        <v>95</v>
      </c>
      <c r="D44" s="279">
        <v>35</v>
      </c>
      <c r="E44" s="827"/>
      <c r="F44" s="280">
        <f>E44*D44</f>
        <v>0</v>
      </c>
    </row>
    <row r="45" spans="1:6" s="79" customFormat="1" ht="12.75">
      <c r="A45" s="316"/>
      <c r="B45" s="293"/>
      <c r="C45" s="307"/>
      <c r="D45" s="317"/>
      <c r="E45" s="309"/>
      <c r="F45" s="309"/>
    </row>
    <row r="46" spans="1:6" s="79" customFormat="1" ht="70.5" customHeight="1">
      <c r="A46" s="394" t="s">
        <v>273</v>
      </c>
      <c r="B46" s="395" t="s">
        <v>362</v>
      </c>
      <c r="C46" s="396" t="s">
        <v>93</v>
      </c>
      <c r="D46" s="397">
        <v>220</v>
      </c>
      <c r="E46" s="834"/>
      <c r="F46" s="398">
        <f>E46*D46</f>
        <v>0</v>
      </c>
    </row>
    <row r="47" spans="1:6" s="79" customFormat="1" ht="13.5">
      <c r="A47" s="394"/>
      <c r="B47" s="399" t="s">
        <v>159</v>
      </c>
      <c r="C47" s="396"/>
      <c r="D47" s="397"/>
      <c r="E47" s="398"/>
      <c r="F47" s="398"/>
    </row>
    <row r="48" spans="1:6" s="79" customFormat="1" ht="16.5" customHeight="1">
      <c r="A48" s="394"/>
      <c r="B48" s="400" t="s">
        <v>160</v>
      </c>
      <c r="C48" s="401"/>
      <c r="D48" s="402"/>
      <c r="E48" s="403"/>
      <c r="F48" s="403"/>
    </row>
    <row r="49" spans="1:6" s="79" customFormat="1" ht="12.75">
      <c r="A49" s="404"/>
      <c r="B49" s="395" t="s">
        <v>163</v>
      </c>
      <c r="C49" s="401"/>
      <c r="D49" s="402"/>
      <c r="E49" s="403"/>
      <c r="F49" s="403"/>
    </row>
    <row r="50" spans="1:6" s="79" customFormat="1" ht="12.75">
      <c r="A50" s="394"/>
      <c r="B50" s="395" t="s">
        <v>164</v>
      </c>
      <c r="C50" s="401"/>
      <c r="D50" s="402"/>
      <c r="E50" s="403"/>
      <c r="F50" s="403"/>
    </row>
    <row r="51" spans="1:6" s="79" customFormat="1" ht="183" customHeight="1">
      <c r="A51" s="394"/>
      <c r="B51" s="395" t="s">
        <v>604</v>
      </c>
      <c r="C51" s="401"/>
      <c r="D51" s="402"/>
      <c r="E51" s="403"/>
      <c r="F51" s="403"/>
    </row>
    <row r="52" spans="1:6" s="79" customFormat="1" ht="12.75" customHeight="1">
      <c r="A52" s="319"/>
      <c r="B52" s="320"/>
      <c r="C52" s="321"/>
      <c r="D52" s="322"/>
      <c r="E52" s="323"/>
      <c r="F52" s="323"/>
    </row>
    <row r="53" spans="1:6" s="79" customFormat="1" ht="106.5" customHeight="1">
      <c r="A53" s="385" t="s">
        <v>275</v>
      </c>
      <c r="B53" s="250" t="s">
        <v>605</v>
      </c>
      <c r="C53" s="247" t="s">
        <v>101</v>
      </c>
      <c r="D53" s="248">
        <v>14</v>
      </c>
      <c r="E53" s="835"/>
      <c r="F53" s="249">
        <f>E53*D53</f>
        <v>0</v>
      </c>
    </row>
    <row r="54" spans="1:6" s="79" customFormat="1" ht="12.75" customHeight="1">
      <c r="A54" s="319"/>
      <c r="B54" s="320"/>
      <c r="C54" s="321"/>
      <c r="D54" s="322"/>
      <c r="E54" s="323"/>
      <c r="F54" s="323"/>
    </row>
    <row r="55" spans="1:6" s="79" customFormat="1" ht="106.5" customHeight="1">
      <c r="A55" s="385" t="s">
        <v>280</v>
      </c>
      <c r="B55" s="250" t="s">
        <v>606</v>
      </c>
      <c r="C55" s="247" t="s">
        <v>95</v>
      </c>
      <c r="D55" s="248">
        <v>30</v>
      </c>
      <c r="E55" s="835"/>
      <c r="F55" s="249">
        <f>E55*D55</f>
        <v>0</v>
      </c>
    </row>
    <row r="56" spans="1:6" s="79" customFormat="1" ht="12.75" customHeight="1">
      <c r="A56" s="319"/>
      <c r="B56" s="320"/>
      <c r="C56" s="321"/>
      <c r="D56" s="322"/>
      <c r="E56" s="323"/>
      <c r="F56" s="323"/>
    </row>
    <row r="57" spans="1:6" s="79" customFormat="1" ht="96" customHeight="1">
      <c r="A57" s="385" t="s">
        <v>364</v>
      </c>
      <c r="B57" s="250" t="s">
        <v>607</v>
      </c>
      <c r="C57" s="247" t="s">
        <v>101</v>
      </c>
      <c r="D57" s="248">
        <v>36</v>
      </c>
      <c r="E57" s="835"/>
      <c r="F57" s="249">
        <f>E57*D57</f>
        <v>0</v>
      </c>
    </row>
    <row r="58" spans="1:6" s="79" customFormat="1" ht="12.75" customHeight="1">
      <c r="A58" s="385"/>
      <c r="B58" s="399" t="s">
        <v>159</v>
      </c>
      <c r="C58" s="247"/>
      <c r="D58" s="248"/>
      <c r="E58" s="249"/>
      <c r="F58" s="249"/>
    </row>
    <row r="59" spans="1:6" s="79" customFormat="1" ht="12.75" customHeight="1">
      <c r="A59" s="385"/>
      <c r="B59" s="400" t="s">
        <v>160</v>
      </c>
      <c r="C59" s="247"/>
      <c r="D59" s="248"/>
      <c r="E59" s="249"/>
      <c r="F59" s="249"/>
    </row>
    <row r="60" spans="1:6" s="79" customFormat="1" ht="12.75" customHeight="1">
      <c r="A60" s="385"/>
      <c r="B60" s="395" t="s">
        <v>163</v>
      </c>
      <c r="C60" s="247"/>
      <c r="D60" s="248"/>
      <c r="E60" s="249"/>
      <c r="F60" s="249"/>
    </row>
    <row r="61" spans="1:6" s="79" customFormat="1" ht="12.75" customHeight="1">
      <c r="A61" s="385"/>
      <c r="B61" s="395" t="s">
        <v>164</v>
      </c>
      <c r="C61" s="247"/>
      <c r="D61" s="248"/>
      <c r="E61" s="249"/>
      <c r="F61" s="249"/>
    </row>
    <row r="62" spans="1:6" s="79" customFormat="1" ht="160.5" customHeight="1">
      <c r="A62" s="385"/>
      <c r="B62" s="395" t="s">
        <v>363</v>
      </c>
      <c r="C62" s="247"/>
      <c r="D62" s="248"/>
      <c r="E62" s="249"/>
      <c r="F62" s="249"/>
    </row>
    <row r="63" spans="1:6" s="79" customFormat="1" ht="24" customHeight="1" thickBot="1">
      <c r="A63" s="316"/>
      <c r="B63" s="293"/>
      <c r="C63" s="294"/>
      <c r="D63" s="318"/>
      <c r="E63" s="295"/>
      <c r="F63" s="295"/>
    </row>
    <row r="64" spans="1:6" s="24" customFormat="1" ht="17.25" thickBot="1">
      <c r="A64" s="304"/>
      <c r="B64" s="315" t="s">
        <v>165</v>
      </c>
      <c r="C64" s="366"/>
      <c r="D64" s="367"/>
      <c r="E64" s="368"/>
      <c r="F64" s="368">
        <f>SUM(F11:F63)</f>
        <v>0</v>
      </c>
    </row>
    <row r="65" spans="1:6" ht="17.25" thickTop="1">
      <c r="A65" s="124"/>
      <c r="B65" s="405"/>
      <c r="C65" s="406"/>
      <c r="D65" s="407"/>
      <c r="E65" s="408"/>
      <c r="F65" s="408"/>
    </row>
    <row r="66" spans="1:6">
      <c r="A66" s="124"/>
      <c r="B66" s="125"/>
      <c r="C66" s="69"/>
      <c r="D66" s="126"/>
      <c r="E66" s="127"/>
      <c r="F66" s="127"/>
    </row>
  </sheetData>
  <sheetProtection algorithmName="SHA-512" hashValue="epzTWDuVn94aEUBfgzg5RXmxoE1LLa5bPM/1MjhXR/op0DRpdj+M4UBDW+tQST2zj6JcwvMOfDMlLGaXFZhUNg==" saltValue="OmSLIvVgsJteCXidzFOZhg==" spinCount="100000" sheet="1" objects="1" scenarios="1" selectLockedCells="1"/>
  <mergeCells count="4">
    <mergeCell ref="A4:F4"/>
    <mergeCell ref="A5:F5"/>
    <mergeCell ref="A6:F6"/>
    <mergeCell ref="A7:F7"/>
  </mergeCells>
  <conditionalFormatting sqref="E7:E200">
    <cfRule type="expression" dxfId="9" priority="1">
      <formula>$D7&gt;0</formula>
    </cfRule>
  </conditionalFormatting>
  <pageMargins left="0.78740157480314965" right="0.39370078740157483" top="0.98425196850393704" bottom="0.98425196850393704" header="0.51181102362204722" footer="0.51181102362204722"/>
  <pageSetup paperSize="9" scale="87" firstPageNumber="0" orientation="portrait" r:id="rId1"/>
  <headerFooter alignWithMargins="0">
    <oddHeader>&amp;L&amp;"Calibri,Krepko"&amp;9&amp;UObjekt: Večnamenska športna dvorana
Prežihova 1, 9520 Gornja Radgona&amp;R&amp;9POPIS GRADBENIH DEL
A/6.0 FASADERSKA DELA</oddHeader>
    <oddFooter>&amp;LRekonstrukcija - OBSTOJEČI OBJEKT&amp;R&amp;P</oddFooter>
  </headerFooter>
  <rowBreaks count="3" manualBreakCount="3">
    <brk id="27" max="9" man="1"/>
    <brk id="36" max="9" man="1"/>
    <brk id="47" max="9" man="1"/>
  </rowBreaks>
  <colBreaks count="1" manualBreakCount="1">
    <brk id="6" max="10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00ACA-EF33-4086-A5C1-AFBD6889608C}">
  <sheetPr codeName="List11"/>
  <dimension ref="A1:J35"/>
  <sheetViews>
    <sheetView view="pageBreakPreview" zoomScaleSheetLayoutView="100" workbookViewId="0">
      <selection activeCell="E23" sqref="E23"/>
    </sheetView>
  </sheetViews>
  <sheetFormatPr defaultRowHeight="16.5"/>
  <cols>
    <col min="1" max="1" width="7.140625" style="47" customWidth="1"/>
    <col min="2" max="2" width="39.42578125" style="1" customWidth="1"/>
    <col min="3" max="3" width="8.28515625" style="1" customWidth="1"/>
    <col min="4" max="4" width="9.7109375" style="1" customWidth="1"/>
    <col min="5" max="5" width="12.42578125" style="1" customWidth="1"/>
    <col min="6" max="6" width="13.28515625" style="1" customWidth="1"/>
    <col min="7" max="7" width="9.140625" style="1" hidden="1" customWidth="1"/>
    <col min="8" max="8" width="64.140625" style="1" hidden="1" customWidth="1"/>
    <col min="9" max="10" width="12.5703125" style="1" hidden="1" customWidth="1"/>
    <col min="11" max="11" width="9.140625" style="1"/>
    <col min="12" max="12" width="7.140625" style="1" customWidth="1"/>
    <col min="13" max="256" width="9.140625" style="1"/>
    <col min="257" max="257" width="7.140625" style="1" customWidth="1"/>
    <col min="258" max="258" width="39.42578125" style="1" customWidth="1"/>
    <col min="259" max="259" width="8.28515625" style="1" customWidth="1"/>
    <col min="260" max="260" width="9.7109375" style="1" customWidth="1"/>
    <col min="261" max="261" width="12.42578125" style="1" customWidth="1"/>
    <col min="262" max="262" width="13.28515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9.7109375" style="1" customWidth="1"/>
    <col min="517" max="517" width="12.42578125" style="1" customWidth="1"/>
    <col min="518" max="518" width="13.28515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9.7109375" style="1" customWidth="1"/>
    <col min="773" max="773" width="12.42578125" style="1" customWidth="1"/>
    <col min="774" max="774" width="13.28515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9.7109375" style="1" customWidth="1"/>
    <col min="1029" max="1029" width="12.42578125" style="1" customWidth="1"/>
    <col min="1030" max="1030" width="13.28515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9.7109375" style="1" customWidth="1"/>
    <col min="1285" max="1285" width="12.42578125" style="1" customWidth="1"/>
    <col min="1286" max="1286" width="13.28515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9.7109375" style="1" customWidth="1"/>
    <col min="1541" max="1541" width="12.42578125" style="1" customWidth="1"/>
    <col min="1542" max="1542" width="13.28515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9.7109375" style="1" customWidth="1"/>
    <col min="1797" max="1797" width="12.42578125" style="1" customWidth="1"/>
    <col min="1798" max="1798" width="13.28515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9.7109375" style="1" customWidth="1"/>
    <col min="2053" max="2053" width="12.42578125" style="1" customWidth="1"/>
    <col min="2054" max="2054" width="13.28515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9.7109375" style="1" customWidth="1"/>
    <col min="2309" max="2309" width="12.42578125" style="1" customWidth="1"/>
    <col min="2310" max="2310" width="13.28515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9.7109375" style="1" customWidth="1"/>
    <col min="2565" max="2565" width="12.42578125" style="1" customWidth="1"/>
    <col min="2566" max="2566" width="13.28515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9.7109375" style="1" customWidth="1"/>
    <col min="2821" max="2821" width="12.42578125" style="1" customWidth="1"/>
    <col min="2822" max="2822" width="13.28515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9.7109375" style="1" customWidth="1"/>
    <col min="3077" max="3077" width="12.42578125" style="1" customWidth="1"/>
    <col min="3078" max="3078" width="13.28515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9.7109375" style="1" customWidth="1"/>
    <col min="3333" max="3333" width="12.42578125" style="1" customWidth="1"/>
    <col min="3334" max="3334" width="13.28515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9.7109375" style="1" customWidth="1"/>
    <col min="3589" max="3589" width="12.42578125" style="1" customWidth="1"/>
    <col min="3590" max="3590" width="13.28515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9.7109375" style="1" customWidth="1"/>
    <col min="3845" max="3845" width="12.42578125" style="1" customWidth="1"/>
    <col min="3846" max="3846" width="13.28515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9.7109375" style="1" customWidth="1"/>
    <col min="4101" max="4101" width="12.42578125" style="1" customWidth="1"/>
    <col min="4102" max="4102" width="13.28515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9.7109375" style="1" customWidth="1"/>
    <col min="4357" max="4357" width="12.42578125" style="1" customWidth="1"/>
    <col min="4358" max="4358" width="13.28515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9.7109375" style="1" customWidth="1"/>
    <col min="4613" max="4613" width="12.42578125" style="1" customWidth="1"/>
    <col min="4614" max="4614" width="13.28515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9.7109375" style="1" customWidth="1"/>
    <col min="4869" max="4869" width="12.42578125" style="1" customWidth="1"/>
    <col min="4870" max="4870" width="13.28515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9.7109375" style="1" customWidth="1"/>
    <col min="5125" max="5125" width="12.42578125" style="1" customWidth="1"/>
    <col min="5126" max="5126" width="13.28515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9.7109375" style="1" customWidth="1"/>
    <col min="5381" max="5381" width="12.42578125" style="1" customWidth="1"/>
    <col min="5382" max="5382" width="13.28515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9.7109375" style="1" customWidth="1"/>
    <col min="5637" max="5637" width="12.42578125" style="1" customWidth="1"/>
    <col min="5638" max="5638" width="13.28515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9.7109375" style="1" customWidth="1"/>
    <col min="5893" max="5893" width="12.42578125" style="1" customWidth="1"/>
    <col min="5894" max="5894" width="13.28515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9.7109375" style="1" customWidth="1"/>
    <col min="6149" max="6149" width="12.42578125" style="1" customWidth="1"/>
    <col min="6150" max="6150" width="13.28515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9.7109375" style="1" customWidth="1"/>
    <col min="6405" max="6405" width="12.42578125" style="1" customWidth="1"/>
    <col min="6406" max="6406" width="13.28515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9.7109375" style="1" customWidth="1"/>
    <col min="6661" max="6661" width="12.42578125" style="1" customWidth="1"/>
    <col min="6662" max="6662" width="13.28515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9.7109375" style="1" customWidth="1"/>
    <col min="6917" max="6917" width="12.42578125" style="1" customWidth="1"/>
    <col min="6918" max="6918" width="13.28515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9.7109375" style="1" customWidth="1"/>
    <col min="7173" max="7173" width="12.42578125" style="1" customWidth="1"/>
    <col min="7174" max="7174" width="13.28515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9.7109375" style="1" customWidth="1"/>
    <col min="7429" max="7429" width="12.42578125" style="1" customWidth="1"/>
    <col min="7430" max="7430" width="13.28515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9.7109375" style="1" customWidth="1"/>
    <col min="7685" max="7685" width="12.42578125" style="1" customWidth="1"/>
    <col min="7686" max="7686" width="13.28515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9.7109375" style="1" customWidth="1"/>
    <col min="7941" max="7941" width="12.42578125" style="1" customWidth="1"/>
    <col min="7942" max="7942" width="13.28515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9.7109375" style="1" customWidth="1"/>
    <col min="8197" max="8197" width="12.42578125" style="1" customWidth="1"/>
    <col min="8198" max="8198" width="13.28515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9.7109375" style="1" customWidth="1"/>
    <col min="8453" max="8453" width="12.42578125" style="1" customWidth="1"/>
    <col min="8454" max="8454" width="13.28515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9.7109375" style="1" customWidth="1"/>
    <col min="8709" max="8709" width="12.42578125" style="1" customWidth="1"/>
    <col min="8710" max="8710" width="13.28515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9.7109375" style="1" customWidth="1"/>
    <col min="8965" max="8965" width="12.42578125" style="1" customWidth="1"/>
    <col min="8966" max="8966" width="13.28515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9.7109375" style="1" customWidth="1"/>
    <col min="9221" max="9221" width="12.42578125" style="1" customWidth="1"/>
    <col min="9222" max="9222" width="13.28515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9.7109375" style="1" customWidth="1"/>
    <col min="9477" max="9477" width="12.42578125" style="1" customWidth="1"/>
    <col min="9478" max="9478" width="13.28515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9.7109375" style="1" customWidth="1"/>
    <col min="9733" max="9733" width="12.42578125" style="1" customWidth="1"/>
    <col min="9734" max="9734" width="13.28515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9.7109375" style="1" customWidth="1"/>
    <col min="9989" max="9989" width="12.42578125" style="1" customWidth="1"/>
    <col min="9990" max="9990" width="13.28515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9.7109375" style="1" customWidth="1"/>
    <col min="10245" max="10245" width="12.42578125" style="1" customWidth="1"/>
    <col min="10246" max="10246" width="13.28515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9.7109375" style="1" customWidth="1"/>
    <col min="10501" max="10501" width="12.42578125" style="1" customWidth="1"/>
    <col min="10502" max="10502" width="13.28515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9.7109375" style="1" customWidth="1"/>
    <col min="10757" max="10757" width="12.42578125" style="1" customWidth="1"/>
    <col min="10758" max="10758" width="13.28515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9.7109375" style="1" customWidth="1"/>
    <col min="11013" max="11013" width="12.42578125" style="1" customWidth="1"/>
    <col min="11014" max="11014" width="13.28515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9.7109375" style="1" customWidth="1"/>
    <col min="11269" max="11269" width="12.42578125" style="1" customWidth="1"/>
    <col min="11270" max="11270" width="13.28515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9.7109375" style="1" customWidth="1"/>
    <col min="11525" max="11525" width="12.42578125" style="1" customWidth="1"/>
    <col min="11526" max="11526" width="13.28515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9.7109375" style="1" customWidth="1"/>
    <col min="11781" max="11781" width="12.42578125" style="1" customWidth="1"/>
    <col min="11782" max="11782" width="13.28515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9.7109375" style="1" customWidth="1"/>
    <col min="12037" max="12037" width="12.42578125" style="1" customWidth="1"/>
    <col min="12038" max="12038" width="13.28515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9.7109375" style="1" customWidth="1"/>
    <col min="12293" max="12293" width="12.42578125" style="1" customWidth="1"/>
    <col min="12294" max="12294" width="13.28515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9.7109375" style="1" customWidth="1"/>
    <col min="12549" max="12549" width="12.42578125" style="1" customWidth="1"/>
    <col min="12550" max="12550" width="13.28515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9.7109375" style="1" customWidth="1"/>
    <col min="12805" max="12805" width="12.42578125" style="1" customWidth="1"/>
    <col min="12806" max="12806" width="13.28515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9.7109375" style="1" customWidth="1"/>
    <col min="13061" max="13061" width="12.42578125" style="1" customWidth="1"/>
    <col min="13062" max="13062" width="13.28515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9.7109375" style="1" customWidth="1"/>
    <col min="13317" max="13317" width="12.42578125" style="1" customWidth="1"/>
    <col min="13318" max="13318" width="13.28515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9.7109375" style="1" customWidth="1"/>
    <col min="13573" max="13573" width="12.42578125" style="1" customWidth="1"/>
    <col min="13574" max="13574" width="13.28515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9.7109375" style="1" customWidth="1"/>
    <col min="13829" max="13829" width="12.42578125" style="1" customWidth="1"/>
    <col min="13830" max="13830" width="13.28515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9.7109375" style="1" customWidth="1"/>
    <col min="14085" max="14085" width="12.42578125" style="1" customWidth="1"/>
    <col min="14086" max="14086" width="13.28515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9.7109375" style="1" customWidth="1"/>
    <col min="14341" max="14341" width="12.42578125" style="1" customWidth="1"/>
    <col min="14342" max="14342" width="13.28515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9.7109375" style="1" customWidth="1"/>
    <col min="14597" max="14597" width="12.42578125" style="1" customWidth="1"/>
    <col min="14598" max="14598" width="13.28515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9.7109375" style="1" customWidth="1"/>
    <col min="14853" max="14853" width="12.42578125" style="1" customWidth="1"/>
    <col min="14854" max="14854" width="13.28515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9.7109375" style="1" customWidth="1"/>
    <col min="15109" max="15109" width="12.42578125" style="1" customWidth="1"/>
    <col min="15110" max="15110" width="13.28515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9.7109375" style="1" customWidth="1"/>
    <col min="15365" max="15365" width="12.42578125" style="1" customWidth="1"/>
    <col min="15366" max="15366" width="13.28515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9.7109375" style="1" customWidth="1"/>
    <col min="15621" max="15621" width="12.42578125" style="1" customWidth="1"/>
    <col min="15622" max="15622" width="13.28515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9.7109375" style="1" customWidth="1"/>
    <col min="15877" max="15877" width="12.42578125" style="1" customWidth="1"/>
    <col min="15878" max="15878" width="13.28515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9.7109375" style="1" customWidth="1"/>
    <col min="16133" max="16133" width="12.42578125" style="1" customWidth="1"/>
    <col min="16134" max="16134" width="13.28515625" style="1" customWidth="1"/>
    <col min="16135" max="16139" width="9.140625" style="1"/>
    <col min="16140" max="16140" width="7.140625" style="1" customWidth="1"/>
    <col min="16141" max="16384" width="9.140625" style="1"/>
  </cols>
  <sheetData>
    <row r="1" spans="1:10" s="131" customFormat="1" ht="18.75" thickBot="1">
      <c r="A1" s="128" t="s">
        <v>166</v>
      </c>
      <c r="B1" s="129" t="s">
        <v>41</v>
      </c>
      <c r="C1" s="130"/>
      <c r="D1" s="130"/>
      <c r="E1" s="130"/>
      <c r="F1" s="130"/>
      <c r="I1" s="165" t="s">
        <v>419</v>
      </c>
      <c r="J1" s="165" t="s">
        <v>420</v>
      </c>
    </row>
    <row r="2" spans="1:10" ht="17.25" thickTop="1">
      <c r="H2" s="459" t="s">
        <v>288</v>
      </c>
      <c r="I2" s="605">
        <f>SUM(F25)</f>
        <v>0</v>
      </c>
      <c r="J2" s="608">
        <f>SUM(F27)</f>
        <v>0</v>
      </c>
    </row>
    <row r="3" spans="1:10">
      <c r="H3" s="461" t="s">
        <v>297</v>
      </c>
      <c r="I3" s="605">
        <f>SUM(F29+F31)</f>
        <v>0</v>
      </c>
      <c r="J3" s="605"/>
    </row>
    <row r="4" spans="1:10">
      <c r="H4" s="462" t="s">
        <v>289</v>
      </c>
      <c r="I4" s="605"/>
      <c r="J4" s="605"/>
    </row>
    <row r="5" spans="1:10">
      <c r="A5" s="70" t="s">
        <v>167</v>
      </c>
      <c r="B5" s="24" t="s">
        <v>168</v>
      </c>
      <c r="H5" s="469" t="s">
        <v>278</v>
      </c>
      <c r="I5" s="606"/>
      <c r="J5" s="606"/>
    </row>
    <row r="6" spans="1:10">
      <c r="A6" s="70"/>
      <c r="B6" s="24"/>
      <c r="H6" s="471" t="s">
        <v>290</v>
      </c>
      <c r="I6" s="605"/>
      <c r="J6" s="605"/>
    </row>
    <row r="7" spans="1:10" s="81" customFormat="1">
      <c r="A7" s="89" t="s">
        <v>169</v>
      </c>
      <c r="B7" s="90"/>
      <c r="C7" s="91"/>
      <c r="D7" s="92"/>
      <c r="E7" s="91"/>
      <c r="F7" s="93"/>
      <c r="H7" s="472" t="s">
        <v>291</v>
      </c>
      <c r="I7" s="606"/>
      <c r="J7" s="606"/>
    </row>
    <row r="8" spans="1:10" s="132" customFormat="1" ht="16.5" customHeight="1">
      <c r="A8" s="910" t="s">
        <v>170</v>
      </c>
      <c r="B8" s="911"/>
      <c r="C8" s="911"/>
      <c r="D8" s="911"/>
      <c r="E8" s="911"/>
      <c r="F8" s="912"/>
      <c r="H8" s="474" t="s">
        <v>279</v>
      </c>
      <c r="I8" s="607"/>
      <c r="J8" s="607"/>
    </row>
    <row r="9" spans="1:10" s="132" customFormat="1" ht="12.75" customHeight="1">
      <c r="A9" s="926" t="s">
        <v>171</v>
      </c>
      <c r="B9" s="927"/>
      <c r="C9" s="927"/>
      <c r="D9" s="927"/>
      <c r="E9" s="927"/>
      <c r="F9" s="928"/>
      <c r="H9" s="476" t="s">
        <v>292</v>
      </c>
      <c r="I9" s="608"/>
      <c r="J9" s="608"/>
    </row>
    <row r="10" spans="1:10" s="132" customFormat="1" ht="15" customHeight="1">
      <c r="A10" s="926" t="s">
        <v>172</v>
      </c>
      <c r="B10" s="927"/>
      <c r="C10" s="927"/>
      <c r="D10" s="927"/>
      <c r="E10" s="927"/>
      <c r="F10" s="928"/>
      <c r="H10" s="479" t="s">
        <v>255</v>
      </c>
      <c r="I10" s="608"/>
      <c r="J10" s="608"/>
    </row>
    <row r="11" spans="1:10" s="132" customFormat="1" ht="27" customHeight="1">
      <c r="A11" s="926" t="s">
        <v>173</v>
      </c>
      <c r="B11" s="927"/>
      <c r="C11" s="927"/>
      <c r="D11" s="927"/>
      <c r="E11" s="927"/>
      <c r="F11" s="928"/>
      <c r="H11" s="484" t="s">
        <v>256</v>
      </c>
      <c r="I11" s="605">
        <f>SUM(J2:J10)</f>
        <v>0</v>
      </c>
      <c r="J11" s="608"/>
    </row>
    <row r="12" spans="1:10" s="132" customFormat="1">
      <c r="A12" s="926" t="s">
        <v>174</v>
      </c>
      <c r="B12" s="927"/>
      <c r="C12" s="927"/>
      <c r="D12" s="927"/>
      <c r="E12" s="927"/>
      <c r="F12" s="928"/>
      <c r="H12" s="275"/>
      <c r="I12" s="230"/>
      <c r="J12" s="230"/>
    </row>
    <row r="13" spans="1:10" s="132" customFormat="1" ht="15.75" customHeight="1">
      <c r="A13" s="929" t="s">
        <v>175</v>
      </c>
      <c r="B13" s="930"/>
      <c r="C13" s="930"/>
      <c r="D13" s="930"/>
      <c r="E13" s="930"/>
      <c r="F13" s="931"/>
      <c r="H13" s="232"/>
      <c r="I13" s="230"/>
      <c r="J13" s="230"/>
    </row>
    <row r="14" spans="1:10" s="81" customFormat="1" ht="15">
      <c r="A14" s="133" t="s">
        <v>176</v>
      </c>
      <c r="B14" s="134"/>
      <c r="C14" s="135"/>
      <c r="D14" s="136"/>
      <c r="E14" s="135"/>
      <c r="F14" s="137"/>
    </row>
    <row r="15" spans="1:10" s="139" customFormat="1" ht="14.25" customHeight="1">
      <c r="A15" s="910" t="s">
        <v>177</v>
      </c>
      <c r="B15" s="911"/>
      <c r="C15" s="911"/>
      <c r="D15" s="911"/>
      <c r="E15" s="911"/>
      <c r="F15" s="912"/>
      <c r="G15" s="138"/>
      <c r="H15" s="138"/>
      <c r="I15" s="138"/>
      <c r="J15" s="138"/>
    </row>
    <row r="16" spans="1:10" s="139" customFormat="1" ht="39" customHeight="1">
      <c r="A16" s="913" t="s">
        <v>178</v>
      </c>
      <c r="B16" s="914"/>
      <c r="C16" s="914"/>
      <c r="D16" s="914"/>
      <c r="E16" s="914"/>
      <c r="F16" s="915"/>
      <c r="G16" s="138"/>
      <c r="H16" s="138"/>
      <c r="I16" s="138"/>
      <c r="J16" s="138"/>
    </row>
    <row r="17" spans="1:10" s="139" customFormat="1" ht="27.75" customHeight="1">
      <c r="A17" s="913" t="s">
        <v>179</v>
      </c>
      <c r="B17" s="932"/>
      <c r="C17" s="932"/>
      <c r="D17" s="932"/>
      <c r="E17" s="932"/>
      <c r="F17" s="933"/>
      <c r="G17" s="138"/>
      <c r="H17" s="138"/>
      <c r="I17" s="138"/>
      <c r="J17" s="138"/>
    </row>
    <row r="18" spans="1:10" s="120" customFormat="1" ht="15" customHeight="1">
      <c r="A18" s="913" t="s">
        <v>180</v>
      </c>
      <c r="B18" s="934"/>
      <c r="C18" s="934"/>
      <c r="D18" s="934"/>
      <c r="E18" s="934"/>
      <c r="F18" s="935"/>
      <c r="G18" s="140"/>
      <c r="H18" s="140"/>
      <c r="I18" s="140"/>
      <c r="J18" s="140"/>
    </row>
    <row r="19" spans="1:10" s="139" customFormat="1" ht="13.5">
      <c r="A19" s="936" t="s">
        <v>181</v>
      </c>
      <c r="B19" s="937"/>
      <c r="C19" s="937"/>
      <c r="D19" s="937"/>
      <c r="E19" s="937"/>
      <c r="F19" s="938"/>
      <c r="G19" s="138"/>
      <c r="H19" s="138"/>
      <c r="I19" s="138"/>
      <c r="J19" s="138"/>
    </row>
    <row r="20" spans="1:10">
      <c r="A20" s="70"/>
      <c r="B20" s="24"/>
    </row>
    <row r="21" spans="1:10">
      <c r="A21" s="70"/>
      <c r="B21" s="24"/>
    </row>
    <row r="23" spans="1:10" s="24" customFormat="1" ht="17.25" thickBot="1">
      <c r="A23" s="72"/>
      <c r="B23" s="73" t="s">
        <v>88</v>
      </c>
      <c r="C23" s="87" t="s">
        <v>120</v>
      </c>
      <c r="D23" s="87" t="s">
        <v>89</v>
      </c>
      <c r="E23" s="819" t="s">
        <v>90</v>
      </c>
      <c r="F23" s="87" t="s">
        <v>91</v>
      </c>
    </row>
    <row r="24" spans="1:10" s="98" customFormat="1" ht="13.5" thickTop="1">
      <c r="A24" s="310"/>
      <c r="B24" s="311"/>
      <c r="C24" s="312"/>
      <c r="D24" s="312"/>
      <c r="E24" s="312"/>
      <c r="F24" s="312"/>
    </row>
    <row r="25" spans="1:10" s="80" customFormat="1" ht="123" customHeight="1">
      <c r="A25" s="415" t="s">
        <v>182</v>
      </c>
      <c r="B25" s="416" t="s">
        <v>367</v>
      </c>
      <c r="C25" s="417" t="s">
        <v>101</v>
      </c>
      <c r="D25" s="418">
        <v>5</v>
      </c>
      <c r="E25" s="836"/>
      <c r="F25" s="419">
        <f>E25*D25</f>
        <v>0</v>
      </c>
    </row>
    <row r="26" spans="1:10" s="80" customFormat="1" ht="12.75">
      <c r="A26" s="310"/>
      <c r="B26" s="296"/>
      <c r="C26" s="296"/>
      <c r="D26" s="296"/>
      <c r="E26" s="296"/>
      <c r="F26" s="296"/>
    </row>
    <row r="27" spans="1:10" s="80" customFormat="1" ht="84" customHeight="1">
      <c r="A27" s="410" t="s">
        <v>183</v>
      </c>
      <c r="B27" s="411" t="s">
        <v>274</v>
      </c>
      <c r="C27" s="412" t="s">
        <v>95</v>
      </c>
      <c r="D27" s="413">
        <v>60</v>
      </c>
      <c r="E27" s="837"/>
      <c r="F27" s="414">
        <f>E27*D27</f>
        <v>0</v>
      </c>
    </row>
    <row r="28" spans="1:10" s="80" customFormat="1" ht="12.75">
      <c r="A28" s="310"/>
      <c r="B28" s="296"/>
      <c r="C28" s="296"/>
      <c r="D28" s="296"/>
      <c r="E28" s="296"/>
      <c r="F28" s="296"/>
    </row>
    <row r="29" spans="1:10" s="80" customFormat="1" ht="102" customHeight="1">
      <c r="A29" s="420" t="s">
        <v>184</v>
      </c>
      <c r="B29" s="421" t="s">
        <v>365</v>
      </c>
      <c r="C29" s="422" t="s">
        <v>93</v>
      </c>
      <c r="D29" s="423">
        <v>140</v>
      </c>
      <c r="E29" s="838"/>
      <c r="F29" s="424">
        <f>E29*D29</f>
        <v>0</v>
      </c>
    </row>
    <row r="30" spans="1:10" s="80" customFormat="1" ht="12.75">
      <c r="A30" s="310"/>
      <c r="B30" s="296"/>
      <c r="C30" s="296"/>
      <c r="D30" s="296"/>
      <c r="E30" s="296"/>
      <c r="F30" s="296"/>
    </row>
    <row r="31" spans="1:10" s="80" customFormat="1" ht="65.25" customHeight="1">
      <c r="A31" s="420" t="s">
        <v>185</v>
      </c>
      <c r="B31" s="421" t="s">
        <v>366</v>
      </c>
      <c r="C31" s="422" t="s">
        <v>93</v>
      </c>
      <c r="D31" s="423">
        <v>140</v>
      </c>
      <c r="E31" s="838"/>
      <c r="F31" s="424">
        <f>E31*D31</f>
        <v>0</v>
      </c>
    </row>
    <row r="32" spans="1:10" s="80" customFormat="1" ht="13.5" thickBot="1">
      <c r="A32" s="310"/>
      <c r="B32" s="296"/>
      <c r="C32" s="296"/>
      <c r="D32" s="296"/>
      <c r="E32" s="296"/>
      <c r="F32" s="296"/>
    </row>
    <row r="33" spans="1:6" s="24" customFormat="1" ht="17.25" thickBot="1">
      <c r="A33" s="304"/>
      <c r="B33" s="925" t="s">
        <v>186</v>
      </c>
      <c r="C33" s="925"/>
      <c r="D33" s="925"/>
      <c r="E33" s="925"/>
      <c r="F33" s="425">
        <f>SUM(F25:F31)</f>
        <v>0</v>
      </c>
    </row>
    <row r="34" spans="1:6" s="79" customFormat="1" ht="13.5" thickTop="1">
      <c r="A34" s="80"/>
    </row>
    <row r="35" spans="1:6" s="79" customFormat="1" ht="12.75">
      <c r="A35" s="80"/>
    </row>
  </sheetData>
  <sheetProtection algorithmName="SHA-512" hashValue="l00rhn+Tak3xwprg9FwHzWkYjnguCTcCmk1WnAdhpgaj/rupvTXPgq8qwNQ57NwNx5MDMGwz4qseU19SsTfcTw==" saltValue="JmnPwXsnPiz1fiWVAKV8Sw==" spinCount="100000" sheet="1" objects="1" scenarios="1" selectLockedCells="1"/>
  <mergeCells count="12">
    <mergeCell ref="B33:E33"/>
    <mergeCell ref="A8:F8"/>
    <mergeCell ref="A9:F9"/>
    <mergeCell ref="A10:F10"/>
    <mergeCell ref="A11:F11"/>
    <mergeCell ref="A12:F12"/>
    <mergeCell ref="A13:F13"/>
    <mergeCell ref="A15:F15"/>
    <mergeCell ref="A16:F16"/>
    <mergeCell ref="A17:F17"/>
    <mergeCell ref="A18:F18"/>
    <mergeCell ref="A19:F19"/>
  </mergeCells>
  <conditionalFormatting sqref="E7:E200">
    <cfRule type="expression" dxfId="8" priority="1">
      <formula>$D7&gt;0</formula>
    </cfRule>
  </conditionalFormatting>
  <pageMargins left="0.78740157480314965" right="0.39370078740157483" top="0.98425196850393704" bottom="0.98425196850393704" header="0.51181102362204722" footer="0.51181102362204722"/>
  <pageSetup paperSize="9" scale="91" firstPageNumber="0" orientation="portrait" r:id="rId1"/>
  <headerFooter alignWithMargins="0">
    <oddHeader>&amp;L&amp;"Calibri,Krepko"&amp;9&amp;UObjekt: Večnamenska športna dvorana
Prežihova 1, 9520 Gornja Radgona&amp;R&amp;9POPIS OBRTNIŠKIH DEL
B/1.0 KROVSKO KLEPARSKA DELA</oddHeader>
    <oddFooter>&amp;LRekonstrukcija - OBSTOJEČI OBJEKT&amp;R&amp;P</oddFooter>
  </headerFooter>
  <colBreaks count="1" manualBreakCount="1">
    <brk id="6" max="11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06C9-FF07-415B-83B8-DAAD67FD32F6}">
  <sheetPr codeName="List12"/>
  <dimension ref="A1:J101"/>
  <sheetViews>
    <sheetView view="pageBreakPreview" zoomScaleSheetLayoutView="100" workbookViewId="0">
      <selection activeCell="E14" sqref="E14"/>
    </sheetView>
  </sheetViews>
  <sheetFormatPr defaultRowHeight="16.5"/>
  <cols>
    <col min="1" max="1" width="7.140625" style="47" customWidth="1"/>
    <col min="2" max="2" width="39.42578125" style="1" customWidth="1"/>
    <col min="3" max="3" width="8.28515625" style="1" customWidth="1"/>
    <col min="4" max="4" width="9.7109375" style="1" customWidth="1"/>
    <col min="5" max="5" width="12.42578125" style="1" customWidth="1"/>
    <col min="6" max="6" width="13.28515625" style="1" customWidth="1"/>
    <col min="7" max="7" width="9.140625" style="1" hidden="1" customWidth="1"/>
    <col min="8" max="8" width="64.28515625" style="1" hidden="1" customWidth="1"/>
    <col min="9" max="10" width="13.7109375" style="1" hidden="1" customWidth="1"/>
    <col min="11" max="11" width="9.140625" style="1"/>
    <col min="12" max="12" width="7.140625" style="1" customWidth="1"/>
    <col min="13" max="256" width="9.140625" style="1"/>
    <col min="257" max="257" width="7.140625" style="1" customWidth="1"/>
    <col min="258" max="258" width="39.42578125" style="1" customWidth="1"/>
    <col min="259" max="259" width="8.28515625" style="1" customWidth="1"/>
    <col min="260" max="260" width="9.7109375" style="1" customWidth="1"/>
    <col min="261" max="261" width="12.42578125" style="1" customWidth="1"/>
    <col min="262" max="262" width="13.28515625"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9.7109375" style="1" customWidth="1"/>
    <col min="517" max="517" width="12.42578125" style="1" customWidth="1"/>
    <col min="518" max="518" width="13.28515625"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9.7109375" style="1" customWidth="1"/>
    <col min="773" max="773" width="12.42578125" style="1" customWidth="1"/>
    <col min="774" max="774" width="13.285156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9.7109375" style="1" customWidth="1"/>
    <col min="1029" max="1029" width="12.42578125" style="1" customWidth="1"/>
    <col min="1030" max="1030" width="13.285156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9.7109375" style="1" customWidth="1"/>
    <col min="1285" max="1285" width="12.42578125" style="1" customWidth="1"/>
    <col min="1286" max="1286" width="13.285156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9.7109375" style="1" customWidth="1"/>
    <col min="1541" max="1541" width="12.42578125" style="1" customWidth="1"/>
    <col min="1542" max="1542" width="13.285156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9.7109375" style="1" customWidth="1"/>
    <col min="1797" max="1797" width="12.42578125" style="1" customWidth="1"/>
    <col min="1798" max="1798" width="13.285156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9.7109375" style="1" customWidth="1"/>
    <col min="2053" max="2053" width="12.42578125" style="1" customWidth="1"/>
    <col min="2054" max="2054" width="13.285156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9.7109375" style="1" customWidth="1"/>
    <col min="2309" max="2309" width="12.42578125" style="1" customWidth="1"/>
    <col min="2310" max="2310" width="13.285156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9.7109375" style="1" customWidth="1"/>
    <col min="2565" max="2565" width="12.42578125" style="1" customWidth="1"/>
    <col min="2566" max="2566" width="13.285156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9.7109375" style="1" customWidth="1"/>
    <col min="2821" max="2821" width="12.42578125" style="1" customWidth="1"/>
    <col min="2822" max="2822" width="13.285156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9.7109375" style="1" customWidth="1"/>
    <col min="3077" max="3077" width="12.42578125" style="1" customWidth="1"/>
    <col min="3078" max="3078" width="13.285156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9.7109375" style="1" customWidth="1"/>
    <col min="3333" max="3333" width="12.42578125" style="1" customWidth="1"/>
    <col min="3334" max="3334" width="13.285156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9.7109375" style="1" customWidth="1"/>
    <col min="3589" max="3589" width="12.42578125" style="1" customWidth="1"/>
    <col min="3590" max="3590" width="13.285156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9.7109375" style="1" customWidth="1"/>
    <col min="3845" max="3845" width="12.42578125" style="1" customWidth="1"/>
    <col min="3846" max="3846" width="13.285156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9.7109375" style="1" customWidth="1"/>
    <col min="4101" max="4101" width="12.42578125" style="1" customWidth="1"/>
    <col min="4102" max="4102" width="13.285156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9.7109375" style="1" customWidth="1"/>
    <col min="4357" max="4357" width="12.42578125" style="1" customWidth="1"/>
    <col min="4358" max="4358" width="13.285156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9.7109375" style="1" customWidth="1"/>
    <col min="4613" max="4613" width="12.42578125" style="1" customWidth="1"/>
    <col min="4614" max="4614" width="13.285156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9.7109375" style="1" customWidth="1"/>
    <col min="4869" max="4869" width="12.42578125" style="1" customWidth="1"/>
    <col min="4870" max="4870" width="13.285156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9.7109375" style="1" customWidth="1"/>
    <col min="5125" max="5125" width="12.42578125" style="1" customWidth="1"/>
    <col min="5126" max="5126" width="13.285156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9.7109375" style="1" customWidth="1"/>
    <col min="5381" max="5381" width="12.42578125" style="1" customWidth="1"/>
    <col min="5382" max="5382" width="13.285156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9.7109375" style="1" customWidth="1"/>
    <col min="5637" max="5637" width="12.42578125" style="1" customWidth="1"/>
    <col min="5638" max="5638" width="13.285156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9.7109375" style="1" customWidth="1"/>
    <col min="5893" max="5893" width="12.42578125" style="1" customWidth="1"/>
    <col min="5894" max="5894" width="13.285156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9.7109375" style="1" customWidth="1"/>
    <col min="6149" max="6149" width="12.42578125" style="1" customWidth="1"/>
    <col min="6150" max="6150" width="13.285156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9.7109375" style="1" customWidth="1"/>
    <col min="6405" max="6405" width="12.42578125" style="1" customWidth="1"/>
    <col min="6406" max="6406" width="13.285156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9.7109375" style="1" customWidth="1"/>
    <col min="6661" max="6661" width="12.42578125" style="1" customWidth="1"/>
    <col min="6662" max="6662" width="13.285156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9.7109375" style="1" customWidth="1"/>
    <col min="6917" max="6917" width="12.42578125" style="1" customWidth="1"/>
    <col min="6918" max="6918" width="13.285156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9.7109375" style="1" customWidth="1"/>
    <col min="7173" max="7173" width="12.42578125" style="1" customWidth="1"/>
    <col min="7174" max="7174" width="13.285156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9.7109375" style="1" customWidth="1"/>
    <col min="7429" max="7429" width="12.42578125" style="1" customWidth="1"/>
    <col min="7430" max="7430" width="13.285156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9.7109375" style="1" customWidth="1"/>
    <col min="7685" max="7685" width="12.42578125" style="1" customWidth="1"/>
    <col min="7686" max="7686" width="13.285156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9.7109375" style="1" customWidth="1"/>
    <col min="7941" max="7941" width="12.42578125" style="1" customWidth="1"/>
    <col min="7942" max="7942" width="13.285156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9.7109375" style="1" customWidth="1"/>
    <col min="8197" max="8197" width="12.42578125" style="1" customWidth="1"/>
    <col min="8198" max="8198" width="13.285156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9.7109375" style="1" customWidth="1"/>
    <col min="8453" max="8453" width="12.42578125" style="1" customWidth="1"/>
    <col min="8454" max="8454" width="13.285156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9.7109375" style="1" customWidth="1"/>
    <col min="8709" max="8709" width="12.42578125" style="1" customWidth="1"/>
    <col min="8710" max="8710" width="13.285156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9.7109375" style="1" customWidth="1"/>
    <col min="8965" max="8965" width="12.42578125" style="1" customWidth="1"/>
    <col min="8966" max="8966" width="13.285156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9.7109375" style="1" customWidth="1"/>
    <col min="9221" max="9221" width="12.42578125" style="1" customWidth="1"/>
    <col min="9222" max="9222" width="13.285156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9.7109375" style="1" customWidth="1"/>
    <col min="9477" max="9477" width="12.42578125" style="1" customWidth="1"/>
    <col min="9478" max="9478" width="13.285156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9.7109375" style="1" customWidth="1"/>
    <col min="9733" max="9733" width="12.42578125" style="1" customWidth="1"/>
    <col min="9734" max="9734" width="13.285156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9.7109375" style="1" customWidth="1"/>
    <col min="9989" max="9989" width="12.42578125" style="1" customWidth="1"/>
    <col min="9990" max="9990" width="13.285156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9.7109375" style="1" customWidth="1"/>
    <col min="10245" max="10245" width="12.42578125" style="1" customWidth="1"/>
    <col min="10246" max="10246" width="13.285156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9.7109375" style="1" customWidth="1"/>
    <col min="10501" max="10501" width="12.42578125" style="1" customWidth="1"/>
    <col min="10502" max="10502" width="13.285156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9.7109375" style="1" customWidth="1"/>
    <col min="10757" max="10757" width="12.42578125" style="1" customWidth="1"/>
    <col min="10758" max="10758" width="13.285156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9.7109375" style="1" customWidth="1"/>
    <col min="11013" max="11013" width="12.42578125" style="1" customWidth="1"/>
    <col min="11014" max="11014" width="13.285156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9.7109375" style="1" customWidth="1"/>
    <col min="11269" max="11269" width="12.42578125" style="1" customWidth="1"/>
    <col min="11270" max="11270" width="13.285156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9.7109375" style="1" customWidth="1"/>
    <col min="11525" max="11525" width="12.42578125" style="1" customWidth="1"/>
    <col min="11526" max="11526" width="13.285156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9.7109375" style="1" customWidth="1"/>
    <col min="11781" max="11781" width="12.42578125" style="1" customWidth="1"/>
    <col min="11782" max="11782" width="13.285156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9.7109375" style="1" customWidth="1"/>
    <col min="12037" max="12037" width="12.42578125" style="1" customWidth="1"/>
    <col min="12038" max="12038" width="13.285156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9.7109375" style="1" customWidth="1"/>
    <col min="12293" max="12293" width="12.42578125" style="1" customWidth="1"/>
    <col min="12294" max="12294" width="13.285156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9.7109375" style="1" customWidth="1"/>
    <col min="12549" max="12549" width="12.42578125" style="1" customWidth="1"/>
    <col min="12550" max="12550" width="13.285156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9.7109375" style="1" customWidth="1"/>
    <col min="12805" max="12805" width="12.42578125" style="1" customWidth="1"/>
    <col min="12806" max="12806" width="13.285156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9.7109375" style="1" customWidth="1"/>
    <col min="13061" max="13061" width="12.42578125" style="1" customWidth="1"/>
    <col min="13062" max="13062" width="13.285156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9.7109375" style="1" customWidth="1"/>
    <col min="13317" max="13317" width="12.42578125" style="1" customWidth="1"/>
    <col min="13318" max="13318" width="13.285156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9.7109375" style="1" customWidth="1"/>
    <col min="13573" max="13573" width="12.42578125" style="1" customWidth="1"/>
    <col min="13574" max="13574" width="13.285156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9.7109375" style="1" customWidth="1"/>
    <col min="13829" max="13829" width="12.42578125" style="1" customWidth="1"/>
    <col min="13830" max="13830" width="13.285156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9.7109375" style="1" customWidth="1"/>
    <col min="14085" max="14085" width="12.42578125" style="1" customWidth="1"/>
    <col min="14086" max="14086" width="13.285156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9.7109375" style="1" customWidth="1"/>
    <col min="14341" max="14341" width="12.42578125" style="1" customWidth="1"/>
    <col min="14342" max="14342" width="13.285156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9.7109375" style="1" customWidth="1"/>
    <col min="14597" max="14597" width="12.42578125" style="1" customWidth="1"/>
    <col min="14598" max="14598" width="13.285156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9.7109375" style="1" customWidth="1"/>
    <col min="14853" max="14853" width="12.42578125" style="1" customWidth="1"/>
    <col min="14854" max="14854" width="13.285156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9.7109375" style="1" customWidth="1"/>
    <col min="15109" max="15109" width="12.42578125" style="1" customWidth="1"/>
    <col min="15110" max="15110" width="13.285156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9.7109375" style="1" customWidth="1"/>
    <col min="15365" max="15365" width="12.42578125" style="1" customWidth="1"/>
    <col min="15366" max="15366" width="13.285156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9.7109375" style="1" customWidth="1"/>
    <col min="15621" max="15621" width="12.42578125" style="1" customWidth="1"/>
    <col min="15622" max="15622" width="13.285156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9.7109375" style="1" customWidth="1"/>
    <col min="15877" max="15877" width="12.42578125" style="1" customWidth="1"/>
    <col min="15878" max="15878" width="13.285156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9.7109375" style="1" customWidth="1"/>
    <col min="16133" max="16133" width="12.42578125" style="1" customWidth="1"/>
    <col min="16134" max="16134" width="13.28515625" style="1" customWidth="1"/>
    <col min="16135" max="16139" width="9.140625" style="1"/>
    <col min="16140" max="16140" width="7.140625" style="1" customWidth="1"/>
    <col min="16141" max="16384" width="9.140625" style="1"/>
  </cols>
  <sheetData>
    <row r="1" spans="1:10">
      <c r="A1" s="70" t="s">
        <v>191</v>
      </c>
      <c r="B1" s="24" t="s">
        <v>192</v>
      </c>
      <c r="I1" s="165" t="s">
        <v>419</v>
      </c>
      <c r="J1" s="165" t="s">
        <v>420</v>
      </c>
    </row>
    <row r="2" spans="1:10">
      <c r="H2" s="459" t="s">
        <v>288</v>
      </c>
      <c r="I2" s="460"/>
      <c r="J2" s="460"/>
    </row>
    <row r="3" spans="1:10" s="81" customFormat="1">
      <c r="A3" s="89" t="s">
        <v>193</v>
      </c>
      <c r="B3" s="90"/>
      <c r="C3" s="91"/>
      <c r="D3" s="92"/>
      <c r="E3" s="91"/>
      <c r="F3" s="93"/>
      <c r="H3" s="461" t="s">
        <v>297</v>
      </c>
      <c r="I3" s="584"/>
      <c r="J3" s="584"/>
    </row>
    <row r="4" spans="1:10" s="141" customFormat="1" ht="14.25" customHeight="1">
      <c r="A4" s="940" t="s">
        <v>187</v>
      </c>
      <c r="B4" s="911"/>
      <c r="C4" s="911"/>
      <c r="D4" s="911"/>
      <c r="E4" s="911"/>
      <c r="F4" s="912"/>
      <c r="H4" s="462" t="s">
        <v>289</v>
      </c>
      <c r="I4" s="460">
        <f>SUM(F18+F24+F30+F36+F42+F48+F54+F60+F66+F72+F78+F84+F90)</f>
        <v>0</v>
      </c>
      <c r="J4" s="460"/>
    </row>
    <row r="5" spans="1:10" s="141" customFormat="1" ht="27" customHeight="1">
      <c r="A5" s="913" t="s">
        <v>188</v>
      </c>
      <c r="B5" s="932"/>
      <c r="C5" s="932"/>
      <c r="D5" s="932"/>
      <c r="E5" s="932"/>
      <c r="F5" s="933"/>
      <c r="H5" s="469" t="s">
        <v>278</v>
      </c>
      <c r="I5" s="585"/>
      <c r="J5" s="585"/>
    </row>
    <row r="6" spans="1:10" s="141" customFormat="1" ht="14.25" customHeight="1">
      <c r="A6" s="904" t="s">
        <v>189</v>
      </c>
      <c r="B6" s="941"/>
      <c r="C6" s="941"/>
      <c r="D6" s="941"/>
      <c r="E6" s="941"/>
      <c r="F6" s="942"/>
      <c r="H6" s="471" t="s">
        <v>290</v>
      </c>
      <c r="I6" s="586"/>
      <c r="J6" s="586"/>
    </row>
    <row r="7" spans="1:10">
      <c r="H7" s="472" t="s">
        <v>291</v>
      </c>
      <c r="I7" s="585">
        <f>SUM(F97+F98)</f>
        <v>0</v>
      </c>
      <c r="J7" s="587"/>
    </row>
    <row r="8" spans="1:10" s="141" customFormat="1">
      <c r="A8" s="943" t="s">
        <v>368</v>
      </c>
      <c r="B8" s="944"/>
      <c r="C8" s="944"/>
      <c r="D8" s="944"/>
      <c r="E8" s="944"/>
      <c r="F8" s="945"/>
      <c r="H8" s="474" t="s">
        <v>279</v>
      </c>
      <c r="I8" s="460"/>
      <c r="J8" s="460"/>
    </row>
    <row r="9" spans="1:10" s="141" customFormat="1" ht="195.75" customHeight="1">
      <c r="A9" s="913" t="s">
        <v>369</v>
      </c>
      <c r="B9" s="932"/>
      <c r="C9" s="932"/>
      <c r="D9" s="932"/>
      <c r="E9" s="932"/>
      <c r="F9" s="933"/>
      <c r="H9" s="476" t="s">
        <v>292</v>
      </c>
      <c r="I9" s="586"/>
      <c r="J9" s="586"/>
    </row>
    <row r="10" spans="1:10" ht="12.75" customHeight="1">
      <c r="H10" s="479" t="s">
        <v>255</v>
      </c>
      <c r="I10" s="587"/>
      <c r="J10" s="587"/>
    </row>
    <row r="11" spans="1:10" s="141" customFormat="1" ht="183.75" customHeight="1">
      <c r="A11" s="939" t="s">
        <v>370</v>
      </c>
      <c r="B11" s="932"/>
      <c r="C11" s="932"/>
      <c r="D11" s="932"/>
      <c r="E11" s="932"/>
      <c r="F11" s="933"/>
      <c r="H11" s="484" t="s">
        <v>256</v>
      </c>
      <c r="I11" s="588">
        <f>SUM(J2:J10)</f>
        <v>0</v>
      </c>
      <c r="J11" s="588"/>
    </row>
    <row r="12" spans="1:10" ht="8.25" customHeight="1"/>
    <row r="14" spans="1:10" s="24" customFormat="1" ht="17.25" thickBot="1">
      <c r="A14" s="72"/>
      <c r="B14" s="73" t="s">
        <v>88</v>
      </c>
      <c r="C14" s="87" t="s">
        <v>120</v>
      </c>
      <c r="D14" s="87" t="s">
        <v>89</v>
      </c>
      <c r="E14" s="819" t="s">
        <v>90</v>
      </c>
      <c r="F14" s="87" t="s">
        <v>91</v>
      </c>
    </row>
    <row r="15" spans="1:10" ht="17.25" thickTop="1"/>
    <row r="16" spans="1:10">
      <c r="B16" s="18" t="s">
        <v>194</v>
      </c>
    </row>
    <row r="17" spans="1:6" ht="12.75" customHeight="1">
      <c r="A17" s="305"/>
      <c r="B17" s="306"/>
      <c r="C17" s="306"/>
      <c r="D17" s="306"/>
      <c r="E17" s="306"/>
      <c r="F17" s="306"/>
    </row>
    <row r="18" spans="1:6" s="168" customFormat="1" ht="18" customHeight="1">
      <c r="A18" s="428" t="s">
        <v>195</v>
      </c>
      <c r="B18" s="429" t="s">
        <v>190</v>
      </c>
      <c r="C18" s="430" t="s">
        <v>151</v>
      </c>
      <c r="D18" s="431">
        <v>5</v>
      </c>
      <c r="E18" s="839"/>
      <c r="F18" s="432">
        <f>E18*D18</f>
        <v>0</v>
      </c>
    </row>
    <row r="19" spans="1:6" s="168" customFormat="1" ht="12.75">
      <c r="A19" s="433"/>
      <c r="B19" s="431" t="s">
        <v>371</v>
      </c>
      <c r="C19" s="434"/>
      <c r="D19" s="434"/>
      <c r="E19" s="434"/>
      <c r="F19" s="434"/>
    </row>
    <row r="20" spans="1:6" s="168" customFormat="1" ht="12.75">
      <c r="A20" s="433"/>
      <c r="B20" s="431" t="s">
        <v>372</v>
      </c>
      <c r="C20" s="430"/>
      <c r="D20" s="431"/>
      <c r="E20" s="432"/>
      <c r="F20" s="432"/>
    </row>
    <row r="21" spans="1:6" s="168" customFormat="1" ht="261" customHeight="1">
      <c r="A21" s="433"/>
      <c r="B21" s="435" t="s">
        <v>373</v>
      </c>
      <c r="C21" s="430"/>
      <c r="D21" s="431"/>
      <c r="E21" s="432"/>
      <c r="F21" s="432"/>
    </row>
    <row r="22" spans="1:6" s="168" customFormat="1" ht="76.5">
      <c r="A22" s="433"/>
      <c r="B22" s="436" t="s">
        <v>374</v>
      </c>
      <c r="C22" s="430"/>
      <c r="D22" s="431"/>
      <c r="E22" s="432"/>
      <c r="F22" s="432"/>
    </row>
    <row r="23" spans="1:6" s="168" customFormat="1" ht="12.75">
      <c r="A23" s="292"/>
      <c r="B23" s="324"/>
      <c r="C23" s="294"/>
      <c r="D23" s="324"/>
      <c r="E23" s="295"/>
      <c r="F23" s="295"/>
    </row>
    <row r="24" spans="1:6" s="168" customFormat="1" ht="18" customHeight="1">
      <c r="A24" s="428" t="s">
        <v>196</v>
      </c>
      <c r="B24" s="429" t="s">
        <v>190</v>
      </c>
      <c r="C24" s="430" t="s">
        <v>151</v>
      </c>
      <c r="D24" s="431">
        <v>1</v>
      </c>
      <c r="E24" s="839"/>
      <c r="F24" s="432">
        <f>E24*D24</f>
        <v>0</v>
      </c>
    </row>
    <row r="25" spans="1:6" s="168" customFormat="1" ht="12.75">
      <c r="A25" s="433"/>
      <c r="B25" s="431" t="s">
        <v>375</v>
      </c>
      <c r="C25" s="434"/>
      <c r="D25" s="434"/>
      <c r="E25" s="434"/>
      <c r="F25" s="434"/>
    </row>
    <row r="26" spans="1:6" s="168" customFormat="1" ht="12.75">
      <c r="A26" s="433"/>
      <c r="B26" s="431" t="s">
        <v>376</v>
      </c>
      <c r="C26" s="430"/>
      <c r="D26" s="431"/>
      <c r="E26" s="432"/>
      <c r="F26" s="432"/>
    </row>
    <row r="27" spans="1:6" s="168" customFormat="1" ht="248.25" customHeight="1">
      <c r="A27" s="433"/>
      <c r="B27" s="436" t="s">
        <v>377</v>
      </c>
      <c r="C27" s="430"/>
      <c r="D27" s="431"/>
      <c r="E27" s="432"/>
      <c r="F27" s="432"/>
    </row>
    <row r="28" spans="1:6" s="168" customFormat="1" ht="83.25" customHeight="1">
      <c r="A28" s="433"/>
      <c r="B28" s="436" t="s">
        <v>374</v>
      </c>
      <c r="C28" s="430"/>
      <c r="D28" s="431"/>
      <c r="E28" s="432"/>
      <c r="F28" s="432"/>
    </row>
    <row r="29" spans="1:6" s="168" customFormat="1" ht="12.75">
      <c r="A29" s="292"/>
      <c r="B29" s="324"/>
      <c r="C29" s="294"/>
      <c r="D29" s="324"/>
      <c r="E29" s="295"/>
      <c r="F29" s="295"/>
    </row>
    <row r="30" spans="1:6" s="168" customFormat="1" ht="18" customHeight="1">
      <c r="A30" s="428" t="s">
        <v>197</v>
      </c>
      <c r="B30" s="429" t="s">
        <v>190</v>
      </c>
      <c r="C30" s="430" t="s">
        <v>151</v>
      </c>
      <c r="D30" s="431">
        <v>5</v>
      </c>
      <c r="E30" s="839"/>
      <c r="F30" s="432">
        <f>E30*D30</f>
        <v>0</v>
      </c>
    </row>
    <row r="31" spans="1:6" s="168" customFormat="1" ht="12.75">
      <c r="A31" s="433"/>
      <c r="B31" s="431" t="s">
        <v>378</v>
      </c>
      <c r="C31" s="434"/>
      <c r="D31" s="434"/>
      <c r="E31" s="434"/>
      <c r="F31" s="434"/>
    </row>
    <row r="32" spans="1:6" s="168" customFormat="1" ht="12.75">
      <c r="A32" s="433"/>
      <c r="B32" s="431" t="s">
        <v>379</v>
      </c>
      <c r="C32" s="430"/>
      <c r="D32" s="431"/>
      <c r="E32" s="432"/>
      <c r="F32" s="432"/>
    </row>
    <row r="33" spans="1:6" s="168" customFormat="1" ht="258.75" customHeight="1">
      <c r="A33" s="433"/>
      <c r="B33" s="436" t="s">
        <v>380</v>
      </c>
      <c r="C33" s="430"/>
      <c r="D33" s="431"/>
      <c r="E33" s="432"/>
      <c r="F33" s="432"/>
    </row>
    <row r="34" spans="1:6" s="168" customFormat="1" ht="81" customHeight="1">
      <c r="A34" s="433"/>
      <c r="B34" s="436" t="s">
        <v>374</v>
      </c>
      <c r="C34" s="430"/>
      <c r="D34" s="431"/>
      <c r="E34" s="432"/>
      <c r="F34" s="432"/>
    </row>
    <row r="35" spans="1:6" s="168" customFormat="1" ht="12.75">
      <c r="A35" s="292"/>
      <c r="B35" s="324"/>
      <c r="C35" s="294"/>
      <c r="D35" s="324"/>
      <c r="E35" s="295"/>
      <c r="F35" s="295"/>
    </row>
    <row r="36" spans="1:6" s="168" customFormat="1" ht="18" customHeight="1">
      <c r="A36" s="428" t="s">
        <v>198</v>
      </c>
      <c r="B36" s="429" t="s">
        <v>190</v>
      </c>
      <c r="C36" s="430" t="s">
        <v>151</v>
      </c>
      <c r="D36" s="431">
        <v>2</v>
      </c>
      <c r="E36" s="839"/>
      <c r="F36" s="432">
        <f>E36*D36</f>
        <v>0</v>
      </c>
    </row>
    <row r="37" spans="1:6" s="168" customFormat="1" ht="12.75">
      <c r="A37" s="433"/>
      <c r="B37" s="431" t="s">
        <v>381</v>
      </c>
      <c r="C37" s="434"/>
      <c r="D37" s="434"/>
      <c r="E37" s="434"/>
      <c r="F37" s="434"/>
    </row>
    <row r="38" spans="1:6" s="168" customFormat="1" ht="12.75">
      <c r="A38" s="433"/>
      <c r="B38" s="431" t="s">
        <v>382</v>
      </c>
      <c r="C38" s="434"/>
      <c r="D38" s="434"/>
      <c r="E38" s="434"/>
      <c r="F38" s="434"/>
    </row>
    <row r="39" spans="1:6" s="168" customFormat="1" ht="274.5" customHeight="1">
      <c r="A39" s="433"/>
      <c r="B39" s="436" t="s">
        <v>380</v>
      </c>
      <c r="C39" s="430"/>
      <c r="D39" s="431"/>
      <c r="E39" s="432"/>
      <c r="F39" s="432"/>
    </row>
    <row r="40" spans="1:6" s="168" customFormat="1" ht="82.5" customHeight="1">
      <c r="A40" s="433"/>
      <c r="B40" s="436" t="s">
        <v>374</v>
      </c>
      <c r="C40" s="430"/>
      <c r="D40" s="431"/>
      <c r="E40" s="432"/>
      <c r="F40" s="432"/>
    </row>
    <row r="41" spans="1:6" s="168" customFormat="1" ht="12.75">
      <c r="A41" s="292"/>
      <c r="B41" s="324"/>
      <c r="C41" s="294"/>
      <c r="D41" s="324"/>
      <c r="E41" s="295"/>
      <c r="F41" s="295"/>
    </row>
    <row r="42" spans="1:6" s="168" customFormat="1" ht="18" customHeight="1">
      <c r="A42" s="428" t="s">
        <v>199</v>
      </c>
      <c r="B42" s="429" t="s">
        <v>190</v>
      </c>
      <c r="C42" s="430" t="s">
        <v>151</v>
      </c>
      <c r="D42" s="431">
        <v>7</v>
      </c>
      <c r="E42" s="839"/>
      <c r="F42" s="432">
        <f>E42*D42</f>
        <v>0</v>
      </c>
    </row>
    <row r="43" spans="1:6" s="168" customFormat="1" ht="12.75">
      <c r="A43" s="433"/>
      <c r="B43" s="431" t="s">
        <v>383</v>
      </c>
      <c r="C43" s="434"/>
      <c r="D43" s="434"/>
      <c r="E43" s="434"/>
      <c r="F43" s="434"/>
    </row>
    <row r="44" spans="1:6" s="168" customFormat="1" ht="12.75">
      <c r="A44" s="433"/>
      <c r="B44" s="431" t="s">
        <v>384</v>
      </c>
      <c r="C44" s="434"/>
      <c r="D44" s="434"/>
      <c r="E44" s="434"/>
      <c r="F44" s="434"/>
    </row>
    <row r="45" spans="1:6" s="168" customFormat="1" ht="264.75" customHeight="1">
      <c r="A45" s="433"/>
      <c r="B45" s="436" t="s">
        <v>387</v>
      </c>
      <c r="C45" s="430"/>
      <c r="D45" s="431"/>
      <c r="E45" s="432"/>
      <c r="F45" s="432"/>
    </row>
    <row r="46" spans="1:6" s="168" customFormat="1" ht="81.75" customHeight="1">
      <c r="A46" s="433"/>
      <c r="B46" s="436" t="s">
        <v>374</v>
      </c>
      <c r="C46" s="430"/>
      <c r="D46" s="431"/>
      <c r="E46" s="432"/>
      <c r="F46" s="432"/>
    </row>
    <row r="47" spans="1:6" s="168" customFormat="1" ht="12.75">
      <c r="A47" s="427"/>
      <c r="B47" s="426"/>
      <c r="C47" s="412"/>
      <c r="D47" s="426"/>
      <c r="E47" s="414"/>
      <c r="F47" s="414"/>
    </row>
    <row r="48" spans="1:6" s="168" customFormat="1" ht="18" customHeight="1">
      <c r="A48" s="428" t="s">
        <v>200</v>
      </c>
      <c r="B48" s="429" t="s">
        <v>190</v>
      </c>
      <c r="C48" s="430" t="s">
        <v>151</v>
      </c>
      <c r="D48" s="431">
        <v>1</v>
      </c>
      <c r="E48" s="839"/>
      <c r="F48" s="432">
        <f>E48*D48</f>
        <v>0</v>
      </c>
    </row>
    <row r="49" spans="1:6" s="168" customFormat="1" ht="12.75">
      <c r="A49" s="433"/>
      <c r="B49" s="431" t="s">
        <v>385</v>
      </c>
      <c r="C49" s="434"/>
      <c r="D49" s="434"/>
      <c r="E49" s="434"/>
      <c r="F49" s="434"/>
    </row>
    <row r="50" spans="1:6" s="168" customFormat="1" ht="12.75">
      <c r="A50" s="433"/>
      <c r="B50" s="431" t="s">
        <v>386</v>
      </c>
      <c r="C50" s="430"/>
      <c r="D50" s="431"/>
      <c r="E50" s="432"/>
      <c r="F50" s="432"/>
    </row>
    <row r="51" spans="1:6" s="168" customFormat="1" ht="252" customHeight="1">
      <c r="A51" s="433"/>
      <c r="B51" s="436" t="s">
        <v>388</v>
      </c>
      <c r="C51" s="430"/>
      <c r="D51" s="431"/>
      <c r="E51" s="432"/>
      <c r="F51" s="432"/>
    </row>
    <row r="52" spans="1:6" s="168" customFormat="1" ht="83.25" customHeight="1">
      <c r="A52" s="433"/>
      <c r="B52" s="436" t="s">
        <v>374</v>
      </c>
      <c r="C52" s="430"/>
      <c r="D52" s="431"/>
      <c r="E52" s="432"/>
      <c r="F52" s="432"/>
    </row>
    <row r="53" spans="1:6" s="168" customFormat="1" ht="12.75">
      <c r="A53" s="292"/>
      <c r="B53" s="324"/>
      <c r="C53" s="294"/>
      <c r="D53" s="324"/>
      <c r="E53" s="295"/>
      <c r="F53" s="295"/>
    </row>
    <row r="54" spans="1:6" s="168" customFormat="1" ht="18" customHeight="1">
      <c r="A54" s="428" t="s">
        <v>201</v>
      </c>
      <c r="B54" s="429" t="s">
        <v>190</v>
      </c>
      <c r="C54" s="430" t="s">
        <v>151</v>
      </c>
      <c r="D54" s="431">
        <v>2</v>
      </c>
      <c r="E54" s="839"/>
      <c r="F54" s="432">
        <f>E54*D54</f>
        <v>0</v>
      </c>
    </row>
    <row r="55" spans="1:6" s="168" customFormat="1" ht="12.75">
      <c r="A55" s="433"/>
      <c r="B55" s="431" t="s">
        <v>389</v>
      </c>
      <c r="C55" s="434"/>
      <c r="D55" s="434"/>
      <c r="E55" s="434"/>
      <c r="F55" s="434"/>
    </row>
    <row r="56" spans="1:6" s="168" customFormat="1" ht="12.75">
      <c r="A56" s="433"/>
      <c r="B56" s="431" t="s">
        <v>390</v>
      </c>
      <c r="C56" s="434"/>
      <c r="D56" s="434"/>
      <c r="E56" s="434"/>
      <c r="F56" s="434"/>
    </row>
    <row r="57" spans="1:6" s="168" customFormat="1" ht="250.5" customHeight="1">
      <c r="A57" s="433"/>
      <c r="B57" s="436" t="s">
        <v>388</v>
      </c>
      <c r="C57" s="430"/>
      <c r="D57" s="431"/>
      <c r="E57" s="432"/>
      <c r="F57" s="432"/>
    </row>
    <row r="58" spans="1:6" s="168" customFormat="1" ht="82.5" customHeight="1">
      <c r="A58" s="433"/>
      <c r="B58" s="436" t="s">
        <v>374</v>
      </c>
      <c r="C58" s="430"/>
      <c r="D58" s="431"/>
      <c r="E58" s="432"/>
      <c r="F58" s="432"/>
    </row>
    <row r="59" spans="1:6" s="168" customFormat="1" ht="12.75">
      <c r="A59" s="292"/>
      <c r="B59" s="324"/>
      <c r="C59" s="294"/>
      <c r="D59" s="324"/>
      <c r="E59" s="295"/>
      <c r="F59" s="295"/>
    </row>
    <row r="60" spans="1:6" s="168" customFormat="1" ht="18" customHeight="1">
      <c r="A60" s="428" t="s">
        <v>202</v>
      </c>
      <c r="B60" s="429" t="s">
        <v>190</v>
      </c>
      <c r="C60" s="430" t="s">
        <v>151</v>
      </c>
      <c r="D60" s="431">
        <v>2</v>
      </c>
      <c r="E60" s="839"/>
      <c r="F60" s="432">
        <f>E60*D60</f>
        <v>0</v>
      </c>
    </row>
    <row r="61" spans="1:6" s="168" customFormat="1" ht="12.75">
      <c r="A61" s="433"/>
      <c r="B61" s="431" t="s">
        <v>391</v>
      </c>
      <c r="C61" s="434"/>
      <c r="D61" s="434"/>
      <c r="E61" s="434"/>
      <c r="F61" s="434"/>
    </row>
    <row r="62" spans="1:6" s="168" customFormat="1" ht="12.75">
      <c r="A62" s="433"/>
      <c r="B62" s="431" t="s">
        <v>392</v>
      </c>
      <c r="C62" s="434"/>
      <c r="D62" s="434"/>
      <c r="E62" s="434"/>
      <c r="F62" s="434"/>
    </row>
    <row r="63" spans="1:6" s="168" customFormat="1" ht="258.75" customHeight="1">
      <c r="A63" s="433"/>
      <c r="B63" s="437" t="s">
        <v>402</v>
      </c>
      <c r="C63" s="430"/>
      <c r="D63" s="431"/>
      <c r="E63" s="432"/>
      <c r="F63" s="432"/>
    </row>
    <row r="64" spans="1:6" s="168" customFormat="1" ht="85.5" customHeight="1">
      <c r="A64" s="433"/>
      <c r="B64" s="436" t="s">
        <v>374</v>
      </c>
      <c r="C64" s="430"/>
      <c r="D64" s="431"/>
      <c r="E64" s="432"/>
      <c r="F64" s="432"/>
    </row>
    <row r="65" spans="1:6" s="168" customFormat="1" ht="12.75">
      <c r="A65" s="292"/>
      <c r="B65" s="324"/>
      <c r="C65" s="294"/>
      <c r="D65" s="324"/>
      <c r="E65" s="295"/>
      <c r="F65" s="295"/>
    </row>
    <row r="66" spans="1:6" s="168" customFormat="1" ht="18" customHeight="1">
      <c r="A66" s="428" t="s">
        <v>203</v>
      </c>
      <c r="B66" s="429" t="s">
        <v>190</v>
      </c>
      <c r="C66" s="430" t="s">
        <v>151</v>
      </c>
      <c r="D66" s="431">
        <v>1</v>
      </c>
      <c r="E66" s="839"/>
      <c r="F66" s="432">
        <f>E66*D66</f>
        <v>0</v>
      </c>
    </row>
    <row r="67" spans="1:6" s="168" customFormat="1" ht="12.75">
      <c r="A67" s="433"/>
      <c r="B67" s="431" t="s">
        <v>394</v>
      </c>
      <c r="C67" s="434"/>
      <c r="D67" s="434"/>
      <c r="E67" s="434"/>
      <c r="F67" s="434"/>
    </row>
    <row r="68" spans="1:6" s="168" customFormat="1" ht="12.75">
      <c r="A68" s="433"/>
      <c r="B68" s="431" t="s">
        <v>395</v>
      </c>
      <c r="C68" s="434"/>
      <c r="D68" s="434"/>
      <c r="E68" s="434"/>
      <c r="F68" s="434"/>
    </row>
    <row r="69" spans="1:6" s="168" customFormat="1" ht="255.75" customHeight="1">
      <c r="A69" s="433"/>
      <c r="B69" s="437" t="s">
        <v>393</v>
      </c>
      <c r="C69" s="430"/>
      <c r="D69" s="431"/>
      <c r="E69" s="432"/>
      <c r="F69" s="432"/>
    </row>
    <row r="70" spans="1:6" s="168" customFormat="1" ht="84" customHeight="1">
      <c r="A70" s="433"/>
      <c r="B70" s="436" t="s">
        <v>374</v>
      </c>
      <c r="C70" s="430"/>
      <c r="D70" s="431"/>
      <c r="E70" s="432"/>
      <c r="F70" s="432"/>
    </row>
    <row r="71" spans="1:6" s="168" customFormat="1" ht="12.75">
      <c r="A71" s="292"/>
      <c r="B71" s="324"/>
      <c r="C71" s="294"/>
      <c r="D71" s="324"/>
      <c r="E71" s="295"/>
      <c r="F71" s="295"/>
    </row>
    <row r="72" spans="1:6" s="168" customFormat="1" ht="18" customHeight="1">
      <c r="A72" s="428" t="s">
        <v>204</v>
      </c>
      <c r="B72" s="429" t="s">
        <v>190</v>
      </c>
      <c r="C72" s="430" t="s">
        <v>151</v>
      </c>
      <c r="D72" s="431">
        <v>1</v>
      </c>
      <c r="E72" s="839"/>
      <c r="F72" s="432">
        <f>E72*D72</f>
        <v>0</v>
      </c>
    </row>
    <row r="73" spans="1:6" s="168" customFormat="1" ht="12.75">
      <c r="A73" s="433"/>
      <c r="B73" s="431" t="s">
        <v>396</v>
      </c>
      <c r="C73" s="434"/>
      <c r="D73" s="434"/>
      <c r="E73" s="434"/>
      <c r="F73" s="434"/>
    </row>
    <row r="74" spans="1:6" s="168" customFormat="1" ht="12.75">
      <c r="A74" s="433"/>
      <c r="B74" s="431" t="s">
        <v>397</v>
      </c>
      <c r="C74" s="434"/>
      <c r="D74" s="434"/>
      <c r="E74" s="434"/>
      <c r="F74" s="434"/>
    </row>
    <row r="75" spans="1:6" s="168" customFormat="1" ht="250.5" customHeight="1">
      <c r="A75" s="433"/>
      <c r="B75" s="437" t="s">
        <v>393</v>
      </c>
      <c r="C75" s="430"/>
      <c r="D75" s="431"/>
      <c r="E75" s="432"/>
      <c r="F75" s="432"/>
    </row>
    <row r="76" spans="1:6" s="168" customFormat="1" ht="79.5" customHeight="1">
      <c r="A76" s="433"/>
      <c r="B76" s="436" t="s">
        <v>374</v>
      </c>
      <c r="C76" s="430"/>
      <c r="D76" s="431"/>
      <c r="E76" s="432"/>
      <c r="F76" s="432"/>
    </row>
    <row r="77" spans="1:6" s="168" customFormat="1" ht="12.75">
      <c r="A77" s="292"/>
      <c r="B77" s="324"/>
      <c r="C77" s="294"/>
      <c r="D77" s="324"/>
      <c r="E77" s="295"/>
      <c r="F77" s="295"/>
    </row>
    <row r="78" spans="1:6" s="168" customFormat="1" ht="18" customHeight="1">
      <c r="A78" s="428" t="s">
        <v>205</v>
      </c>
      <c r="B78" s="429" t="s">
        <v>190</v>
      </c>
      <c r="C78" s="430" t="s">
        <v>151</v>
      </c>
      <c r="D78" s="431">
        <v>1</v>
      </c>
      <c r="E78" s="839"/>
      <c r="F78" s="432">
        <f>E78*D78</f>
        <v>0</v>
      </c>
    </row>
    <row r="79" spans="1:6" s="168" customFormat="1" ht="12.75">
      <c r="A79" s="433"/>
      <c r="B79" s="431" t="s">
        <v>398</v>
      </c>
      <c r="C79" s="434"/>
      <c r="D79" s="434"/>
      <c r="E79" s="434"/>
      <c r="F79" s="434"/>
    </row>
    <row r="80" spans="1:6" s="168" customFormat="1" ht="12.75">
      <c r="A80" s="433"/>
      <c r="B80" s="431" t="s">
        <v>399</v>
      </c>
      <c r="C80" s="434"/>
      <c r="D80" s="434"/>
      <c r="E80" s="434"/>
      <c r="F80" s="434"/>
    </row>
    <row r="81" spans="1:6" s="168" customFormat="1" ht="252.75" customHeight="1">
      <c r="A81" s="433"/>
      <c r="B81" s="437" t="s">
        <v>393</v>
      </c>
      <c r="C81" s="430"/>
      <c r="D81" s="431"/>
      <c r="E81" s="432"/>
      <c r="F81" s="432"/>
    </row>
    <row r="82" spans="1:6" s="168" customFormat="1" ht="83.25" customHeight="1">
      <c r="A82" s="433"/>
      <c r="B82" s="436" t="s">
        <v>374</v>
      </c>
      <c r="C82" s="430"/>
      <c r="D82" s="431"/>
      <c r="E82" s="432"/>
      <c r="F82" s="432"/>
    </row>
    <row r="83" spans="1:6" s="168" customFormat="1" ht="12.75">
      <c r="A83" s="292"/>
      <c r="B83" s="325"/>
      <c r="C83" s="294"/>
      <c r="D83" s="324"/>
      <c r="E83" s="295"/>
      <c r="F83" s="295"/>
    </row>
    <row r="84" spans="1:6" s="168" customFormat="1" ht="18" customHeight="1">
      <c r="A84" s="428" t="s">
        <v>206</v>
      </c>
      <c r="B84" s="429" t="s">
        <v>190</v>
      </c>
      <c r="C84" s="430" t="s">
        <v>151</v>
      </c>
      <c r="D84" s="431">
        <v>1</v>
      </c>
      <c r="E84" s="839"/>
      <c r="F84" s="432">
        <f>E84*D84</f>
        <v>0</v>
      </c>
    </row>
    <row r="85" spans="1:6" s="168" customFormat="1" ht="12.75">
      <c r="A85" s="433"/>
      <c r="B85" s="431" t="s">
        <v>400</v>
      </c>
      <c r="C85" s="434"/>
      <c r="D85" s="434"/>
      <c r="E85" s="434"/>
      <c r="F85" s="434"/>
    </row>
    <row r="86" spans="1:6" s="168" customFormat="1" ht="12.75">
      <c r="A86" s="433"/>
      <c r="B86" s="431" t="s">
        <v>401</v>
      </c>
      <c r="C86" s="434"/>
      <c r="D86" s="434"/>
      <c r="E86" s="434"/>
      <c r="F86" s="434"/>
    </row>
    <row r="87" spans="1:6" s="168" customFormat="1" ht="250.5" customHeight="1">
      <c r="A87" s="433"/>
      <c r="B87" s="436" t="s">
        <v>388</v>
      </c>
      <c r="C87" s="434"/>
      <c r="D87" s="434"/>
      <c r="E87" s="434"/>
      <c r="F87" s="434"/>
    </row>
    <row r="88" spans="1:6" s="168" customFormat="1" ht="82.5" customHeight="1">
      <c r="A88" s="433"/>
      <c r="B88" s="436" t="s">
        <v>374</v>
      </c>
      <c r="C88" s="430"/>
      <c r="D88" s="431"/>
      <c r="E88" s="432"/>
      <c r="F88" s="432"/>
    </row>
    <row r="89" spans="1:6" s="168" customFormat="1" ht="12.75">
      <c r="A89" s="292"/>
      <c r="B89" s="325"/>
      <c r="C89" s="294"/>
      <c r="D89" s="324"/>
      <c r="E89" s="295"/>
      <c r="F89" s="295"/>
    </row>
    <row r="90" spans="1:6" s="168" customFormat="1" ht="18" customHeight="1">
      <c r="A90" s="428" t="s">
        <v>207</v>
      </c>
      <c r="B90" s="429" t="s">
        <v>190</v>
      </c>
      <c r="C90" s="430" t="s">
        <v>151</v>
      </c>
      <c r="D90" s="431">
        <v>1</v>
      </c>
      <c r="E90" s="839"/>
      <c r="F90" s="432">
        <f>E90*D90</f>
        <v>0</v>
      </c>
    </row>
    <row r="91" spans="1:6" s="168" customFormat="1" ht="12.75">
      <c r="A91" s="433"/>
      <c r="B91" s="431" t="s">
        <v>403</v>
      </c>
      <c r="C91" s="434"/>
      <c r="D91" s="434"/>
      <c r="E91" s="434"/>
      <c r="F91" s="434"/>
    </row>
    <row r="92" spans="1:6" s="168" customFormat="1" ht="12.75">
      <c r="A92" s="433"/>
      <c r="B92" s="431" t="s">
        <v>404</v>
      </c>
      <c r="C92" s="434"/>
      <c r="D92" s="434"/>
      <c r="E92" s="434"/>
      <c r="F92" s="434"/>
    </row>
    <row r="93" spans="1:6" s="168" customFormat="1" ht="261" customHeight="1">
      <c r="A93" s="433"/>
      <c r="B93" s="437" t="s">
        <v>393</v>
      </c>
      <c r="C93" s="430"/>
      <c r="D93" s="431"/>
      <c r="E93" s="432"/>
      <c r="F93" s="432"/>
    </row>
    <row r="94" spans="1:6" s="168" customFormat="1" ht="81.75" customHeight="1">
      <c r="A94" s="433"/>
      <c r="B94" s="436" t="s">
        <v>374</v>
      </c>
      <c r="C94" s="430"/>
      <c r="D94" s="431"/>
      <c r="E94" s="432"/>
      <c r="F94" s="432"/>
    </row>
    <row r="95" spans="1:6" s="168" customFormat="1" ht="12.75">
      <c r="A95" s="292"/>
      <c r="B95" s="293"/>
      <c r="C95" s="294"/>
      <c r="D95" s="303"/>
      <c r="E95" s="295"/>
      <c r="F95" s="295"/>
    </row>
    <row r="96" spans="1:6" s="168" customFormat="1" ht="53.25" customHeight="1">
      <c r="A96" s="444" t="s">
        <v>582</v>
      </c>
      <c r="B96" s="445" t="s">
        <v>583</v>
      </c>
      <c r="C96" s="446"/>
      <c r="D96" s="709"/>
      <c r="E96" s="448"/>
      <c r="F96" s="448"/>
    </row>
    <row r="97" spans="1:6" s="168" customFormat="1" ht="15" customHeight="1">
      <c r="A97" s="444"/>
      <c r="B97" s="445" t="s">
        <v>584</v>
      </c>
      <c r="C97" s="446" t="s">
        <v>101</v>
      </c>
      <c r="D97" s="709">
        <v>17</v>
      </c>
      <c r="E97" s="840"/>
      <c r="F97" s="448">
        <f>E97*D97</f>
        <v>0</v>
      </c>
    </row>
    <row r="98" spans="1:6" s="168" customFormat="1" ht="15" customHeight="1">
      <c r="A98" s="444"/>
      <c r="B98" s="445" t="s">
        <v>585</v>
      </c>
      <c r="C98" s="446" t="s">
        <v>101</v>
      </c>
      <c r="D98" s="709">
        <v>6</v>
      </c>
      <c r="E98" s="840"/>
      <c r="F98" s="448">
        <f>E98*D98</f>
        <v>0</v>
      </c>
    </row>
    <row r="99" spans="1:6" s="168" customFormat="1" ht="13.5" thickBot="1">
      <c r="A99" s="292"/>
      <c r="B99" s="293"/>
      <c r="C99" s="294"/>
      <c r="D99" s="303"/>
      <c r="E99" s="295"/>
      <c r="F99" s="295"/>
    </row>
    <row r="100" spans="1:6" s="24" customFormat="1" ht="17.25" thickBot="1">
      <c r="A100" s="438"/>
      <c r="B100" s="439" t="s">
        <v>208</v>
      </c>
      <c r="C100" s="440"/>
      <c r="D100" s="441"/>
      <c r="E100" s="425"/>
      <c r="F100" s="425">
        <f>SUM(F18:F99)</f>
        <v>0</v>
      </c>
    </row>
    <row r="101" spans="1:6" ht="17.25" thickTop="1">
      <c r="A101" s="442"/>
      <c r="B101" s="443"/>
      <c r="C101" s="443"/>
      <c r="D101" s="443"/>
      <c r="E101" s="443"/>
      <c r="F101" s="443"/>
    </row>
  </sheetData>
  <sheetProtection algorithmName="SHA-512" hashValue="LWR6wQE1FVnNS+BvXJ8wrM9YHOlCOBR46Bp0L1oGGMlaxRdqikzkwobc4Eq0Ud/LvF9ua7C+CX8M8cO0WShJmw==" saltValue="lvtK/WP5sGuNCnRDFcCLag==" spinCount="100000" sheet="1" objects="1" scenarios="1" selectLockedCells="1"/>
  <mergeCells count="6">
    <mergeCell ref="A11:F11"/>
    <mergeCell ref="A4:F4"/>
    <mergeCell ref="A5:F5"/>
    <mergeCell ref="A6:F6"/>
    <mergeCell ref="A8:F8"/>
    <mergeCell ref="A9:F9"/>
  </mergeCells>
  <conditionalFormatting sqref="E7:E200">
    <cfRule type="expression" dxfId="7" priority="1">
      <formula>$D7&gt;0</formula>
    </cfRule>
  </conditionalFormatting>
  <pageMargins left="0.78740157480314965" right="0.39370078740157483" top="0.98425196850393704" bottom="0.78740157480314965" header="0.51181102362204722" footer="0.51181102362204722"/>
  <pageSetup paperSize="9" scale="66" firstPageNumber="0" orientation="portrait" r:id="rId1"/>
  <headerFooter alignWithMargins="0">
    <oddHeader>&amp;L&amp;"Calibri,Krepko"&amp;9&amp;UObjekt: Večnamenska športna dvorana
Prežihova 1, 9520 Gornja Radgona&amp;R&amp;9POPIS OBRTNIŠKIH DEL
B/4.0 STAVBNO POHIŠTVO</oddHeader>
    <oddFooter>&amp;LRekonstrukcija - OBSTOJEČI OBJEKT&amp;R&amp;P</oddFooter>
  </headerFooter>
  <colBreaks count="1" manualBreakCount="1">
    <brk id="6" max="51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3849E-513B-4209-BD21-1DE5B2EDBD86}">
  <sheetPr codeName="List13"/>
  <dimension ref="A1:J24"/>
  <sheetViews>
    <sheetView view="pageBreakPreview" zoomScaleSheetLayoutView="100" workbookViewId="0">
      <selection activeCell="E5" sqref="E5"/>
    </sheetView>
  </sheetViews>
  <sheetFormatPr defaultRowHeight="16.5"/>
  <cols>
    <col min="1" max="1" width="7.140625" style="47" customWidth="1"/>
    <col min="2" max="2" width="39.42578125" style="1" customWidth="1"/>
    <col min="3" max="3" width="8.28515625" style="1" customWidth="1"/>
    <col min="4" max="4" width="11.28515625" style="1" customWidth="1"/>
    <col min="5" max="5" width="11.85546875" style="1" customWidth="1"/>
    <col min="6" max="6" width="11" style="1" customWidth="1"/>
    <col min="7" max="7" width="9.140625" style="1" hidden="1" customWidth="1"/>
    <col min="8" max="8" width="64.85546875" style="1" hidden="1" customWidth="1"/>
    <col min="9" max="10" width="13" style="1" hidden="1" customWidth="1"/>
    <col min="11" max="11" width="9.140625" style="1"/>
    <col min="12" max="12" width="7.140625" style="1" customWidth="1"/>
    <col min="13" max="256" width="9.140625" style="1"/>
    <col min="257" max="257" width="7.140625" style="1" customWidth="1"/>
    <col min="258" max="258" width="39.42578125" style="1" customWidth="1"/>
    <col min="259" max="259" width="8.28515625" style="1" customWidth="1"/>
    <col min="260" max="260" width="11.28515625" style="1" customWidth="1"/>
    <col min="261" max="261" width="11.85546875" style="1" customWidth="1"/>
    <col min="262" max="262" width="11" style="1" customWidth="1"/>
    <col min="263" max="267" width="9.140625" style="1"/>
    <col min="268" max="268" width="7.140625" style="1" customWidth="1"/>
    <col min="269" max="512" width="9.140625" style="1"/>
    <col min="513" max="513" width="7.140625" style="1" customWidth="1"/>
    <col min="514" max="514" width="39.42578125" style="1" customWidth="1"/>
    <col min="515" max="515" width="8.28515625" style="1" customWidth="1"/>
    <col min="516" max="516" width="11.28515625" style="1" customWidth="1"/>
    <col min="517" max="517" width="11.85546875" style="1" customWidth="1"/>
    <col min="518" max="518" width="11" style="1" customWidth="1"/>
    <col min="519" max="523" width="9.140625" style="1"/>
    <col min="524" max="524" width="7.140625" style="1" customWidth="1"/>
    <col min="525" max="768" width="9.140625" style="1"/>
    <col min="769" max="769" width="7.140625" style="1" customWidth="1"/>
    <col min="770" max="770" width="39.42578125" style="1" customWidth="1"/>
    <col min="771" max="771" width="8.28515625" style="1" customWidth="1"/>
    <col min="772" max="772" width="11.28515625" style="1" customWidth="1"/>
    <col min="773" max="773" width="11.85546875" style="1" customWidth="1"/>
    <col min="774" max="774" width="11"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28515625" style="1" customWidth="1"/>
    <col min="1028" max="1028" width="11.28515625" style="1" customWidth="1"/>
    <col min="1029" max="1029" width="11.85546875" style="1" customWidth="1"/>
    <col min="1030" max="1030" width="11"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28515625" style="1" customWidth="1"/>
    <col min="1284" max="1284" width="11.28515625" style="1" customWidth="1"/>
    <col min="1285" max="1285" width="11.85546875" style="1" customWidth="1"/>
    <col min="1286" max="1286" width="11"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28515625" style="1" customWidth="1"/>
    <col min="1540" max="1540" width="11.28515625" style="1" customWidth="1"/>
    <col min="1541" max="1541" width="11.85546875" style="1" customWidth="1"/>
    <col min="1542" max="1542" width="11"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28515625" style="1" customWidth="1"/>
    <col min="1796" max="1796" width="11.28515625" style="1" customWidth="1"/>
    <col min="1797" max="1797" width="11.85546875" style="1" customWidth="1"/>
    <col min="1798" max="1798" width="11"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28515625" style="1" customWidth="1"/>
    <col min="2052" max="2052" width="11.28515625" style="1" customWidth="1"/>
    <col min="2053" max="2053" width="11.85546875" style="1" customWidth="1"/>
    <col min="2054" max="2054" width="11"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28515625" style="1" customWidth="1"/>
    <col min="2308" max="2308" width="11.28515625" style="1" customWidth="1"/>
    <col min="2309" max="2309" width="11.85546875" style="1" customWidth="1"/>
    <col min="2310" max="2310" width="11"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28515625" style="1" customWidth="1"/>
    <col min="2564" max="2564" width="11.28515625" style="1" customWidth="1"/>
    <col min="2565" max="2565" width="11.85546875" style="1" customWidth="1"/>
    <col min="2566" max="2566" width="11"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28515625" style="1" customWidth="1"/>
    <col min="2820" max="2820" width="11.28515625" style="1" customWidth="1"/>
    <col min="2821" max="2821" width="11.85546875" style="1" customWidth="1"/>
    <col min="2822" max="2822" width="11"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28515625" style="1" customWidth="1"/>
    <col min="3076" max="3076" width="11.28515625" style="1" customWidth="1"/>
    <col min="3077" max="3077" width="11.85546875" style="1" customWidth="1"/>
    <col min="3078" max="3078" width="11"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28515625" style="1" customWidth="1"/>
    <col min="3332" max="3332" width="11.28515625" style="1" customWidth="1"/>
    <col min="3333" max="3333" width="11.85546875" style="1" customWidth="1"/>
    <col min="3334" max="3334" width="11"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28515625" style="1" customWidth="1"/>
    <col min="3588" max="3588" width="11.28515625" style="1" customWidth="1"/>
    <col min="3589" max="3589" width="11.85546875" style="1" customWidth="1"/>
    <col min="3590" max="3590" width="11"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28515625" style="1" customWidth="1"/>
    <col min="3844" max="3844" width="11.28515625" style="1" customWidth="1"/>
    <col min="3845" max="3845" width="11.85546875" style="1" customWidth="1"/>
    <col min="3846" max="3846" width="11"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28515625" style="1" customWidth="1"/>
    <col min="4100" max="4100" width="11.28515625" style="1" customWidth="1"/>
    <col min="4101" max="4101" width="11.85546875" style="1" customWidth="1"/>
    <col min="4102" max="4102" width="11"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28515625" style="1" customWidth="1"/>
    <col min="4356" max="4356" width="11.28515625" style="1" customWidth="1"/>
    <col min="4357" max="4357" width="11.85546875" style="1" customWidth="1"/>
    <col min="4358" max="4358" width="11"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28515625" style="1" customWidth="1"/>
    <col min="4612" max="4612" width="11.28515625" style="1" customWidth="1"/>
    <col min="4613" max="4613" width="11.85546875" style="1" customWidth="1"/>
    <col min="4614" max="4614" width="11"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28515625" style="1" customWidth="1"/>
    <col min="4868" max="4868" width="11.28515625" style="1" customWidth="1"/>
    <col min="4869" max="4869" width="11.85546875" style="1" customWidth="1"/>
    <col min="4870" max="4870" width="11"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28515625" style="1" customWidth="1"/>
    <col min="5124" max="5124" width="11.28515625" style="1" customWidth="1"/>
    <col min="5125" max="5125" width="11.85546875" style="1" customWidth="1"/>
    <col min="5126" max="5126" width="11"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28515625" style="1" customWidth="1"/>
    <col min="5380" max="5380" width="11.28515625" style="1" customWidth="1"/>
    <col min="5381" max="5381" width="11.85546875" style="1" customWidth="1"/>
    <col min="5382" max="5382" width="11"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28515625" style="1" customWidth="1"/>
    <col min="5636" max="5636" width="11.28515625" style="1" customWidth="1"/>
    <col min="5637" max="5637" width="11.85546875" style="1" customWidth="1"/>
    <col min="5638" max="5638" width="11"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28515625" style="1" customWidth="1"/>
    <col min="5892" max="5892" width="11.28515625" style="1" customWidth="1"/>
    <col min="5893" max="5893" width="11.85546875" style="1" customWidth="1"/>
    <col min="5894" max="5894" width="11"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28515625" style="1" customWidth="1"/>
    <col min="6148" max="6148" width="11.28515625" style="1" customWidth="1"/>
    <col min="6149" max="6149" width="11.85546875" style="1" customWidth="1"/>
    <col min="6150" max="6150" width="11"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28515625" style="1" customWidth="1"/>
    <col min="6404" max="6404" width="11.28515625" style="1" customWidth="1"/>
    <col min="6405" max="6405" width="11.85546875" style="1" customWidth="1"/>
    <col min="6406" max="6406" width="11"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28515625" style="1" customWidth="1"/>
    <col min="6660" max="6660" width="11.28515625" style="1" customWidth="1"/>
    <col min="6661" max="6661" width="11.85546875" style="1" customWidth="1"/>
    <col min="6662" max="6662" width="11"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28515625" style="1" customWidth="1"/>
    <col min="6916" max="6916" width="11.28515625" style="1" customWidth="1"/>
    <col min="6917" max="6917" width="11.85546875" style="1" customWidth="1"/>
    <col min="6918" max="6918" width="11"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28515625" style="1" customWidth="1"/>
    <col min="7172" max="7172" width="11.28515625" style="1" customWidth="1"/>
    <col min="7173" max="7173" width="11.85546875" style="1" customWidth="1"/>
    <col min="7174" max="7174" width="11"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28515625" style="1" customWidth="1"/>
    <col min="7428" max="7428" width="11.28515625" style="1" customWidth="1"/>
    <col min="7429" max="7429" width="11.85546875" style="1" customWidth="1"/>
    <col min="7430" max="7430" width="11"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28515625" style="1" customWidth="1"/>
    <col min="7684" max="7684" width="11.28515625" style="1" customWidth="1"/>
    <col min="7685" max="7685" width="11.85546875" style="1" customWidth="1"/>
    <col min="7686" max="7686" width="11"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28515625" style="1" customWidth="1"/>
    <col min="7940" max="7940" width="11.28515625" style="1" customWidth="1"/>
    <col min="7941" max="7941" width="11.85546875" style="1" customWidth="1"/>
    <col min="7942" max="7942" width="11"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28515625" style="1" customWidth="1"/>
    <col min="8196" max="8196" width="11.28515625" style="1" customWidth="1"/>
    <col min="8197" max="8197" width="11.85546875" style="1" customWidth="1"/>
    <col min="8198" max="8198" width="11"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28515625" style="1" customWidth="1"/>
    <col min="8452" max="8452" width="11.28515625" style="1" customWidth="1"/>
    <col min="8453" max="8453" width="11.85546875" style="1" customWidth="1"/>
    <col min="8454" max="8454" width="11"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28515625" style="1" customWidth="1"/>
    <col min="8708" max="8708" width="11.28515625" style="1" customWidth="1"/>
    <col min="8709" max="8709" width="11.85546875" style="1" customWidth="1"/>
    <col min="8710" max="8710" width="11"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28515625" style="1" customWidth="1"/>
    <col min="8964" max="8964" width="11.28515625" style="1" customWidth="1"/>
    <col min="8965" max="8965" width="11.85546875" style="1" customWidth="1"/>
    <col min="8966" max="8966" width="11"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28515625" style="1" customWidth="1"/>
    <col min="9220" max="9220" width="11.28515625" style="1" customWidth="1"/>
    <col min="9221" max="9221" width="11.85546875" style="1" customWidth="1"/>
    <col min="9222" max="9222" width="11"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28515625" style="1" customWidth="1"/>
    <col min="9476" max="9476" width="11.28515625" style="1" customWidth="1"/>
    <col min="9477" max="9477" width="11.85546875" style="1" customWidth="1"/>
    <col min="9478" max="9478" width="11"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28515625" style="1" customWidth="1"/>
    <col min="9732" max="9732" width="11.28515625" style="1" customWidth="1"/>
    <col min="9733" max="9733" width="11.85546875" style="1" customWidth="1"/>
    <col min="9734" max="9734" width="11"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28515625" style="1" customWidth="1"/>
    <col min="9988" max="9988" width="11.28515625" style="1" customWidth="1"/>
    <col min="9989" max="9989" width="11.85546875" style="1" customWidth="1"/>
    <col min="9990" max="9990" width="11"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28515625" style="1" customWidth="1"/>
    <col min="10244" max="10244" width="11.28515625" style="1" customWidth="1"/>
    <col min="10245" max="10245" width="11.85546875" style="1" customWidth="1"/>
    <col min="10246" max="10246" width="11"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28515625" style="1" customWidth="1"/>
    <col min="10500" max="10500" width="11.28515625" style="1" customWidth="1"/>
    <col min="10501" max="10501" width="11.85546875" style="1" customWidth="1"/>
    <col min="10502" max="10502" width="11"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28515625" style="1" customWidth="1"/>
    <col min="10756" max="10756" width="11.28515625" style="1" customWidth="1"/>
    <col min="10757" max="10757" width="11.85546875" style="1" customWidth="1"/>
    <col min="10758" max="10758" width="11"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28515625" style="1" customWidth="1"/>
    <col min="11012" max="11012" width="11.28515625" style="1" customWidth="1"/>
    <col min="11013" max="11013" width="11.85546875" style="1" customWidth="1"/>
    <col min="11014" max="11014" width="11"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28515625" style="1" customWidth="1"/>
    <col min="11268" max="11268" width="11.28515625" style="1" customWidth="1"/>
    <col min="11269" max="11269" width="11.85546875" style="1" customWidth="1"/>
    <col min="11270" max="11270" width="11"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28515625" style="1" customWidth="1"/>
    <col min="11524" max="11524" width="11.28515625" style="1" customWidth="1"/>
    <col min="11525" max="11525" width="11.85546875" style="1" customWidth="1"/>
    <col min="11526" max="11526" width="11"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28515625" style="1" customWidth="1"/>
    <col min="11780" max="11780" width="11.28515625" style="1" customWidth="1"/>
    <col min="11781" max="11781" width="11.85546875" style="1" customWidth="1"/>
    <col min="11782" max="11782" width="11"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28515625" style="1" customWidth="1"/>
    <col min="12036" max="12036" width="11.28515625" style="1" customWidth="1"/>
    <col min="12037" max="12037" width="11.85546875" style="1" customWidth="1"/>
    <col min="12038" max="12038" width="11"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28515625" style="1" customWidth="1"/>
    <col min="12292" max="12292" width="11.28515625" style="1" customWidth="1"/>
    <col min="12293" max="12293" width="11.85546875" style="1" customWidth="1"/>
    <col min="12294" max="12294" width="11"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28515625" style="1" customWidth="1"/>
    <col min="12548" max="12548" width="11.28515625" style="1" customWidth="1"/>
    <col min="12549" max="12549" width="11.85546875" style="1" customWidth="1"/>
    <col min="12550" max="12550" width="11"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28515625" style="1" customWidth="1"/>
    <col min="12804" max="12804" width="11.28515625" style="1" customWidth="1"/>
    <col min="12805" max="12805" width="11.85546875" style="1" customWidth="1"/>
    <col min="12806" max="12806" width="11"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28515625" style="1" customWidth="1"/>
    <col min="13060" max="13060" width="11.28515625" style="1" customWidth="1"/>
    <col min="13061" max="13061" width="11.85546875" style="1" customWidth="1"/>
    <col min="13062" max="13062" width="11"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28515625" style="1" customWidth="1"/>
    <col min="13316" max="13316" width="11.28515625" style="1" customWidth="1"/>
    <col min="13317" max="13317" width="11.85546875" style="1" customWidth="1"/>
    <col min="13318" max="13318" width="11"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28515625" style="1" customWidth="1"/>
    <col min="13572" max="13572" width="11.28515625" style="1" customWidth="1"/>
    <col min="13573" max="13573" width="11.85546875" style="1" customWidth="1"/>
    <col min="13574" max="13574" width="11"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28515625" style="1" customWidth="1"/>
    <col min="13828" max="13828" width="11.28515625" style="1" customWidth="1"/>
    <col min="13829" max="13829" width="11.85546875" style="1" customWidth="1"/>
    <col min="13830" max="13830" width="11"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28515625" style="1" customWidth="1"/>
    <col min="14084" max="14084" width="11.28515625" style="1" customWidth="1"/>
    <col min="14085" max="14085" width="11.85546875" style="1" customWidth="1"/>
    <col min="14086" max="14086" width="11"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28515625" style="1" customWidth="1"/>
    <col min="14340" max="14340" width="11.28515625" style="1" customWidth="1"/>
    <col min="14341" max="14341" width="11.85546875" style="1" customWidth="1"/>
    <col min="14342" max="14342" width="11"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28515625" style="1" customWidth="1"/>
    <col min="14596" max="14596" width="11.28515625" style="1" customWidth="1"/>
    <col min="14597" max="14597" width="11.85546875" style="1" customWidth="1"/>
    <col min="14598" max="14598" width="11"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28515625" style="1" customWidth="1"/>
    <col min="14852" max="14852" width="11.28515625" style="1" customWidth="1"/>
    <col min="14853" max="14853" width="11.85546875" style="1" customWidth="1"/>
    <col min="14854" max="14854" width="11"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28515625" style="1" customWidth="1"/>
    <col min="15108" max="15108" width="11.28515625" style="1" customWidth="1"/>
    <col min="15109" max="15109" width="11.85546875" style="1" customWidth="1"/>
    <col min="15110" max="15110" width="11"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28515625" style="1" customWidth="1"/>
    <col min="15364" max="15364" width="11.28515625" style="1" customWidth="1"/>
    <col min="15365" max="15365" width="11.85546875" style="1" customWidth="1"/>
    <col min="15366" max="15366" width="11"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28515625" style="1" customWidth="1"/>
    <col min="15620" max="15620" width="11.28515625" style="1" customWidth="1"/>
    <col min="15621" max="15621" width="11.85546875" style="1" customWidth="1"/>
    <col min="15622" max="15622" width="11"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28515625" style="1" customWidth="1"/>
    <col min="15876" max="15876" width="11.28515625" style="1" customWidth="1"/>
    <col min="15877" max="15877" width="11.85546875" style="1" customWidth="1"/>
    <col min="15878" max="15878" width="11"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28515625" style="1" customWidth="1"/>
    <col min="16132" max="16132" width="11.28515625" style="1" customWidth="1"/>
    <col min="16133" max="16133" width="11.85546875" style="1" customWidth="1"/>
    <col min="16134" max="16134" width="11" style="1" customWidth="1"/>
    <col min="16135" max="16139" width="9.140625" style="1"/>
    <col min="16140" max="16140" width="7.140625" style="1" customWidth="1"/>
    <col min="16141" max="16384" width="9.140625" style="1"/>
  </cols>
  <sheetData>
    <row r="1" spans="1:10">
      <c r="A1" s="70" t="s">
        <v>209</v>
      </c>
      <c r="B1" s="24" t="s">
        <v>210</v>
      </c>
      <c r="I1" s="165" t="s">
        <v>419</v>
      </c>
      <c r="J1" s="165" t="s">
        <v>420</v>
      </c>
    </row>
    <row r="2" spans="1:10">
      <c r="A2" s="70"/>
      <c r="B2" s="24"/>
      <c r="H2" s="459" t="s">
        <v>288</v>
      </c>
      <c r="I2" s="460"/>
      <c r="J2" s="460">
        <f>SUM(F21)</f>
        <v>0</v>
      </c>
    </row>
    <row r="3" spans="1:10">
      <c r="A3" s="70"/>
      <c r="B3" s="24"/>
      <c r="H3" s="461" t="s">
        <v>297</v>
      </c>
      <c r="I3" s="460">
        <f>SUM(F7+F9+F11+F13)</f>
        <v>0</v>
      </c>
      <c r="J3" s="460"/>
    </row>
    <row r="4" spans="1:10">
      <c r="A4" s="13"/>
      <c r="H4" s="462" t="s">
        <v>289</v>
      </c>
      <c r="I4" s="460"/>
      <c r="J4" s="460"/>
    </row>
    <row r="5" spans="1:10" s="24" customFormat="1" ht="17.25" thickBot="1">
      <c r="A5" s="142"/>
      <c r="B5" s="73" t="s">
        <v>88</v>
      </c>
      <c r="C5" s="87" t="s">
        <v>120</v>
      </c>
      <c r="D5" s="87" t="s">
        <v>89</v>
      </c>
      <c r="E5" s="819" t="s">
        <v>90</v>
      </c>
      <c r="F5" s="87" t="s">
        <v>91</v>
      </c>
      <c r="H5" s="469" t="s">
        <v>278</v>
      </c>
      <c r="I5" s="477"/>
      <c r="J5" s="477"/>
    </row>
    <row r="6" spans="1:10" ht="17.25" thickTop="1">
      <c r="A6" s="328"/>
      <c r="B6" s="306"/>
      <c r="C6" s="306"/>
      <c r="D6" s="306"/>
      <c r="E6" s="306"/>
      <c r="F6" s="306"/>
      <c r="H6" s="471" t="s">
        <v>290</v>
      </c>
      <c r="I6" s="460"/>
      <c r="J6" s="460"/>
    </row>
    <row r="7" spans="1:10" ht="81.75" customHeight="1">
      <c r="A7" s="420" t="s">
        <v>211</v>
      </c>
      <c r="B7" s="421" t="s">
        <v>405</v>
      </c>
      <c r="C7" s="422" t="s">
        <v>93</v>
      </c>
      <c r="D7" s="423">
        <v>15</v>
      </c>
      <c r="E7" s="838"/>
      <c r="F7" s="424">
        <f>E7*D7</f>
        <v>0</v>
      </c>
      <c r="H7" s="472" t="s">
        <v>291</v>
      </c>
      <c r="I7" s="460">
        <f>SUM(F15+F17+F19)</f>
        <v>0</v>
      </c>
      <c r="J7" s="460"/>
    </row>
    <row r="8" spans="1:10">
      <c r="A8" s="328"/>
      <c r="B8" s="329"/>
      <c r="C8" s="306"/>
      <c r="D8" s="306"/>
      <c r="E8" s="306"/>
      <c r="F8" s="306"/>
      <c r="H8" s="474" t="s">
        <v>279</v>
      </c>
      <c r="I8" s="460"/>
      <c r="J8" s="460"/>
    </row>
    <row r="9" spans="1:10" ht="94.5" customHeight="1">
      <c r="A9" s="420" t="s">
        <v>212</v>
      </c>
      <c r="B9" s="421" t="s">
        <v>406</v>
      </c>
      <c r="C9" s="422" t="s">
        <v>93</v>
      </c>
      <c r="D9" s="423">
        <v>15</v>
      </c>
      <c r="E9" s="838"/>
      <c r="F9" s="424">
        <f>E9*D9</f>
        <v>0</v>
      </c>
      <c r="H9" s="476" t="s">
        <v>292</v>
      </c>
      <c r="I9" s="477"/>
      <c r="J9" s="477"/>
    </row>
    <row r="10" spans="1:10">
      <c r="A10" s="328"/>
      <c r="B10" s="329"/>
      <c r="C10" s="306"/>
      <c r="D10" s="306"/>
      <c r="E10" s="306"/>
      <c r="F10" s="306"/>
      <c r="H10" s="479" t="s">
        <v>255</v>
      </c>
      <c r="I10" s="477"/>
      <c r="J10" s="477"/>
    </row>
    <row r="11" spans="1:10" ht="136.5" customHeight="1">
      <c r="A11" s="420" t="s">
        <v>213</v>
      </c>
      <c r="B11" s="421" t="s">
        <v>276</v>
      </c>
      <c r="C11" s="422" t="s">
        <v>93</v>
      </c>
      <c r="D11" s="423">
        <v>15</v>
      </c>
      <c r="E11" s="838"/>
      <c r="F11" s="424">
        <f>E11*D11</f>
        <v>0</v>
      </c>
      <c r="H11" s="484" t="s">
        <v>256</v>
      </c>
      <c r="I11" s="460">
        <f>SUM(J2:J10)</f>
        <v>0</v>
      </c>
      <c r="J11" s="460"/>
    </row>
    <row r="12" spans="1:10">
      <c r="A12" s="328"/>
      <c r="B12" s="329"/>
      <c r="C12" s="306"/>
      <c r="D12" s="306"/>
      <c r="E12" s="306"/>
      <c r="F12" s="306"/>
      <c r="H12" s="282"/>
      <c r="I12" s="24"/>
      <c r="J12" s="24"/>
    </row>
    <row r="13" spans="1:10" ht="161.25" customHeight="1">
      <c r="A13" s="420" t="s">
        <v>214</v>
      </c>
      <c r="B13" s="421" t="s">
        <v>407</v>
      </c>
      <c r="C13" s="422" t="s">
        <v>93</v>
      </c>
      <c r="D13" s="423">
        <v>25</v>
      </c>
      <c r="E13" s="838"/>
      <c r="F13" s="424">
        <f>E13*D13</f>
        <v>0</v>
      </c>
      <c r="G13" s="79"/>
      <c r="H13" s="251"/>
      <c r="I13" s="220"/>
      <c r="J13" s="220"/>
    </row>
    <row r="14" spans="1:10">
      <c r="A14" s="328"/>
      <c r="B14" s="329"/>
      <c r="C14" s="294"/>
      <c r="D14" s="303"/>
      <c r="E14" s="295"/>
      <c r="F14" s="295"/>
    </row>
    <row r="15" spans="1:10" ht="137.25" customHeight="1">
      <c r="A15" s="444" t="s">
        <v>215</v>
      </c>
      <c r="B15" s="445" t="s">
        <v>408</v>
      </c>
      <c r="C15" s="446" t="s">
        <v>93</v>
      </c>
      <c r="D15" s="447">
        <v>235</v>
      </c>
      <c r="E15" s="840"/>
      <c r="F15" s="448">
        <f>E15*D15</f>
        <v>0</v>
      </c>
      <c r="G15" s="79"/>
      <c r="H15" s="184"/>
      <c r="I15" s="220"/>
      <c r="J15" s="220"/>
    </row>
    <row r="16" spans="1:10">
      <c r="A16" s="328"/>
      <c r="B16" s="329"/>
      <c r="C16" s="294"/>
      <c r="D16" s="303"/>
      <c r="E16" s="295"/>
      <c r="F16" s="295"/>
    </row>
    <row r="17" spans="1:10" ht="137.25" customHeight="1">
      <c r="A17" s="444" t="s">
        <v>410</v>
      </c>
      <c r="B17" s="445" t="s">
        <v>413</v>
      </c>
      <c r="C17" s="446" t="s">
        <v>93</v>
      </c>
      <c r="D17" s="447">
        <v>6</v>
      </c>
      <c r="E17" s="840"/>
      <c r="F17" s="448">
        <f>E17*D17</f>
        <v>0</v>
      </c>
      <c r="G17" s="79"/>
      <c r="H17" s="409"/>
      <c r="I17" s="220"/>
      <c r="J17" s="220"/>
    </row>
    <row r="18" spans="1:10">
      <c r="A18" s="328"/>
      <c r="B18" s="329"/>
      <c r="C18" s="294"/>
      <c r="D18" s="303"/>
      <c r="E18" s="295"/>
      <c r="F18" s="295"/>
    </row>
    <row r="19" spans="1:10" ht="146.25" customHeight="1">
      <c r="A19" s="444" t="s">
        <v>412</v>
      </c>
      <c r="B19" s="445" t="s">
        <v>414</v>
      </c>
      <c r="C19" s="446" t="s">
        <v>93</v>
      </c>
      <c r="D19" s="447">
        <v>20</v>
      </c>
      <c r="E19" s="840"/>
      <c r="F19" s="448">
        <f>E19*D19</f>
        <v>0</v>
      </c>
      <c r="G19" s="79"/>
      <c r="H19" s="409"/>
      <c r="I19" s="220"/>
      <c r="J19" s="220"/>
    </row>
    <row r="20" spans="1:10" s="79" customFormat="1" ht="12.75">
      <c r="A20" s="316"/>
      <c r="B20" s="293"/>
      <c r="C20" s="307"/>
      <c r="D20" s="317"/>
      <c r="E20" s="309"/>
      <c r="F20" s="309"/>
    </row>
    <row r="21" spans="1:10" s="79" customFormat="1" ht="169.5" customHeight="1">
      <c r="A21" s="385" t="s">
        <v>415</v>
      </c>
      <c r="B21" s="250" t="s">
        <v>416</v>
      </c>
      <c r="C21" s="247" t="s">
        <v>95</v>
      </c>
      <c r="D21" s="248">
        <v>20</v>
      </c>
      <c r="E21" s="835"/>
      <c r="F21" s="249">
        <f>E21*D21</f>
        <v>0</v>
      </c>
    </row>
    <row r="22" spans="1:10" ht="17.25" thickBot="1">
      <c r="A22" s="449"/>
      <c r="B22" s="450"/>
      <c r="C22" s="412"/>
      <c r="D22" s="413"/>
      <c r="E22" s="414"/>
      <c r="F22" s="414"/>
    </row>
    <row r="23" spans="1:10" s="24" customFormat="1" ht="17.25" thickBot="1">
      <c r="A23" s="451"/>
      <c r="B23" s="439" t="s">
        <v>216</v>
      </c>
      <c r="C23" s="440"/>
      <c r="D23" s="441"/>
      <c r="E23" s="425"/>
      <c r="F23" s="425">
        <f>SUM(F6:F21)</f>
        <v>0</v>
      </c>
    </row>
    <row r="24" spans="1:10" ht="17.25" thickTop="1"/>
  </sheetData>
  <sheetProtection algorithmName="SHA-512" hashValue="VTdCIw9BfGPAx1mM6Zuj+4FzXInDIr/5e15fYM2eSgyTc61wg5rG/aO6r2LFtcTlT0uot3vD4fknvnBNyIfDSQ==" saltValue="mfJO944nwPnchFdwLjr0lQ==" spinCount="100000" sheet="1" objects="1" scenarios="1" selectLockedCells="1"/>
  <conditionalFormatting sqref="E3:E200">
    <cfRule type="expression" dxfId="6" priority="1">
      <formula>$D3&gt;0</formula>
    </cfRule>
  </conditionalFormatting>
  <pageMargins left="0.78740157480314965" right="0.39370078740157483" top="0.98425196850393704" bottom="0.98425196850393704" header="0.51181102362204722" footer="0.51181102362204722"/>
  <pageSetup paperSize="9" scale="90" firstPageNumber="0" orientation="portrait" r:id="rId1"/>
  <headerFooter alignWithMargins="0">
    <oddHeader>&amp;L&amp;"Calibri,Krepko"&amp;9&amp;UObjekt: Večnamenska športna dvorana
Prežihova 1, 9520 Gornja Radgona&amp;R&amp;9POPIS OBRTNIŠKIH DEL
B/9.0 MONTAŽERSKA DELA</oddHeader>
    <oddFooter>&amp;LRekonstrukcija - OBSTOJEČI OBJEKT&amp;R&amp;P</oddFooter>
  </headerFooter>
  <colBreaks count="1" manualBreakCount="1">
    <brk id="6" max="2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67544-984C-41AD-812C-511D6771F0BD}">
  <sheetPr codeName="List14"/>
  <dimension ref="A1:M313"/>
  <sheetViews>
    <sheetView view="pageBreakPreview" zoomScale="85" zoomScaleNormal="100" zoomScaleSheetLayoutView="85" workbookViewId="0">
      <pane ySplit="12" topLeftCell="A13" activePane="bottomLeft" state="frozen"/>
      <selection activeCell="E37" sqref="E37"/>
      <selection pane="bottomLeft" activeCell="E11" sqref="E11"/>
    </sheetView>
  </sheetViews>
  <sheetFormatPr defaultRowHeight="16.5"/>
  <cols>
    <col min="1" max="1" width="6.85546875" style="577" customWidth="1"/>
    <col min="2" max="2" width="40.140625" style="578" bestFit="1" customWidth="1"/>
    <col min="3" max="3" width="11" style="534" customWidth="1"/>
    <col min="4" max="4" width="11" style="527" customWidth="1"/>
    <col min="5" max="5" width="16.7109375" style="579" customWidth="1"/>
    <col min="6" max="6" width="16.7109375" style="580" customWidth="1"/>
    <col min="7" max="7" width="9.140625" style="1" hidden="1" customWidth="1"/>
    <col min="8" max="8" width="64.85546875" style="1" hidden="1" customWidth="1"/>
    <col min="9" max="10" width="13" style="1" hidden="1" customWidth="1"/>
    <col min="11" max="12" width="9.140625" style="531"/>
    <col min="13" max="13" width="19" style="531" customWidth="1"/>
    <col min="14" max="16384" width="9.140625" style="531"/>
  </cols>
  <sheetData>
    <row r="1" spans="1:13" s="458" customFormat="1">
      <c r="A1" s="143" t="s">
        <v>417</v>
      </c>
      <c r="B1" s="453" t="s">
        <v>418</v>
      </c>
      <c r="C1" s="454"/>
      <c r="D1" s="455"/>
      <c r="E1" s="456"/>
      <c r="F1" s="457"/>
      <c r="G1" s="1"/>
      <c r="H1" s="1"/>
      <c r="I1" s="165" t="s">
        <v>419</v>
      </c>
      <c r="J1" s="165" t="s">
        <v>420</v>
      </c>
    </row>
    <row r="2" spans="1:13" s="458" customFormat="1">
      <c r="A2" s="143"/>
      <c r="B2" s="144"/>
      <c r="C2" s="454"/>
      <c r="D2" s="455"/>
      <c r="E2" s="456"/>
      <c r="F2" s="457"/>
      <c r="G2" s="1"/>
      <c r="H2" s="459" t="s">
        <v>288</v>
      </c>
      <c r="I2" s="460">
        <f>F25</f>
        <v>0</v>
      </c>
      <c r="J2" s="460"/>
    </row>
    <row r="3" spans="1:13" s="458" customFormat="1">
      <c r="A3" s="463" t="s">
        <v>421</v>
      </c>
      <c r="B3" s="464" t="s">
        <v>422</v>
      </c>
      <c r="C3" s="465"/>
      <c r="D3" s="466"/>
      <c r="E3" s="467"/>
      <c r="F3" s="468"/>
      <c r="G3" s="1"/>
      <c r="H3" s="461" t="s">
        <v>297</v>
      </c>
      <c r="I3" s="460"/>
      <c r="J3" s="460"/>
    </row>
    <row r="4" spans="1:13" s="458" customFormat="1">
      <c r="A4" s="463" t="s">
        <v>423</v>
      </c>
      <c r="B4" s="464" t="s">
        <v>424</v>
      </c>
      <c r="C4" s="465"/>
      <c r="D4" s="466"/>
      <c r="E4" s="467"/>
      <c r="F4" s="468"/>
      <c r="G4" s="1"/>
      <c r="H4" s="462" t="s">
        <v>289</v>
      </c>
      <c r="I4" s="460"/>
      <c r="J4" s="460"/>
    </row>
    <row r="5" spans="1:13" s="470" customFormat="1">
      <c r="A5" s="463" t="s">
        <v>425</v>
      </c>
      <c r="B5" s="464" t="s">
        <v>426</v>
      </c>
      <c r="C5" s="465"/>
      <c r="D5" s="466"/>
      <c r="E5" s="467"/>
      <c r="F5" s="468"/>
      <c r="G5" s="1"/>
      <c r="H5" s="469" t="s">
        <v>278</v>
      </c>
      <c r="I5" s="460">
        <f>F16+F19+F22+F28+F48+F51+F54+F57+F62+F76+F79+F82+F85+F88+F91+F94+F97+F100</f>
        <v>0</v>
      </c>
      <c r="J5" s="460"/>
    </row>
    <row r="6" spans="1:13" s="470" customFormat="1">
      <c r="A6" s="463" t="s">
        <v>427</v>
      </c>
      <c r="B6" s="946" t="s">
        <v>428</v>
      </c>
      <c r="C6" s="946"/>
      <c r="D6" s="946"/>
      <c r="E6" s="946"/>
      <c r="F6" s="946"/>
      <c r="G6" s="1"/>
      <c r="H6" s="471" t="s">
        <v>290</v>
      </c>
      <c r="J6" s="460"/>
      <c r="M6" s="491"/>
    </row>
    <row r="7" spans="1:13" s="470" customFormat="1">
      <c r="A7" s="475"/>
      <c r="B7" s="946"/>
      <c r="C7" s="946"/>
      <c r="D7" s="946"/>
      <c r="E7" s="946"/>
      <c r="F7" s="946"/>
      <c r="G7" s="24"/>
      <c r="H7" s="472" t="s">
        <v>291</v>
      </c>
      <c r="I7" s="473">
        <f>F210+F207+F202+F197+F194+F155+F148+F145+F142+F139+F136+F133+F130+F127+F109+F71+F65+F45+F42+F39+F36+F33</f>
        <v>0</v>
      </c>
      <c r="J7" s="473"/>
      <c r="M7" s="491"/>
    </row>
    <row r="8" spans="1:13" s="458" customFormat="1">
      <c r="G8" s="1"/>
      <c r="H8" s="474" t="s">
        <v>279</v>
      </c>
      <c r="I8" s="460">
        <f>F68+F112+F115+F119+F122+F160+F163+F166+F169+F172+F176+F179+F189+F152</f>
        <v>0</v>
      </c>
      <c r="J8" s="460"/>
    </row>
    <row r="9" spans="1:13" s="458" customFormat="1">
      <c r="G9" s="1"/>
      <c r="H9" s="476" t="s">
        <v>292</v>
      </c>
      <c r="I9" s="477"/>
      <c r="J9" s="477"/>
    </row>
    <row r="10" spans="1:13" s="458" customFormat="1">
      <c r="A10" s="475"/>
      <c r="B10" s="478"/>
      <c r="C10" s="454"/>
      <c r="D10" s="455"/>
      <c r="E10" s="456"/>
      <c r="F10" s="457"/>
      <c r="G10" s="1"/>
      <c r="H10" s="479" t="s">
        <v>255</v>
      </c>
      <c r="I10" s="473"/>
      <c r="J10" s="473"/>
    </row>
    <row r="11" spans="1:13" s="458" customFormat="1" ht="17.25" thickBot="1">
      <c r="A11" s="480"/>
      <c r="B11" s="481" t="s">
        <v>429</v>
      </c>
      <c r="C11" s="482" t="s">
        <v>120</v>
      </c>
      <c r="D11" s="482" t="s">
        <v>89</v>
      </c>
      <c r="E11" s="841" t="s">
        <v>430</v>
      </c>
      <c r="F11" s="483" t="s">
        <v>91</v>
      </c>
      <c r="G11" s="1"/>
      <c r="H11" s="484" t="s">
        <v>256</v>
      </c>
      <c r="I11" s="460">
        <f>SUM(J2:J10)</f>
        <v>0</v>
      </c>
      <c r="J11" s="477"/>
      <c r="K11" s="485"/>
    </row>
    <row r="12" spans="1:13" s="485" customFormat="1" ht="17.25" thickTop="1">
      <c r="A12" s="486"/>
      <c r="B12" s="487"/>
      <c r="C12" s="488"/>
      <c r="D12" s="488"/>
      <c r="E12" s="489"/>
      <c r="F12" s="489"/>
      <c r="G12" s="1"/>
      <c r="H12" s="490"/>
      <c r="J12" s="24"/>
      <c r="K12" s="492"/>
    </row>
    <row r="13" spans="1:13" s="492" customFormat="1">
      <c r="A13" s="486" t="s">
        <v>431</v>
      </c>
      <c r="B13" s="487" t="s">
        <v>48</v>
      </c>
      <c r="C13" s="488"/>
      <c r="D13" s="488"/>
      <c r="E13" s="489"/>
      <c r="F13" s="489"/>
      <c r="G13" s="1"/>
      <c r="H13" s="452"/>
      <c r="I13" s="220"/>
      <c r="J13" s="220"/>
    </row>
    <row r="14" spans="1:13" s="492" customFormat="1">
      <c r="A14" s="493"/>
      <c r="B14" s="494"/>
      <c r="C14" s="495"/>
      <c r="D14" s="495"/>
      <c r="E14" s="496"/>
      <c r="F14" s="496"/>
      <c r="G14" s="1"/>
      <c r="H14" s="1"/>
      <c r="I14" s="1"/>
      <c r="J14" s="1"/>
      <c r="K14" s="497"/>
    </row>
    <row r="15" spans="1:13" s="497" customFormat="1" ht="127.5">
      <c r="A15" s="498" t="s">
        <v>432</v>
      </c>
      <c r="B15" s="499" t="s">
        <v>433</v>
      </c>
      <c r="C15" s="500"/>
      <c r="D15" s="500"/>
      <c r="E15" s="501"/>
      <c r="F15" s="501"/>
      <c r="G15" s="79"/>
      <c r="H15" s="452"/>
      <c r="I15" s="220"/>
      <c r="J15" s="220"/>
    </row>
    <row r="16" spans="1:13" s="497" customFormat="1">
      <c r="A16" s="502"/>
      <c r="B16" s="499" t="s">
        <v>434</v>
      </c>
      <c r="C16" s="500" t="s">
        <v>102</v>
      </c>
      <c r="D16" s="500">
        <f>32+31+31</f>
        <v>94</v>
      </c>
      <c r="E16" s="842"/>
      <c r="F16" s="501">
        <f>D16*E16</f>
        <v>0</v>
      </c>
      <c r="G16" s="1"/>
      <c r="H16" s="452"/>
      <c r="I16" s="220"/>
      <c r="J16" s="220"/>
    </row>
    <row r="17" spans="1:11" s="497" customFormat="1">
      <c r="A17" s="493"/>
      <c r="B17" s="494"/>
      <c r="C17" s="495"/>
      <c r="D17" s="495"/>
      <c r="E17" s="496"/>
      <c r="F17" s="496"/>
      <c r="G17" s="79"/>
      <c r="H17" s="452"/>
      <c r="I17" s="220"/>
      <c r="J17" s="220"/>
    </row>
    <row r="18" spans="1:11" s="497" customFormat="1" ht="89.25">
      <c r="A18" s="498" t="s">
        <v>432</v>
      </c>
      <c r="B18" s="499" t="s">
        <v>435</v>
      </c>
      <c r="C18" s="500"/>
      <c r="D18" s="500"/>
      <c r="E18" s="501"/>
      <c r="F18" s="501"/>
      <c r="G18" s="79"/>
      <c r="H18" s="452"/>
      <c r="I18" s="220"/>
      <c r="J18" s="220"/>
    </row>
    <row r="19" spans="1:11" s="497" customFormat="1">
      <c r="A19" s="502"/>
      <c r="B19" s="499" t="s">
        <v>436</v>
      </c>
      <c r="C19" s="500" t="s">
        <v>102</v>
      </c>
      <c r="D19" s="500">
        <v>3</v>
      </c>
      <c r="E19" s="842"/>
      <c r="F19" s="501">
        <f>D19*E19</f>
        <v>0</v>
      </c>
      <c r="G19" s="79"/>
      <c r="H19" s="452"/>
      <c r="I19" s="220"/>
      <c r="J19" s="220"/>
    </row>
    <row r="20" spans="1:11" s="497" customFormat="1">
      <c r="A20" s="493"/>
      <c r="B20" s="494"/>
      <c r="C20" s="495"/>
      <c r="D20" s="495"/>
      <c r="E20" s="496"/>
      <c r="F20" s="496"/>
      <c r="G20" s="1"/>
      <c r="H20" s="452"/>
      <c r="I20" s="220"/>
      <c r="J20" s="220"/>
    </row>
    <row r="21" spans="1:11" s="497" customFormat="1" ht="63.75">
      <c r="A21" s="498" t="s">
        <v>432</v>
      </c>
      <c r="B21" s="499" t="s">
        <v>437</v>
      </c>
      <c r="C21" s="500"/>
      <c r="D21" s="500"/>
      <c r="E21" s="501"/>
      <c r="F21" s="501"/>
      <c r="G21" s="79"/>
      <c r="H21" s="452"/>
      <c r="I21" s="220"/>
      <c r="J21" s="220"/>
    </row>
    <row r="22" spans="1:11" s="497" customFormat="1">
      <c r="A22" s="502"/>
      <c r="B22" s="499" t="s">
        <v>436</v>
      </c>
      <c r="C22" s="500" t="s">
        <v>102</v>
      </c>
      <c r="D22" s="500">
        <v>1</v>
      </c>
      <c r="E22" s="842"/>
      <c r="F22" s="501">
        <f>D22*E22</f>
        <v>0</v>
      </c>
      <c r="G22" s="79"/>
      <c r="H22" s="452"/>
      <c r="I22" s="220"/>
      <c r="J22" s="220"/>
    </row>
    <row r="23" spans="1:11" s="497" customFormat="1">
      <c r="A23" s="493"/>
      <c r="B23" s="494"/>
      <c r="C23" s="495"/>
      <c r="D23" s="495"/>
      <c r="E23" s="496"/>
      <c r="F23" s="496"/>
      <c r="G23" s="79"/>
      <c r="H23" s="1"/>
      <c r="I23" s="1"/>
      <c r="J23" s="1"/>
    </row>
    <row r="24" spans="1:11" s="497" customFormat="1" ht="191.25">
      <c r="A24" s="503" t="s">
        <v>432</v>
      </c>
      <c r="B24" s="504" t="s">
        <v>620</v>
      </c>
      <c r="C24" s="505"/>
      <c r="D24" s="505"/>
      <c r="E24" s="506"/>
      <c r="F24" s="506"/>
      <c r="G24" s="79"/>
      <c r="H24" s="1"/>
      <c r="I24" s="1"/>
      <c r="J24" s="1"/>
    </row>
    <row r="25" spans="1:11" s="497" customFormat="1">
      <c r="A25" s="507"/>
      <c r="B25" s="504" t="s">
        <v>436</v>
      </c>
      <c r="C25" s="505" t="s">
        <v>102</v>
      </c>
      <c r="D25" s="505">
        <v>10</v>
      </c>
      <c r="E25" s="843"/>
      <c r="F25" s="506">
        <f>D25*E25</f>
        <v>0</v>
      </c>
      <c r="G25" s="79"/>
      <c r="H25" s="1"/>
      <c r="I25" s="1"/>
      <c r="J25" s="1"/>
    </row>
    <row r="26" spans="1:11" s="497" customFormat="1">
      <c r="A26" s="493"/>
      <c r="B26" s="494"/>
      <c r="C26" s="495"/>
      <c r="D26" s="495"/>
      <c r="E26" s="496"/>
      <c r="F26" s="496"/>
      <c r="G26" s="1"/>
      <c r="H26" s="1"/>
      <c r="I26" s="1"/>
      <c r="J26" s="1"/>
    </row>
    <row r="27" spans="1:11" s="497" customFormat="1" ht="51">
      <c r="A27" s="498" t="s">
        <v>432</v>
      </c>
      <c r="B27" s="499" t="s">
        <v>438</v>
      </c>
      <c r="C27" s="500"/>
      <c r="D27" s="500"/>
      <c r="E27" s="501"/>
      <c r="F27" s="501"/>
      <c r="G27" s="1"/>
      <c r="H27" s="24"/>
      <c r="I27" s="24"/>
      <c r="J27" s="24"/>
    </row>
    <row r="28" spans="1:11" s="497" customFormat="1">
      <c r="A28" s="498"/>
      <c r="B28" s="499" t="s">
        <v>436</v>
      </c>
      <c r="C28" s="500" t="s">
        <v>102</v>
      </c>
      <c r="D28" s="500">
        <v>1</v>
      </c>
      <c r="E28" s="842"/>
      <c r="F28" s="501">
        <f>D28*E28</f>
        <v>0</v>
      </c>
      <c r="G28" s="1"/>
      <c r="H28" s="24"/>
      <c r="I28" s="24"/>
      <c r="J28" s="24"/>
    </row>
    <row r="29" spans="1:11" s="497" customFormat="1">
      <c r="A29" s="508"/>
      <c r="B29" s="494"/>
      <c r="C29" s="495"/>
      <c r="D29" s="495"/>
      <c r="E29" s="496"/>
      <c r="F29" s="496"/>
      <c r="G29" s="24"/>
      <c r="H29" s="24"/>
      <c r="I29" s="24"/>
      <c r="J29" s="24"/>
    </row>
    <row r="30" spans="1:11" s="497" customFormat="1">
      <c r="A30" s="509" t="s">
        <v>439</v>
      </c>
      <c r="B30" s="510" t="s">
        <v>440</v>
      </c>
      <c r="C30" s="511"/>
      <c r="D30" s="511"/>
      <c r="E30" s="512"/>
      <c r="F30" s="512"/>
      <c r="G30" s="24"/>
      <c r="H30" s="1"/>
      <c r="I30" s="1"/>
      <c r="J30" s="1"/>
      <c r="K30" s="513"/>
    </row>
    <row r="31" spans="1:11" s="513" customFormat="1">
      <c r="A31" s="493"/>
      <c r="B31" s="494"/>
      <c r="C31" s="495"/>
      <c r="D31" s="495"/>
      <c r="E31" s="496"/>
      <c r="F31" s="496"/>
      <c r="G31" s="1"/>
      <c r="H31" s="1"/>
      <c r="I31" s="1"/>
      <c r="J31" s="1"/>
      <c r="K31" s="497"/>
    </row>
    <row r="32" spans="1:11" s="497" customFormat="1" ht="38.25">
      <c r="A32" s="514" t="s">
        <v>432</v>
      </c>
      <c r="B32" s="515" t="s">
        <v>441</v>
      </c>
      <c r="C32" s="516"/>
      <c r="D32" s="516"/>
      <c r="E32" s="517"/>
      <c r="F32" s="517"/>
      <c r="G32" s="1"/>
      <c r="H32" s="1"/>
      <c r="I32" s="1"/>
      <c r="J32" s="1"/>
    </row>
    <row r="33" spans="1:10" s="497" customFormat="1">
      <c r="A33" s="518"/>
      <c r="B33" s="515" t="s">
        <v>442</v>
      </c>
      <c r="C33" s="516" t="s">
        <v>443</v>
      </c>
      <c r="D33" s="516">
        <v>12</v>
      </c>
      <c r="E33" s="844"/>
      <c r="F33" s="517">
        <f>D33*E33</f>
        <v>0</v>
      </c>
      <c r="G33" s="1"/>
      <c r="H33" s="1"/>
      <c r="I33" s="1"/>
      <c r="J33" s="1"/>
    </row>
    <row r="34" spans="1:10" s="497" customFormat="1">
      <c r="A34" s="493"/>
      <c r="B34" s="494"/>
      <c r="C34" s="495"/>
      <c r="D34" s="495"/>
      <c r="E34" s="496"/>
      <c r="F34" s="496"/>
      <c r="G34" s="1"/>
      <c r="H34" s="1"/>
      <c r="I34" s="1"/>
      <c r="J34" s="1"/>
    </row>
    <row r="35" spans="1:10" s="497" customFormat="1" ht="38.25">
      <c r="A35" s="514" t="s">
        <v>432</v>
      </c>
      <c r="B35" s="515" t="s">
        <v>444</v>
      </c>
      <c r="C35" s="516"/>
      <c r="D35" s="516"/>
      <c r="E35" s="517"/>
      <c r="F35" s="517"/>
      <c r="G35" s="1"/>
      <c r="H35" s="1"/>
      <c r="I35" s="1"/>
      <c r="J35" s="1"/>
    </row>
    <row r="36" spans="1:10" s="497" customFormat="1">
      <c r="A36" s="518"/>
      <c r="B36" s="515" t="s">
        <v>442</v>
      </c>
      <c r="C36" s="516" t="s">
        <v>443</v>
      </c>
      <c r="D36" s="516">
        <v>4</v>
      </c>
      <c r="E36" s="844"/>
      <c r="F36" s="517">
        <f>D36*E36</f>
        <v>0</v>
      </c>
      <c r="G36" s="1"/>
      <c r="H36" s="1"/>
      <c r="I36" s="1"/>
      <c r="J36" s="1"/>
    </row>
    <row r="37" spans="1:10" s="497" customFormat="1">
      <c r="A37" s="493"/>
      <c r="B37" s="494"/>
      <c r="C37" s="495"/>
      <c r="D37" s="495"/>
      <c r="E37" s="496"/>
      <c r="F37" s="496"/>
      <c r="G37" s="1"/>
      <c r="H37" s="1"/>
      <c r="I37" s="1"/>
      <c r="J37" s="1"/>
    </row>
    <row r="38" spans="1:10" s="497" customFormat="1" ht="63.75">
      <c r="A38" s="514" t="s">
        <v>432</v>
      </c>
      <c r="B38" s="515" t="s">
        <v>445</v>
      </c>
      <c r="C38" s="516"/>
      <c r="D38" s="516"/>
      <c r="E38" s="517"/>
      <c r="F38" s="517"/>
      <c r="G38" s="1"/>
      <c r="H38" s="1"/>
      <c r="I38" s="1"/>
      <c r="J38" s="1"/>
    </row>
    <row r="39" spans="1:10" s="497" customFormat="1">
      <c r="A39" s="518"/>
      <c r="B39" s="515" t="s">
        <v>446</v>
      </c>
      <c r="C39" s="516" t="s">
        <v>93</v>
      </c>
      <c r="D39" s="516">
        <v>6</v>
      </c>
      <c r="E39" s="844"/>
      <c r="F39" s="517">
        <f>D39*E39</f>
        <v>0</v>
      </c>
      <c r="G39" s="1"/>
      <c r="H39" s="1"/>
      <c r="I39" s="1"/>
      <c r="J39" s="1"/>
    </row>
    <row r="40" spans="1:10" s="497" customFormat="1">
      <c r="A40" s="493"/>
      <c r="B40" s="494"/>
      <c r="C40" s="495"/>
      <c r="D40" s="495"/>
      <c r="E40" s="496"/>
      <c r="F40" s="496"/>
      <c r="G40" s="1"/>
      <c r="H40" s="1"/>
      <c r="I40" s="1"/>
      <c r="J40" s="1"/>
    </row>
    <row r="41" spans="1:10" s="497" customFormat="1" ht="25.5">
      <c r="A41" s="514" t="s">
        <v>432</v>
      </c>
      <c r="B41" s="515" t="s">
        <v>447</v>
      </c>
      <c r="C41" s="516"/>
      <c r="D41" s="516"/>
      <c r="E41" s="517"/>
      <c r="F41" s="517"/>
      <c r="G41" s="1"/>
      <c r="H41" s="1"/>
      <c r="I41" s="1"/>
      <c r="J41" s="1"/>
    </row>
    <row r="42" spans="1:10" s="497" customFormat="1">
      <c r="A42" s="518"/>
      <c r="B42" s="515" t="s">
        <v>442</v>
      </c>
      <c r="C42" s="516" t="s">
        <v>443</v>
      </c>
      <c r="D42" s="516">
        <v>23</v>
      </c>
      <c r="E42" s="844"/>
      <c r="F42" s="517">
        <f>D42*E42</f>
        <v>0</v>
      </c>
      <c r="G42" s="1"/>
      <c r="H42" s="1"/>
      <c r="I42" s="1"/>
      <c r="J42" s="1"/>
    </row>
    <row r="43" spans="1:10" s="497" customFormat="1">
      <c r="A43" s="493"/>
      <c r="B43" s="494"/>
      <c r="C43" s="495"/>
      <c r="D43" s="495"/>
      <c r="E43" s="496"/>
      <c r="F43" s="496"/>
      <c r="G43" s="1"/>
      <c r="H43" s="1"/>
      <c r="I43" s="1"/>
      <c r="J43" s="1"/>
    </row>
    <row r="44" spans="1:10" s="497" customFormat="1" ht="25.5">
      <c r="A44" s="514" t="s">
        <v>432</v>
      </c>
      <c r="B44" s="515" t="s">
        <v>448</v>
      </c>
      <c r="C44" s="516"/>
      <c r="D44" s="516"/>
      <c r="E44" s="517"/>
      <c r="F44" s="517"/>
      <c r="G44" s="1"/>
      <c r="H44" s="1"/>
      <c r="I44" s="1"/>
      <c r="J44" s="1"/>
    </row>
    <row r="45" spans="1:10" s="497" customFormat="1">
      <c r="A45" s="518"/>
      <c r="B45" s="515" t="s">
        <v>442</v>
      </c>
      <c r="C45" s="516" t="s">
        <v>443</v>
      </c>
      <c r="D45" s="516">
        <v>24</v>
      </c>
      <c r="E45" s="844"/>
      <c r="F45" s="517">
        <f>D45*E45</f>
        <v>0</v>
      </c>
      <c r="G45" s="1"/>
      <c r="H45" s="1"/>
      <c r="I45" s="1"/>
      <c r="J45" s="1"/>
    </row>
    <row r="46" spans="1:10" s="497" customFormat="1">
      <c r="A46" s="493"/>
      <c r="B46" s="494"/>
      <c r="C46" s="495"/>
      <c r="D46" s="495"/>
      <c r="E46" s="496"/>
      <c r="F46" s="496"/>
      <c r="G46" s="1"/>
      <c r="H46" s="1"/>
      <c r="I46" s="1"/>
      <c r="J46" s="1"/>
    </row>
    <row r="47" spans="1:10" s="497" customFormat="1" ht="51">
      <c r="A47" s="498" t="s">
        <v>432</v>
      </c>
      <c r="B47" s="499" t="s">
        <v>449</v>
      </c>
      <c r="C47" s="500"/>
      <c r="D47" s="500"/>
      <c r="E47" s="501"/>
      <c r="F47" s="501"/>
      <c r="G47" s="1"/>
      <c r="H47" s="1"/>
      <c r="I47" s="1"/>
      <c r="J47" s="1"/>
    </row>
    <row r="48" spans="1:10" s="497" customFormat="1">
      <c r="A48" s="502"/>
      <c r="B48" s="499" t="s">
        <v>442</v>
      </c>
      <c r="C48" s="500" t="s">
        <v>443</v>
      </c>
      <c r="D48" s="500">
        <v>246</v>
      </c>
      <c r="E48" s="842"/>
      <c r="F48" s="501">
        <f>D48*E48</f>
        <v>0</v>
      </c>
      <c r="G48" s="1"/>
      <c r="H48" s="1"/>
      <c r="I48" s="1"/>
      <c r="J48" s="1"/>
    </row>
    <row r="49" spans="1:11" s="497" customFormat="1">
      <c r="A49" s="493"/>
      <c r="B49" s="494"/>
      <c r="C49" s="495"/>
      <c r="D49" s="495"/>
      <c r="E49" s="496"/>
      <c r="F49" s="496"/>
      <c r="G49" s="1"/>
      <c r="H49" s="1"/>
      <c r="I49" s="1"/>
      <c r="J49" s="1"/>
    </row>
    <row r="50" spans="1:11" s="497" customFormat="1" ht="38.25">
      <c r="A50" s="498" t="s">
        <v>432</v>
      </c>
      <c r="B50" s="499" t="s">
        <v>450</v>
      </c>
      <c r="C50" s="500"/>
      <c r="D50" s="500"/>
      <c r="E50" s="501"/>
      <c r="F50" s="501"/>
      <c r="G50" s="1"/>
      <c r="H50" s="1"/>
      <c r="I50" s="1"/>
      <c r="J50" s="1"/>
    </row>
    <row r="51" spans="1:11" s="497" customFormat="1">
      <c r="A51" s="502"/>
      <c r="B51" s="499" t="s">
        <v>442</v>
      </c>
      <c r="C51" s="500" t="s">
        <v>443</v>
      </c>
      <c r="D51" s="500">
        <v>50</v>
      </c>
      <c r="E51" s="842"/>
      <c r="F51" s="501">
        <f>D51*E51</f>
        <v>0</v>
      </c>
      <c r="G51" s="1"/>
      <c r="H51" s="1"/>
      <c r="I51" s="1"/>
      <c r="J51" s="1"/>
    </row>
    <row r="52" spans="1:11" s="497" customFormat="1">
      <c r="A52" s="493"/>
      <c r="B52" s="494"/>
      <c r="C52" s="495"/>
      <c r="D52" s="495"/>
      <c r="E52" s="496"/>
      <c r="F52" s="496"/>
      <c r="G52" s="1"/>
      <c r="H52" s="1"/>
      <c r="I52" s="1"/>
      <c r="J52" s="1"/>
    </row>
    <row r="53" spans="1:11" s="497" customFormat="1" ht="51">
      <c r="A53" s="502" t="s">
        <v>432</v>
      </c>
      <c r="B53" s="499" t="s">
        <v>451</v>
      </c>
      <c r="C53" s="500"/>
      <c r="D53" s="500"/>
      <c r="E53" s="501"/>
      <c r="F53" s="501"/>
      <c r="G53" s="1"/>
      <c r="H53" s="1"/>
      <c r="I53" s="1"/>
      <c r="J53" s="1"/>
    </row>
    <row r="54" spans="1:11" s="497" customFormat="1">
      <c r="A54" s="502"/>
      <c r="B54" s="499" t="s">
        <v>452</v>
      </c>
      <c r="C54" s="500" t="s">
        <v>151</v>
      </c>
      <c r="D54" s="500">
        <v>3</v>
      </c>
      <c r="E54" s="842"/>
      <c r="F54" s="501">
        <f>D54*E54</f>
        <v>0</v>
      </c>
      <c r="G54" s="1"/>
      <c r="H54" s="1"/>
      <c r="I54" s="1"/>
      <c r="J54" s="1"/>
    </row>
    <row r="55" spans="1:11" s="497" customFormat="1">
      <c r="A55" s="493"/>
      <c r="B55" s="494"/>
      <c r="C55" s="495"/>
      <c r="D55" s="495"/>
      <c r="E55" s="496"/>
      <c r="F55" s="496"/>
      <c r="G55" s="1"/>
      <c r="H55" s="1"/>
      <c r="I55" s="1"/>
      <c r="J55" s="1"/>
    </row>
    <row r="56" spans="1:11" s="497" customFormat="1" ht="38.25">
      <c r="A56" s="502" t="s">
        <v>432</v>
      </c>
      <c r="B56" s="499" t="s">
        <v>453</v>
      </c>
      <c r="C56" s="500"/>
      <c r="D56" s="500"/>
      <c r="E56" s="501"/>
      <c r="F56" s="501"/>
      <c r="G56" s="1"/>
      <c r="H56" s="1"/>
      <c r="I56" s="1"/>
      <c r="J56" s="1"/>
    </row>
    <row r="57" spans="1:11" s="497" customFormat="1">
      <c r="A57" s="502"/>
      <c r="B57" s="499" t="s">
        <v>452</v>
      </c>
      <c r="C57" s="500" t="s">
        <v>151</v>
      </c>
      <c r="D57" s="500">
        <v>14</v>
      </c>
      <c r="E57" s="842"/>
      <c r="F57" s="501">
        <f>D57*E57</f>
        <v>0</v>
      </c>
      <c r="G57" s="1"/>
      <c r="H57" s="1"/>
      <c r="I57" s="1"/>
      <c r="J57" s="1"/>
    </row>
    <row r="58" spans="1:11" s="497" customFormat="1">
      <c r="A58" s="493"/>
      <c r="B58" s="494"/>
      <c r="C58" s="495"/>
      <c r="D58" s="495"/>
      <c r="E58" s="496"/>
      <c r="F58" s="496"/>
      <c r="G58" s="1"/>
      <c r="H58" s="1"/>
      <c r="I58" s="1"/>
      <c r="J58" s="1"/>
    </row>
    <row r="59" spans="1:11" s="497" customFormat="1">
      <c r="A59" s="519" t="s">
        <v>454</v>
      </c>
      <c r="B59" s="510" t="s">
        <v>455</v>
      </c>
      <c r="C59" s="511"/>
      <c r="D59" s="511"/>
      <c r="E59" s="512"/>
      <c r="F59" s="512"/>
      <c r="G59" s="1"/>
      <c r="H59" s="1"/>
      <c r="I59" s="1"/>
      <c r="J59" s="1"/>
      <c r="K59" s="513"/>
    </row>
    <row r="60" spans="1:11" s="513" customFormat="1">
      <c r="A60" s="493"/>
      <c r="B60" s="494"/>
      <c r="C60" s="495"/>
      <c r="D60" s="495"/>
      <c r="E60" s="496"/>
      <c r="F60" s="496"/>
      <c r="G60" s="1"/>
      <c r="H60" s="1"/>
      <c r="I60" s="1"/>
      <c r="J60" s="1"/>
      <c r="K60" s="497"/>
    </row>
    <row r="61" spans="1:11" s="497" customFormat="1" ht="25.5">
      <c r="A61" s="498" t="s">
        <v>432</v>
      </c>
      <c r="B61" s="499" t="s">
        <v>456</v>
      </c>
      <c r="C61" s="500"/>
      <c r="D61" s="500"/>
      <c r="E61" s="501"/>
      <c r="F61" s="501"/>
      <c r="G61" s="1"/>
      <c r="H61" s="1"/>
      <c r="I61" s="1"/>
      <c r="J61" s="1"/>
    </row>
    <row r="62" spans="1:11" s="497" customFormat="1">
      <c r="A62" s="502"/>
      <c r="B62" s="499" t="s">
        <v>457</v>
      </c>
      <c r="C62" s="500" t="s">
        <v>443</v>
      </c>
      <c r="D62" s="500">
        <f>312</f>
        <v>312</v>
      </c>
      <c r="E62" s="842"/>
      <c r="F62" s="501">
        <f>D62*E62</f>
        <v>0</v>
      </c>
      <c r="G62" s="1"/>
      <c r="H62" s="1"/>
      <c r="I62" s="1"/>
      <c r="J62" s="1"/>
    </row>
    <row r="63" spans="1:11" s="497" customFormat="1">
      <c r="A63" s="493"/>
      <c r="B63" s="494"/>
      <c r="C63" s="495"/>
      <c r="D63" s="495"/>
      <c r="E63" s="496"/>
      <c r="F63" s="496"/>
      <c r="G63" s="1"/>
      <c r="H63" s="1"/>
      <c r="I63" s="1"/>
      <c r="J63" s="1"/>
    </row>
    <row r="64" spans="1:11" s="497" customFormat="1" ht="25.5">
      <c r="A64" s="514" t="s">
        <v>432</v>
      </c>
      <c r="B64" s="515" t="s">
        <v>458</v>
      </c>
      <c r="C64" s="516"/>
      <c r="D64" s="516"/>
      <c r="E64" s="517"/>
      <c r="F64" s="517"/>
      <c r="G64" s="1"/>
      <c r="H64" s="1"/>
      <c r="I64" s="1"/>
      <c r="J64" s="1"/>
    </row>
    <row r="65" spans="1:10" s="497" customFormat="1">
      <c r="A65" s="518"/>
      <c r="B65" s="515" t="s">
        <v>457</v>
      </c>
      <c r="C65" s="516" t="s">
        <v>443</v>
      </c>
      <c r="D65" s="516">
        <f>18+24+45</f>
        <v>87</v>
      </c>
      <c r="E65" s="844"/>
      <c r="F65" s="517">
        <f>D65*E65</f>
        <v>0</v>
      </c>
      <c r="G65" s="1"/>
      <c r="H65" s="1"/>
      <c r="I65" s="1"/>
      <c r="J65" s="1"/>
    </row>
    <row r="66" spans="1:10" s="497" customFormat="1">
      <c r="A66" s="493"/>
      <c r="B66" s="494"/>
      <c r="C66" s="495"/>
      <c r="D66" s="495"/>
      <c r="E66" s="496"/>
      <c r="F66" s="496"/>
      <c r="G66" s="1"/>
      <c r="H66" s="1"/>
      <c r="I66" s="1"/>
      <c r="J66" s="1"/>
    </row>
    <row r="67" spans="1:10" s="497" customFormat="1" ht="25.5">
      <c r="A67" s="520" t="s">
        <v>432</v>
      </c>
      <c r="B67" s="521" t="s">
        <v>459</v>
      </c>
      <c r="C67" s="522"/>
      <c r="D67" s="522"/>
      <c r="E67" s="523"/>
      <c r="F67" s="523"/>
      <c r="G67" s="1"/>
      <c r="H67" s="1"/>
      <c r="I67" s="1"/>
      <c r="J67" s="1"/>
    </row>
    <row r="68" spans="1:10" s="497" customFormat="1">
      <c r="A68" s="524"/>
      <c r="B68" s="521" t="s">
        <v>457</v>
      </c>
      <c r="C68" s="522" t="s">
        <v>443</v>
      </c>
      <c r="D68" s="522">
        <v>4</v>
      </c>
      <c r="E68" s="845"/>
      <c r="F68" s="523">
        <f>D68*E68</f>
        <v>0</v>
      </c>
      <c r="G68" s="1"/>
      <c r="H68" s="1"/>
      <c r="I68" s="1"/>
      <c r="J68" s="1"/>
    </row>
    <row r="69" spans="1:10" s="497" customFormat="1">
      <c r="A69" s="493"/>
      <c r="B69" s="494"/>
      <c r="C69" s="495"/>
      <c r="D69" s="495"/>
      <c r="E69" s="496"/>
      <c r="F69" s="496"/>
      <c r="G69" s="1"/>
      <c r="H69" s="1"/>
      <c r="I69" s="1"/>
      <c r="J69" s="1"/>
    </row>
    <row r="70" spans="1:10" s="497" customFormat="1" ht="25.5">
      <c r="A70" s="514" t="s">
        <v>432</v>
      </c>
      <c r="B70" s="515" t="s">
        <v>460</v>
      </c>
      <c r="C70" s="516"/>
      <c r="D70" s="516"/>
      <c r="E70" s="517"/>
      <c r="F70" s="517"/>
      <c r="G70" s="1"/>
      <c r="H70" s="1"/>
      <c r="I70" s="1"/>
      <c r="J70" s="1"/>
    </row>
    <row r="71" spans="1:10" s="497" customFormat="1">
      <c r="A71" s="518"/>
      <c r="B71" s="515" t="s">
        <v>457</v>
      </c>
      <c r="C71" s="516" t="s">
        <v>443</v>
      </c>
      <c r="D71" s="516">
        <v>18</v>
      </c>
      <c r="E71" s="844"/>
      <c r="F71" s="517">
        <f>D71*E71</f>
        <v>0</v>
      </c>
      <c r="G71" s="1"/>
      <c r="H71" s="1"/>
      <c r="I71" s="1"/>
      <c r="J71" s="1"/>
    </row>
    <row r="72" spans="1:10" s="497" customFormat="1">
      <c r="A72" s="493"/>
      <c r="B72" s="494"/>
      <c r="C72" s="495"/>
      <c r="D72" s="495"/>
      <c r="E72" s="496"/>
      <c r="F72" s="496"/>
      <c r="G72" s="1"/>
      <c r="H72" s="1"/>
      <c r="I72" s="1"/>
      <c r="J72" s="1"/>
    </row>
    <row r="73" spans="1:10" s="497" customFormat="1">
      <c r="A73" s="509" t="s">
        <v>461</v>
      </c>
      <c r="B73" s="510" t="s">
        <v>462</v>
      </c>
      <c r="C73" s="511"/>
      <c r="D73" s="511"/>
      <c r="E73" s="512"/>
      <c r="F73" s="512"/>
      <c r="G73" s="1"/>
      <c r="H73" s="1"/>
      <c r="I73" s="1"/>
      <c r="J73" s="1"/>
    </row>
    <row r="74" spans="1:10" s="497" customFormat="1">
      <c r="A74" s="493"/>
      <c r="B74" s="494"/>
      <c r="C74" s="495"/>
      <c r="D74" s="495"/>
      <c r="E74" s="496"/>
      <c r="F74" s="496"/>
      <c r="G74" s="1"/>
      <c r="H74" s="1"/>
      <c r="I74" s="1"/>
      <c r="J74" s="1"/>
    </row>
    <row r="75" spans="1:10" s="497" customFormat="1" ht="89.25">
      <c r="A75" s="498" t="s">
        <v>432</v>
      </c>
      <c r="B75" s="499" t="s">
        <v>463</v>
      </c>
      <c r="C75" s="500"/>
      <c r="D75" s="500"/>
      <c r="E75" s="501"/>
      <c r="F75" s="501"/>
      <c r="G75" s="1"/>
      <c r="H75" s="1"/>
      <c r="I75" s="1"/>
      <c r="J75" s="1"/>
    </row>
    <row r="76" spans="1:10" s="497" customFormat="1">
      <c r="A76" s="502"/>
      <c r="B76" s="499" t="s">
        <v>452</v>
      </c>
      <c r="C76" s="500" t="s">
        <v>151</v>
      </c>
      <c r="D76" s="500">
        <v>16</v>
      </c>
      <c r="E76" s="842"/>
      <c r="F76" s="501">
        <f>D76*E76</f>
        <v>0</v>
      </c>
      <c r="G76" s="1"/>
      <c r="H76" s="1"/>
      <c r="I76" s="1"/>
      <c r="J76" s="1"/>
    </row>
    <row r="77" spans="1:10" s="497" customFormat="1">
      <c r="A77" s="493"/>
      <c r="B77" s="494"/>
      <c r="C77" s="495"/>
      <c r="D77" s="495"/>
      <c r="E77" s="496"/>
      <c r="F77" s="496"/>
      <c r="G77" s="1"/>
      <c r="H77" s="1"/>
      <c r="I77" s="1"/>
      <c r="J77" s="1"/>
    </row>
    <row r="78" spans="1:10" s="497" customFormat="1" ht="89.25">
      <c r="A78" s="498" t="s">
        <v>432</v>
      </c>
      <c r="B78" s="499" t="s">
        <v>464</v>
      </c>
      <c r="C78" s="500"/>
      <c r="D78" s="500"/>
      <c r="E78" s="501"/>
      <c r="F78" s="501"/>
      <c r="G78" s="1"/>
      <c r="H78" s="1"/>
      <c r="I78" s="1"/>
      <c r="J78" s="1"/>
    </row>
    <row r="79" spans="1:10" s="497" customFormat="1">
      <c r="A79" s="502"/>
      <c r="B79" s="499" t="s">
        <v>452</v>
      </c>
      <c r="C79" s="500" t="s">
        <v>151</v>
      </c>
      <c r="D79" s="500">
        <v>6</v>
      </c>
      <c r="E79" s="842"/>
      <c r="F79" s="501">
        <f>D79*E79</f>
        <v>0</v>
      </c>
      <c r="G79" s="1"/>
      <c r="H79" s="1"/>
      <c r="I79" s="1"/>
      <c r="J79" s="1"/>
    </row>
    <row r="80" spans="1:10" s="497" customFormat="1">
      <c r="A80" s="493"/>
      <c r="B80" s="494"/>
      <c r="C80" s="495"/>
      <c r="D80" s="495"/>
      <c r="E80" s="496"/>
      <c r="F80" s="496"/>
      <c r="G80" s="1"/>
      <c r="H80" s="1"/>
      <c r="I80" s="1"/>
      <c r="J80" s="1"/>
    </row>
    <row r="81" spans="1:10" s="497" customFormat="1" ht="89.25">
      <c r="A81" s="498" t="s">
        <v>432</v>
      </c>
      <c r="B81" s="499" t="s">
        <v>465</v>
      </c>
      <c r="C81" s="500"/>
      <c r="D81" s="500"/>
      <c r="E81" s="501"/>
      <c r="F81" s="501"/>
      <c r="G81" s="1"/>
      <c r="H81" s="1"/>
      <c r="I81" s="1"/>
      <c r="J81" s="1"/>
    </row>
    <row r="82" spans="1:10" s="497" customFormat="1">
      <c r="A82" s="502"/>
      <c r="B82" s="499" t="s">
        <v>452</v>
      </c>
      <c r="C82" s="500" t="s">
        <v>151</v>
      </c>
      <c r="D82" s="500">
        <v>9</v>
      </c>
      <c r="E82" s="842"/>
      <c r="F82" s="501">
        <f>D82*E82</f>
        <v>0</v>
      </c>
      <c r="G82" s="1"/>
      <c r="H82" s="1"/>
      <c r="I82" s="1"/>
      <c r="J82" s="1"/>
    </row>
    <row r="83" spans="1:10" s="497" customFormat="1">
      <c r="A83" s="493"/>
      <c r="B83" s="494"/>
      <c r="C83" s="495"/>
      <c r="D83" s="495"/>
      <c r="E83" s="496"/>
      <c r="F83" s="496"/>
      <c r="G83" s="1"/>
      <c r="H83" s="1"/>
      <c r="I83" s="1"/>
      <c r="J83" s="1"/>
    </row>
    <row r="84" spans="1:10" s="497" customFormat="1" ht="89.25">
      <c r="A84" s="498" t="s">
        <v>432</v>
      </c>
      <c r="B84" s="499" t="s">
        <v>466</v>
      </c>
      <c r="C84" s="500"/>
      <c r="D84" s="500"/>
      <c r="E84" s="501"/>
      <c r="F84" s="501"/>
      <c r="G84" s="1"/>
      <c r="H84" s="1"/>
      <c r="I84" s="1"/>
      <c r="J84" s="1"/>
    </row>
    <row r="85" spans="1:10" s="497" customFormat="1">
      <c r="A85" s="502"/>
      <c r="B85" s="499" t="s">
        <v>452</v>
      </c>
      <c r="C85" s="500" t="s">
        <v>151</v>
      </c>
      <c r="D85" s="500">
        <v>9</v>
      </c>
      <c r="E85" s="842"/>
      <c r="F85" s="501">
        <f>D85*E85</f>
        <v>0</v>
      </c>
      <c r="G85" s="1"/>
      <c r="H85" s="1"/>
      <c r="I85" s="1"/>
      <c r="J85" s="1"/>
    </row>
    <row r="86" spans="1:10" s="497" customFormat="1">
      <c r="A86" s="493"/>
      <c r="B86" s="494"/>
      <c r="C86" s="495"/>
      <c r="D86" s="495"/>
      <c r="E86" s="496"/>
      <c r="F86" s="496"/>
      <c r="G86" s="1"/>
      <c r="H86" s="1"/>
      <c r="I86" s="1"/>
      <c r="J86" s="1"/>
    </row>
    <row r="87" spans="1:10" s="497" customFormat="1" ht="89.25">
      <c r="A87" s="498" t="s">
        <v>432</v>
      </c>
      <c r="B87" s="499" t="s">
        <v>467</v>
      </c>
      <c r="C87" s="500"/>
      <c r="D87" s="500"/>
      <c r="E87" s="501"/>
      <c r="F87" s="501"/>
      <c r="G87" s="1"/>
      <c r="H87" s="1"/>
      <c r="I87" s="1"/>
      <c r="J87" s="1"/>
    </row>
    <row r="88" spans="1:10" s="497" customFormat="1">
      <c r="A88" s="502"/>
      <c r="B88" s="499" t="s">
        <v>452</v>
      </c>
      <c r="C88" s="500" t="s">
        <v>151</v>
      </c>
      <c r="D88" s="500">
        <v>21</v>
      </c>
      <c r="E88" s="842"/>
      <c r="F88" s="501">
        <f>D88*E88</f>
        <v>0</v>
      </c>
      <c r="G88" s="1"/>
      <c r="H88" s="1"/>
      <c r="I88" s="1"/>
      <c r="J88" s="1"/>
    </row>
    <row r="89" spans="1:10" s="497" customFormat="1">
      <c r="A89" s="493"/>
      <c r="B89" s="494"/>
      <c r="C89" s="495"/>
      <c r="D89" s="495"/>
      <c r="E89" s="496"/>
      <c r="F89" s="496"/>
      <c r="G89" s="1"/>
      <c r="H89" s="1"/>
      <c r="I89" s="1"/>
      <c r="J89" s="1"/>
    </row>
    <row r="90" spans="1:10" s="497" customFormat="1" ht="89.25">
      <c r="A90" s="498" t="s">
        <v>432</v>
      </c>
      <c r="B90" s="499" t="s">
        <v>468</v>
      </c>
      <c r="C90" s="500"/>
      <c r="D90" s="500"/>
      <c r="E90" s="501"/>
      <c r="F90" s="501"/>
      <c r="G90" s="1"/>
      <c r="H90" s="1"/>
      <c r="I90" s="1"/>
      <c r="J90" s="1"/>
    </row>
    <row r="91" spans="1:10" s="497" customFormat="1">
      <c r="A91" s="502"/>
      <c r="B91" s="499" t="s">
        <v>452</v>
      </c>
      <c r="C91" s="500" t="s">
        <v>151</v>
      </c>
      <c r="D91" s="500">
        <v>2</v>
      </c>
      <c r="E91" s="842"/>
      <c r="F91" s="501">
        <f>D91*E91</f>
        <v>0</v>
      </c>
      <c r="G91" s="1"/>
      <c r="H91" s="1"/>
      <c r="I91" s="1"/>
      <c r="J91" s="1"/>
    </row>
    <row r="92" spans="1:10" s="497" customFormat="1">
      <c r="A92" s="493"/>
      <c r="B92" s="494"/>
      <c r="C92" s="495"/>
      <c r="D92" s="495"/>
      <c r="E92" s="496"/>
      <c r="F92" s="496"/>
      <c r="G92" s="1"/>
      <c r="H92" s="1"/>
      <c r="I92" s="1"/>
      <c r="J92" s="1"/>
    </row>
    <row r="93" spans="1:10" s="497" customFormat="1" ht="89.25">
      <c r="A93" s="498" t="s">
        <v>432</v>
      </c>
      <c r="B93" s="499" t="s">
        <v>469</v>
      </c>
      <c r="C93" s="500"/>
      <c r="D93" s="500"/>
      <c r="E93" s="501"/>
      <c r="F93" s="501"/>
      <c r="G93" s="1"/>
      <c r="H93" s="1"/>
      <c r="I93" s="1"/>
      <c r="J93" s="1"/>
    </row>
    <row r="94" spans="1:10" s="497" customFormat="1">
      <c r="A94" s="502"/>
      <c r="B94" s="499" t="s">
        <v>452</v>
      </c>
      <c r="C94" s="500" t="s">
        <v>151</v>
      </c>
      <c r="D94" s="500">
        <v>8</v>
      </c>
      <c r="E94" s="842"/>
      <c r="F94" s="501">
        <f>D94*E94</f>
        <v>0</v>
      </c>
      <c r="G94" s="1"/>
      <c r="H94" s="1"/>
      <c r="I94" s="1"/>
      <c r="J94" s="1"/>
    </row>
    <row r="95" spans="1:10" s="497" customFormat="1">
      <c r="A95" s="493"/>
      <c r="B95" s="494"/>
      <c r="C95" s="495"/>
      <c r="D95" s="495"/>
      <c r="E95" s="496"/>
      <c r="F95" s="496"/>
      <c r="G95" s="1"/>
      <c r="H95" s="1"/>
      <c r="I95" s="1"/>
      <c r="J95" s="1"/>
    </row>
    <row r="96" spans="1:10" s="497" customFormat="1" ht="102">
      <c r="A96" s="498" t="s">
        <v>432</v>
      </c>
      <c r="B96" s="499" t="s">
        <v>470</v>
      </c>
      <c r="C96" s="500"/>
      <c r="D96" s="500"/>
      <c r="E96" s="501"/>
      <c r="F96" s="501"/>
      <c r="G96" s="1"/>
      <c r="H96" s="1"/>
      <c r="I96" s="1"/>
      <c r="J96" s="1"/>
    </row>
    <row r="97" spans="1:10" s="497" customFormat="1">
      <c r="A97" s="502"/>
      <c r="B97" s="499" t="s">
        <v>452</v>
      </c>
      <c r="C97" s="500" t="s">
        <v>151</v>
      </c>
      <c r="D97" s="500">
        <v>4</v>
      </c>
      <c r="E97" s="842"/>
      <c r="F97" s="501">
        <f>D97*E97</f>
        <v>0</v>
      </c>
      <c r="G97" s="1"/>
      <c r="H97" s="1"/>
      <c r="I97" s="1"/>
      <c r="J97" s="1"/>
    </row>
    <row r="98" spans="1:10" s="497" customFormat="1">
      <c r="A98" s="493"/>
      <c r="B98" s="494"/>
      <c r="C98" s="495"/>
      <c r="D98" s="495"/>
      <c r="E98" s="496"/>
      <c r="F98" s="496"/>
      <c r="G98" s="1"/>
      <c r="H98" s="1"/>
      <c r="I98" s="1"/>
      <c r="J98" s="1"/>
    </row>
    <row r="99" spans="1:10" s="497" customFormat="1" ht="89.25">
      <c r="A99" s="498" t="s">
        <v>432</v>
      </c>
      <c r="B99" s="499" t="s">
        <v>471</v>
      </c>
      <c r="C99" s="500"/>
      <c r="D99" s="500"/>
      <c r="E99" s="501"/>
      <c r="F99" s="501"/>
      <c r="G99" s="1"/>
      <c r="H99" s="1"/>
      <c r="I99" s="1"/>
      <c r="J99" s="1"/>
    </row>
    <row r="100" spans="1:10" s="497" customFormat="1">
      <c r="A100" s="502"/>
      <c r="B100" s="499" t="s">
        <v>452</v>
      </c>
      <c r="C100" s="500" t="s">
        <v>151</v>
      </c>
      <c r="D100" s="500">
        <v>11</v>
      </c>
      <c r="E100" s="842"/>
      <c r="F100" s="501">
        <f>D100*E100</f>
        <v>0</v>
      </c>
      <c r="G100" s="1"/>
      <c r="H100" s="1"/>
      <c r="I100" s="1"/>
      <c r="J100" s="1"/>
    </row>
    <row r="101" spans="1:10" s="497" customFormat="1">
      <c r="A101" s="493"/>
      <c r="B101" s="494"/>
      <c r="C101" s="495"/>
      <c r="D101" s="495"/>
      <c r="E101" s="496"/>
      <c r="F101" s="496"/>
      <c r="G101" s="1"/>
      <c r="H101" s="1"/>
      <c r="I101" s="1"/>
      <c r="J101" s="1"/>
    </row>
    <row r="102" spans="1:10" s="497" customFormat="1">
      <c r="A102" s="519" t="s">
        <v>472</v>
      </c>
      <c r="B102" s="525" t="s">
        <v>473</v>
      </c>
      <c r="C102" s="526"/>
      <c r="D102" s="527"/>
      <c r="E102" s="528"/>
      <c r="F102" s="529"/>
      <c r="G102" s="1"/>
      <c r="H102" s="1"/>
      <c r="I102" s="1"/>
      <c r="J102" s="1"/>
    </row>
    <row r="103" spans="1:10">
      <c r="A103" s="530"/>
      <c r="B103" s="525"/>
      <c r="C103" s="526"/>
      <c r="E103" s="528"/>
      <c r="F103" s="529"/>
    </row>
    <row r="104" spans="1:10">
      <c r="A104" s="530" t="s">
        <v>474</v>
      </c>
      <c r="B104" s="582" t="s">
        <v>475</v>
      </c>
      <c r="C104" s="526"/>
      <c r="E104" s="528"/>
      <c r="F104" s="529"/>
    </row>
    <row r="105" spans="1:10">
      <c r="A105" s="530"/>
      <c r="B105" s="582"/>
      <c r="C105" s="526"/>
      <c r="E105" s="528"/>
      <c r="F105" s="529"/>
    </row>
    <row r="106" spans="1:10" ht="25.5">
      <c r="A106" s="530"/>
      <c r="B106" s="582" t="s">
        <v>513</v>
      </c>
      <c r="C106" s="526"/>
      <c r="E106" s="528"/>
      <c r="F106" s="529"/>
    </row>
    <row r="107" spans="1:10">
      <c r="A107" s="530"/>
      <c r="B107" s="525"/>
      <c r="C107" s="526"/>
      <c r="E107" s="528"/>
      <c r="F107" s="529"/>
    </row>
    <row r="108" spans="1:10" ht="38.25">
      <c r="A108" s="537" t="s">
        <v>432</v>
      </c>
      <c r="B108" s="538" t="s">
        <v>476</v>
      </c>
      <c r="C108" s="539"/>
      <c r="D108" s="540"/>
      <c r="E108" s="541"/>
      <c r="F108" s="542"/>
    </row>
    <row r="109" spans="1:10">
      <c r="A109" s="537"/>
      <c r="B109" s="538" t="s">
        <v>477</v>
      </c>
      <c r="C109" s="539" t="s">
        <v>151</v>
      </c>
      <c r="D109" s="540">
        <v>1</v>
      </c>
      <c r="E109" s="846"/>
      <c r="F109" s="542">
        <f>D109*E109</f>
        <v>0</v>
      </c>
    </row>
    <row r="110" spans="1:10">
      <c r="A110" s="533"/>
      <c r="B110" s="536"/>
      <c r="E110" s="528"/>
      <c r="F110" s="535"/>
    </row>
    <row r="111" spans="1:10" ht="38.25">
      <c r="A111" s="543" t="s">
        <v>432</v>
      </c>
      <c r="B111" s="544" t="s">
        <v>478</v>
      </c>
      <c r="C111" s="545"/>
      <c r="D111" s="546"/>
      <c r="E111" s="547"/>
      <c r="F111" s="548"/>
    </row>
    <row r="112" spans="1:10">
      <c r="A112" s="543"/>
      <c r="B112" s="544" t="s">
        <v>477</v>
      </c>
      <c r="C112" s="545" t="s">
        <v>151</v>
      </c>
      <c r="D112" s="546">
        <v>1</v>
      </c>
      <c r="E112" s="847"/>
      <c r="F112" s="548">
        <f>D112*E112</f>
        <v>0</v>
      </c>
    </row>
    <row r="113" spans="1:6">
      <c r="A113" s="533"/>
      <c r="B113" s="536"/>
      <c r="E113" s="528"/>
      <c r="F113" s="535"/>
    </row>
    <row r="114" spans="1:6" ht="38.25">
      <c r="A114" s="543" t="s">
        <v>432</v>
      </c>
      <c r="B114" s="544" t="s">
        <v>479</v>
      </c>
      <c r="C114" s="545"/>
      <c r="D114" s="546"/>
      <c r="E114" s="547"/>
      <c r="F114" s="548"/>
    </row>
    <row r="115" spans="1:6">
      <c r="A115" s="543"/>
      <c r="B115" s="544" t="s">
        <v>477</v>
      </c>
      <c r="C115" s="545" t="s">
        <v>151</v>
      </c>
      <c r="D115" s="546">
        <v>1</v>
      </c>
      <c r="E115" s="847"/>
      <c r="F115" s="548">
        <f>D115*E115</f>
        <v>0</v>
      </c>
    </row>
    <row r="116" spans="1:6">
      <c r="A116" s="533"/>
      <c r="B116" s="536"/>
      <c r="E116" s="528"/>
      <c r="F116" s="535"/>
    </row>
    <row r="117" spans="1:6" ht="38.25">
      <c r="A117" s="543" t="s">
        <v>432</v>
      </c>
      <c r="B117" s="544" t="s">
        <v>480</v>
      </c>
      <c r="C117" s="545"/>
      <c r="D117" s="546"/>
      <c r="E117" s="547"/>
      <c r="F117" s="548"/>
    </row>
    <row r="118" spans="1:6" ht="38.25">
      <c r="A118" s="543"/>
      <c r="B118" s="549" t="s">
        <v>481</v>
      </c>
      <c r="C118" s="545"/>
      <c r="D118" s="546"/>
      <c r="E118" s="547"/>
      <c r="F118" s="548"/>
    </row>
    <row r="119" spans="1:6">
      <c r="A119" s="543"/>
      <c r="B119" s="544" t="s">
        <v>477</v>
      </c>
      <c r="C119" s="545" t="s">
        <v>102</v>
      </c>
      <c r="D119" s="546">
        <v>1</v>
      </c>
      <c r="E119" s="847"/>
      <c r="F119" s="548">
        <f>D119*E119</f>
        <v>0</v>
      </c>
    </row>
    <row r="120" spans="1:6">
      <c r="A120" s="533"/>
      <c r="B120" s="536"/>
      <c r="E120" s="528"/>
      <c r="F120" s="535"/>
    </row>
    <row r="121" spans="1:6" ht="51">
      <c r="A121" s="543" t="s">
        <v>432</v>
      </c>
      <c r="B121" s="544" t="s">
        <v>482</v>
      </c>
      <c r="C121" s="545"/>
      <c r="D121" s="546"/>
      <c r="E121" s="547"/>
      <c r="F121" s="548"/>
    </row>
    <row r="122" spans="1:6">
      <c r="A122" s="543"/>
      <c r="B122" s="544" t="s">
        <v>477</v>
      </c>
      <c r="C122" s="545" t="s">
        <v>102</v>
      </c>
      <c r="D122" s="546">
        <v>1</v>
      </c>
      <c r="E122" s="847"/>
      <c r="F122" s="548">
        <f>D122*E122</f>
        <v>0</v>
      </c>
    </row>
    <row r="123" spans="1:6">
      <c r="A123" s="533"/>
      <c r="B123" s="536"/>
      <c r="E123" s="528"/>
      <c r="F123" s="535"/>
    </row>
    <row r="124" spans="1:6">
      <c r="A124" s="530" t="s">
        <v>483</v>
      </c>
      <c r="B124" s="532" t="s">
        <v>484</v>
      </c>
      <c r="C124" s="526"/>
      <c r="E124" s="528"/>
      <c r="F124" s="529"/>
    </row>
    <row r="125" spans="1:6">
      <c r="A125" s="533"/>
      <c r="B125" s="536"/>
      <c r="E125" s="528"/>
      <c r="F125" s="535"/>
    </row>
    <row r="126" spans="1:6" ht="63.75">
      <c r="A126" s="537" t="s">
        <v>432</v>
      </c>
      <c r="B126" s="538" t="s">
        <v>485</v>
      </c>
      <c r="C126" s="550"/>
      <c r="D126" s="551"/>
      <c r="E126" s="552"/>
      <c r="F126" s="553"/>
    </row>
    <row r="127" spans="1:6">
      <c r="A127" s="554"/>
      <c r="B127" s="538" t="s">
        <v>477</v>
      </c>
      <c r="C127" s="539" t="s">
        <v>102</v>
      </c>
      <c r="D127" s="540">
        <v>1</v>
      </c>
      <c r="E127" s="846"/>
      <c r="F127" s="542">
        <f>D127*E127</f>
        <v>0</v>
      </c>
    </row>
    <row r="128" spans="1:6">
      <c r="A128" s="530"/>
      <c r="B128" s="525"/>
      <c r="C128" s="555"/>
      <c r="D128" s="556"/>
      <c r="E128" s="557"/>
      <c r="F128" s="558"/>
    </row>
    <row r="129" spans="1:6" ht="38.25">
      <c r="A129" s="537" t="s">
        <v>432</v>
      </c>
      <c r="B129" s="538" t="s">
        <v>486</v>
      </c>
      <c r="C129" s="550"/>
      <c r="D129" s="551"/>
      <c r="E129" s="552"/>
      <c r="F129" s="553"/>
    </row>
    <row r="130" spans="1:6">
      <c r="A130" s="554"/>
      <c r="B130" s="538" t="s">
        <v>477</v>
      </c>
      <c r="C130" s="539" t="s">
        <v>102</v>
      </c>
      <c r="D130" s="540">
        <v>1</v>
      </c>
      <c r="E130" s="846"/>
      <c r="F130" s="542">
        <f>D130*E130</f>
        <v>0</v>
      </c>
    </row>
    <row r="131" spans="1:6">
      <c r="A131" s="533"/>
      <c r="B131" s="536"/>
      <c r="E131" s="528"/>
      <c r="F131" s="535"/>
    </row>
    <row r="132" spans="1:6" ht="25.5">
      <c r="A132" s="537" t="s">
        <v>432</v>
      </c>
      <c r="B132" s="538" t="s">
        <v>487</v>
      </c>
      <c r="C132" s="539"/>
      <c r="D132" s="540"/>
      <c r="E132" s="541"/>
      <c r="F132" s="542"/>
    </row>
    <row r="133" spans="1:6">
      <c r="A133" s="537"/>
      <c r="B133" s="538" t="s">
        <v>477</v>
      </c>
      <c r="C133" s="539" t="s">
        <v>102</v>
      </c>
      <c r="D133" s="540">
        <v>1</v>
      </c>
      <c r="E133" s="846"/>
      <c r="F133" s="542">
        <f>D133*E133</f>
        <v>0</v>
      </c>
    </row>
    <row r="134" spans="1:6">
      <c r="A134" s="533"/>
      <c r="B134" s="536"/>
      <c r="E134" s="528"/>
      <c r="F134" s="535"/>
    </row>
    <row r="135" spans="1:6" ht="38.25">
      <c r="A135" s="537" t="s">
        <v>432</v>
      </c>
      <c r="B135" s="538" t="s">
        <v>488</v>
      </c>
      <c r="C135" s="539"/>
      <c r="D135" s="540"/>
      <c r="E135" s="541"/>
      <c r="F135" s="542"/>
    </row>
    <row r="136" spans="1:6">
      <c r="A136" s="537"/>
      <c r="B136" s="538" t="s">
        <v>477</v>
      </c>
      <c r="C136" s="539" t="s">
        <v>151</v>
      </c>
      <c r="D136" s="540">
        <v>1</v>
      </c>
      <c r="E136" s="846"/>
      <c r="F136" s="542">
        <f>D136*E136</f>
        <v>0</v>
      </c>
    </row>
    <row r="137" spans="1:6">
      <c r="A137" s="533"/>
      <c r="B137" s="536"/>
      <c r="E137" s="528"/>
      <c r="F137" s="535"/>
    </row>
    <row r="138" spans="1:6" ht="38.25">
      <c r="A138" s="537" t="s">
        <v>432</v>
      </c>
      <c r="B138" s="538" t="s">
        <v>478</v>
      </c>
      <c r="C138" s="539"/>
      <c r="D138" s="540"/>
      <c r="E138" s="541"/>
      <c r="F138" s="542"/>
    </row>
    <row r="139" spans="1:6">
      <c r="A139" s="537"/>
      <c r="B139" s="538" t="s">
        <v>477</v>
      </c>
      <c r="C139" s="539" t="s">
        <v>151</v>
      </c>
      <c r="D139" s="540">
        <v>1</v>
      </c>
      <c r="E139" s="846"/>
      <c r="F139" s="542">
        <f>D139*E139</f>
        <v>0</v>
      </c>
    </row>
    <row r="140" spans="1:6">
      <c r="A140" s="533"/>
      <c r="B140" s="536"/>
      <c r="E140" s="528"/>
      <c r="F140" s="535"/>
    </row>
    <row r="141" spans="1:6" ht="38.25">
      <c r="A141" s="537" t="s">
        <v>432</v>
      </c>
      <c r="B141" s="538" t="s">
        <v>489</v>
      </c>
      <c r="C141" s="539"/>
      <c r="D141" s="540"/>
      <c r="E141" s="541"/>
      <c r="F141" s="542"/>
    </row>
    <row r="142" spans="1:6">
      <c r="A142" s="537"/>
      <c r="B142" s="538" t="s">
        <v>477</v>
      </c>
      <c r="C142" s="539" t="s">
        <v>151</v>
      </c>
      <c r="D142" s="540">
        <v>4</v>
      </c>
      <c r="E142" s="846"/>
      <c r="F142" s="542">
        <f>D142*E142</f>
        <v>0</v>
      </c>
    </row>
    <row r="143" spans="1:6">
      <c r="A143" s="533"/>
      <c r="B143" s="536"/>
      <c r="E143" s="528"/>
      <c r="F143" s="535"/>
    </row>
    <row r="144" spans="1:6" ht="38.25">
      <c r="A144" s="537" t="s">
        <v>432</v>
      </c>
      <c r="B144" s="538" t="s">
        <v>490</v>
      </c>
      <c r="C144" s="539"/>
      <c r="D144" s="540"/>
      <c r="E144" s="541"/>
      <c r="F144" s="542"/>
    </row>
    <row r="145" spans="1:6">
      <c r="A145" s="537"/>
      <c r="B145" s="538" t="s">
        <v>477</v>
      </c>
      <c r="C145" s="539" t="s">
        <v>151</v>
      </c>
      <c r="D145" s="540">
        <v>1</v>
      </c>
      <c r="E145" s="846"/>
      <c r="F145" s="542">
        <f>D145*E145</f>
        <v>0</v>
      </c>
    </row>
    <row r="146" spans="1:6">
      <c r="A146" s="533"/>
      <c r="B146" s="536"/>
      <c r="E146" s="528"/>
      <c r="F146" s="535"/>
    </row>
    <row r="147" spans="1:6" ht="38.25">
      <c r="A147" s="537" t="s">
        <v>432</v>
      </c>
      <c r="B147" s="538" t="s">
        <v>479</v>
      </c>
      <c r="C147" s="539"/>
      <c r="D147" s="540"/>
      <c r="E147" s="541"/>
      <c r="F147" s="542"/>
    </row>
    <row r="148" spans="1:6">
      <c r="A148" s="537"/>
      <c r="B148" s="538" t="s">
        <v>477</v>
      </c>
      <c r="C148" s="539" t="s">
        <v>151</v>
      </c>
      <c r="D148" s="540">
        <v>1</v>
      </c>
      <c r="E148" s="846"/>
      <c r="F148" s="542">
        <f>D148*E148</f>
        <v>0</v>
      </c>
    </row>
    <row r="149" spans="1:6">
      <c r="A149" s="533"/>
      <c r="B149" s="536"/>
      <c r="E149" s="528"/>
      <c r="F149" s="535"/>
    </row>
    <row r="150" spans="1:6" ht="25.5">
      <c r="A150" s="543" t="s">
        <v>432</v>
      </c>
      <c r="B150" s="544" t="s">
        <v>491</v>
      </c>
      <c r="C150" s="545"/>
      <c r="D150" s="546"/>
      <c r="E150" s="547"/>
      <c r="F150" s="548"/>
    </row>
    <row r="151" spans="1:6" ht="25.5">
      <c r="A151" s="543"/>
      <c r="B151" s="549" t="s">
        <v>492</v>
      </c>
      <c r="C151" s="545"/>
      <c r="D151" s="546"/>
      <c r="E151" s="547"/>
      <c r="F151" s="548"/>
    </row>
    <row r="152" spans="1:6">
      <c r="A152" s="543"/>
      <c r="B152" s="544" t="s">
        <v>477</v>
      </c>
      <c r="C152" s="545" t="s">
        <v>102</v>
      </c>
      <c r="D152" s="546">
        <v>1</v>
      </c>
      <c r="E152" s="847"/>
      <c r="F152" s="548">
        <f>D152*E152</f>
        <v>0</v>
      </c>
    </row>
    <row r="153" spans="1:6">
      <c r="A153" s="533"/>
      <c r="B153" s="536"/>
      <c r="E153" s="528"/>
      <c r="F153" s="535"/>
    </row>
    <row r="154" spans="1:6" ht="25.5">
      <c r="A154" s="537" t="s">
        <v>432</v>
      </c>
      <c r="B154" s="538" t="s">
        <v>493</v>
      </c>
      <c r="C154" s="550"/>
      <c r="D154" s="551"/>
      <c r="E154" s="552"/>
      <c r="F154" s="553"/>
    </row>
    <row r="155" spans="1:6">
      <c r="A155" s="554"/>
      <c r="B155" s="538" t="s">
        <v>477</v>
      </c>
      <c r="C155" s="539" t="s">
        <v>102</v>
      </c>
      <c r="D155" s="540">
        <v>1</v>
      </c>
      <c r="E155" s="846"/>
      <c r="F155" s="542">
        <f>D155*E155</f>
        <v>0</v>
      </c>
    </row>
    <row r="156" spans="1:6">
      <c r="A156" s="533"/>
      <c r="B156" s="536"/>
      <c r="E156" s="528"/>
      <c r="F156" s="535"/>
    </row>
    <row r="157" spans="1:6">
      <c r="A157" s="530" t="s">
        <v>494</v>
      </c>
      <c r="B157" s="525" t="s">
        <v>495</v>
      </c>
      <c r="C157" s="555"/>
      <c r="D157" s="556"/>
      <c r="E157" s="557"/>
      <c r="F157" s="558"/>
    </row>
    <row r="158" spans="1:6">
      <c r="A158" s="530"/>
      <c r="B158" s="525"/>
      <c r="C158" s="555"/>
      <c r="D158" s="556"/>
      <c r="E158" s="557"/>
      <c r="F158" s="558"/>
    </row>
    <row r="159" spans="1:6" ht="63.75">
      <c r="A159" s="543" t="s">
        <v>432</v>
      </c>
      <c r="B159" s="544" t="s">
        <v>496</v>
      </c>
      <c r="C159" s="559"/>
      <c r="D159" s="560"/>
      <c r="E159" s="561"/>
      <c r="F159" s="562"/>
    </row>
    <row r="160" spans="1:6">
      <c r="A160" s="563"/>
      <c r="B160" s="544" t="s">
        <v>477</v>
      </c>
      <c r="C160" s="545" t="s">
        <v>102</v>
      </c>
      <c r="D160" s="546">
        <v>1</v>
      </c>
      <c r="E160" s="847"/>
      <c r="F160" s="548">
        <f>D160*E160</f>
        <v>0</v>
      </c>
    </row>
    <row r="161" spans="1:6">
      <c r="A161" s="530"/>
      <c r="B161" s="525"/>
      <c r="C161" s="555"/>
      <c r="D161" s="556"/>
      <c r="E161" s="557"/>
      <c r="F161" s="558"/>
    </row>
    <row r="162" spans="1:6" ht="38.25">
      <c r="A162" s="543" t="s">
        <v>432</v>
      </c>
      <c r="B162" s="544" t="s">
        <v>486</v>
      </c>
      <c r="C162" s="559"/>
      <c r="D162" s="560"/>
      <c r="E162" s="561"/>
      <c r="F162" s="562"/>
    </row>
    <row r="163" spans="1:6">
      <c r="A163" s="563"/>
      <c r="B163" s="544" t="s">
        <v>477</v>
      </c>
      <c r="C163" s="545" t="s">
        <v>102</v>
      </c>
      <c r="D163" s="546">
        <v>1</v>
      </c>
      <c r="E163" s="847"/>
      <c r="F163" s="548">
        <f>D163*E163</f>
        <v>0</v>
      </c>
    </row>
    <row r="164" spans="1:6">
      <c r="A164" s="530"/>
      <c r="B164" s="525"/>
      <c r="C164" s="555"/>
      <c r="D164" s="556"/>
      <c r="E164" s="557"/>
      <c r="F164" s="558"/>
    </row>
    <row r="165" spans="1:6" ht="38.25">
      <c r="A165" s="543" t="s">
        <v>432</v>
      </c>
      <c r="B165" s="544" t="s">
        <v>478</v>
      </c>
      <c r="C165" s="545"/>
      <c r="D165" s="546"/>
      <c r="E165" s="547"/>
      <c r="F165" s="548"/>
    </row>
    <row r="166" spans="1:6">
      <c r="A166" s="543"/>
      <c r="B166" s="544" t="s">
        <v>477</v>
      </c>
      <c r="C166" s="545" t="s">
        <v>151</v>
      </c>
      <c r="D166" s="546">
        <v>1</v>
      </c>
      <c r="E166" s="847"/>
      <c r="F166" s="548">
        <f>D166*E166</f>
        <v>0</v>
      </c>
    </row>
    <row r="167" spans="1:6">
      <c r="A167" s="533"/>
      <c r="B167" s="536"/>
      <c r="E167" s="528"/>
      <c r="F167" s="535"/>
    </row>
    <row r="168" spans="1:6" ht="38.25">
      <c r="A168" s="543" t="s">
        <v>432</v>
      </c>
      <c r="B168" s="544" t="s">
        <v>479</v>
      </c>
      <c r="C168" s="545"/>
      <c r="D168" s="546"/>
      <c r="E168" s="547"/>
      <c r="F168" s="548"/>
    </row>
    <row r="169" spans="1:6">
      <c r="A169" s="543"/>
      <c r="B169" s="544" t="s">
        <v>477</v>
      </c>
      <c r="C169" s="545" t="s">
        <v>151</v>
      </c>
      <c r="D169" s="546">
        <v>2</v>
      </c>
      <c r="E169" s="847"/>
      <c r="F169" s="548">
        <f>D169*E169</f>
        <v>0</v>
      </c>
    </row>
    <row r="170" spans="1:6">
      <c r="A170" s="530"/>
      <c r="B170" s="525"/>
      <c r="C170" s="555"/>
      <c r="D170" s="556"/>
      <c r="E170" s="557"/>
      <c r="F170" s="558"/>
    </row>
    <row r="171" spans="1:6" ht="38.25">
      <c r="A171" s="543" t="s">
        <v>432</v>
      </c>
      <c r="B171" s="544" t="s">
        <v>497</v>
      </c>
      <c r="C171" s="545"/>
      <c r="D171" s="546"/>
      <c r="E171" s="547"/>
      <c r="F171" s="548"/>
    </row>
    <row r="172" spans="1:6">
      <c r="A172" s="543"/>
      <c r="B172" s="544" t="s">
        <v>477</v>
      </c>
      <c r="C172" s="545" t="s">
        <v>102</v>
      </c>
      <c r="D172" s="546">
        <v>1</v>
      </c>
      <c r="E172" s="847"/>
      <c r="F172" s="548">
        <f>D172*E172</f>
        <v>0</v>
      </c>
    </row>
    <row r="173" spans="1:6">
      <c r="A173" s="533"/>
      <c r="B173" s="536"/>
      <c r="E173" s="528"/>
      <c r="F173" s="535"/>
    </row>
    <row r="174" spans="1:6" ht="25.5">
      <c r="A174" s="543" t="s">
        <v>432</v>
      </c>
      <c r="B174" s="544" t="s">
        <v>491</v>
      </c>
      <c r="C174" s="545"/>
      <c r="D174" s="546"/>
      <c r="E174" s="547"/>
      <c r="F174" s="548"/>
    </row>
    <row r="175" spans="1:6" ht="25.5">
      <c r="A175" s="543"/>
      <c r="B175" s="549" t="s">
        <v>492</v>
      </c>
      <c r="C175" s="545"/>
      <c r="D175" s="546"/>
      <c r="E175" s="547"/>
      <c r="F175" s="548"/>
    </row>
    <row r="176" spans="1:6">
      <c r="A176" s="543"/>
      <c r="B176" s="544" t="s">
        <v>477</v>
      </c>
      <c r="C176" s="545" t="s">
        <v>102</v>
      </c>
      <c r="D176" s="546">
        <v>1</v>
      </c>
      <c r="E176" s="847"/>
      <c r="F176" s="548">
        <f>D176*E176</f>
        <v>0</v>
      </c>
    </row>
    <row r="177" spans="1:6">
      <c r="A177" s="533"/>
      <c r="B177" s="536"/>
      <c r="E177" s="528"/>
      <c r="F177" s="535"/>
    </row>
    <row r="178" spans="1:6" ht="25.5">
      <c r="A178" s="543" t="s">
        <v>432</v>
      </c>
      <c r="B178" s="544" t="s">
        <v>493</v>
      </c>
      <c r="C178" s="559"/>
      <c r="D178" s="560"/>
      <c r="E178" s="561"/>
      <c r="F178" s="562"/>
    </row>
    <row r="179" spans="1:6">
      <c r="A179" s="563"/>
      <c r="B179" s="544" t="s">
        <v>477</v>
      </c>
      <c r="C179" s="545" t="s">
        <v>102</v>
      </c>
      <c r="D179" s="546">
        <v>1</v>
      </c>
      <c r="E179" s="847"/>
      <c r="F179" s="548">
        <f>D179*E179</f>
        <v>0</v>
      </c>
    </row>
    <row r="180" spans="1:6">
      <c r="A180" s="564"/>
      <c r="B180" s="536"/>
      <c r="E180" s="528"/>
      <c r="F180" s="535"/>
    </row>
    <row r="181" spans="1:6">
      <c r="A181" s="530" t="s">
        <v>498</v>
      </c>
      <c r="B181" s="525" t="s">
        <v>499</v>
      </c>
      <c r="E181" s="528"/>
      <c r="F181" s="535"/>
    </row>
    <row r="182" spans="1:6">
      <c r="A182" s="533"/>
      <c r="B182" s="536"/>
      <c r="E182" s="528"/>
      <c r="F182" s="535"/>
    </row>
    <row r="183" spans="1:6" ht="114.75">
      <c r="A183" s="543"/>
      <c r="B183" s="549" t="s">
        <v>500</v>
      </c>
      <c r="C183" s="565"/>
      <c r="D183" s="566"/>
      <c r="E183" s="567"/>
      <c r="F183" s="568"/>
    </row>
    <row r="184" spans="1:6" ht="318.75">
      <c r="A184" s="563"/>
      <c r="B184" s="549" t="s">
        <v>621</v>
      </c>
      <c r="C184" s="545"/>
      <c r="D184" s="546"/>
      <c r="E184" s="547"/>
      <c r="F184" s="548"/>
    </row>
    <row r="185" spans="1:6" ht="255">
      <c r="A185" s="563"/>
      <c r="B185" s="549" t="s">
        <v>622</v>
      </c>
      <c r="C185" s="545"/>
      <c r="D185" s="546"/>
      <c r="E185" s="547"/>
      <c r="F185" s="548"/>
    </row>
    <row r="186" spans="1:6" ht="204">
      <c r="A186" s="563"/>
      <c r="B186" s="549" t="s">
        <v>623</v>
      </c>
      <c r="C186" s="545"/>
      <c r="D186" s="546"/>
      <c r="E186" s="547"/>
      <c r="F186" s="548"/>
    </row>
    <row r="187" spans="1:6">
      <c r="A187" s="563"/>
      <c r="B187" s="818"/>
      <c r="C187" s="565"/>
      <c r="D187" s="566"/>
      <c r="E187" s="567"/>
      <c r="F187" s="568"/>
    </row>
    <row r="188" spans="1:6">
      <c r="A188" s="543" t="s">
        <v>432</v>
      </c>
      <c r="B188" s="544" t="s">
        <v>501</v>
      </c>
      <c r="C188" s="565"/>
      <c r="D188" s="566"/>
      <c r="E188" s="567"/>
      <c r="F188" s="568"/>
    </row>
    <row r="189" spans="1:6">
      <c r="A189" s="563"/>
      <c r="B189" s="544" t="s">
        <v>436</v>
      </c>
      <c r="C189" s="545" t="s">
        <v>102</v>
      </c>
      <c r="D189" s="546">
        <v>1</v>
      </c>
      <c r="E189" s="847"/>
      <c r="F189" s="548">
        <f>D189*E189</f>
        <v>0</v>
      </c>
    </row>
    <row r="190" spans="1:6">
      <c r="A190" s="533"/>
      <c r="B190" s="536"/>
      <c r="E190" s="528"/>
      <c r="F190" s="535"/>
    </row>
    <row r="191" spans="1:6">
      <c r="A191" s="530" t="s">
        <v>502</v>
      </c>
      <c r="B191" s="525" t="s">
        <v>503</v>
      </c>
      <c r="C191" s="569"/>
      <c r="E191" s="528"/>
      <c r="F191" s="535"/>
    </row>
    <row r="192" spans="1:6">
      <c r="A192" s="570"/>
      <c r="B192" s="536"/>
      <c r="C192" s="569"/>
      <c r="E192" s="528"/>
      <c r="F192" s="535"/>
    </row>
    <row r="193" spans="1:6" ht="51">
      <c r="A193" s="620" t="s">
        <v>432</v>
      </c>
      <c r="B193" s="538" t="s">
        <v>625</v>
      </c>
      <c r="C193" s="621"/>
      <c r="D193" s="540"/>
      <c r="E193" s="541"/>
      <c r="F193" s="542"/>
    </row>
    <row r="194" spans="1:6">
      <c r="A194" s="620"/>
      <c r="B194" s="538" t="s">
        <v>436</v>
      </c>
      <c r="C194" s="621" t="s">
        <v>102</v>
      </c>
      <c r="D194" s="540">
        <v>3</v>
      </c>
      <c r="E194" s="846"/>
      <c r="F194" s="542">
        <f>D194*E194</f>
        <v>0</v>
      </c>
    </row>
    <row r="195" spans="1:6">
      <c r="A195" s="570"/>
      <c r="B195" s="536"/>
      <c r="C195" s="569"/>
      <c r="E195" s="528"/>
      <c r="F195" s="535"/>
    </row>
    <row r="196" spans="1:6" ht="153">
      <c r="A196" s="620" t="s">
        <v>432</v>
      </c>
      <c r="B196" s="538" t="s">
        <v>624</v>
      </c>
      <c r="C196" s="621"/>
      <c r="D196" s="540"/>
      <c r="E196" s="541"/>
      <c r="F196" s="542"/>
    </row>
    <row r="197" spans="1:6">
      <c r="A197" s="620"/>
      <c r="B197" s="538" t="s">
        <v>436</v>
      </c>
      <c r="C197" s="621" t="s">
        <v>102</v>
      </c>
      <c r="D197" s="540">
        <v>1</v>
      </c>
      <c r="E197" s="846"/>
      <c r="F197" s="542">
        <f>D197*E197</f>
        <v>0</v>
      </c>
    </row>
    <row r="198" spans="1:6">
      <c r="A198" s="570"/>
      <c r="B198" s="536"/>
      <c r="C198" s="569"/>
      <c r="E198" s="528"/>
      <c r="F198" s="535"/>
    </row>
    <row r="199" spans="1:6">
      <c r="A199" s="530" t="s">
        <v>504</v>
      </c>
      <c r="B199" s="525" t="s">
        <v>586</v>
      </c>
      <c r="C199" s="569"/>
      <c r="E199" s="528"/>
      <c r="F199" s="535"/>
    </row>
    <row r="200" spans="1:6">
      <c r="A200" s="570"/>
      <c r="B200" s="536"/>
      <c r="C200" s="569"/>
      <c r="E200" s="528"/>
      <c r="F200" s="535"/>
    </row>
    <row r="201" spans="1:6" ht="76.5">
      <c r="A201" s="620" t="s">
        <v>432</v>
      </c>
      <c r="B201" s="538" t="s">
        <v>505</v>
      </c>
      <c r="C201" s="621"/>
      <c r="D201" s="540"/>
      <c r="E201" s="541"/>
      <c r="F201" s="542"/>
    </row>
    <row r="202" spans="1:6">
      <c r="A202" s="620"/>
      <c r="B202" s="538" t="s">
        <v>506</v>
      </c>
      <c r="C202" s="621" t="s">
        <v>507</v>
      </c>
      <c r="D202" s="540">
        <v>3</v>
      </c>
      <c r="E202" s="846"/>
      <c r="F202" s="542">
        <f>D202*E202</f>
        <v>0</v>
      </c>
    </row>
    <row r="203" spans="1:6">
      <c r="A203" s="570"/>
      <c r="B203" s="536"/>
      <c r="C203" s="569"/>
      <c r="E203" s="528"/>
      <c r="F203" s="535"/>
    </row>
    <row r="204" spans="1:6">
      <c r="A204" s="530" t="s">
        <v>508</v>
      </c>
      <c r="B204" s="525" t="s">
        <v>509</v>
      </c>
      <c r="C204" s="569"/>
      <c r="E204" s="528"/>
      <c r="F204" s="535"/>
    </row>
    <row r="205" spans="1:6">
      <c r="A205" s="530"/>
      <c r="B205" s="525"/>
      <c r="C205" s="569"/>
      <c r="E205" s="528"/>
      <c r="F205" s="535"/>
    </row>
    <row r="206" spans="1:6" ht="25.5">
      <c r="A206" s="622" t="s">
        <v>432</v>
      </c>
      <c r="B206" s="623" t="s">
        <v>510</v>
      </c>
      <c r="C206" s="621"/>
      <c r="D206" s="540"/>
      <c r="E206" s="541"/>
      <c r="F206" s="542"/>
    </row>
    <row r="207" spans="1:6">
      <c r="A207" s="622"/>
      <c r="B207" s="624" t="s">
        <v>477</v>
      </c>
      <c r="C207" s="625" t="s">
        <v>102</v>
      </c>
      <c r="D207" s="540">
        <v>1</v>
      </c>
      <c r="E207" s="846"/>
      <c r="F207" s="542">
        <f>D207*E207</f>
        <v>0</v>
      </c>
    </row>
    <row r="208" spans="1:6">
      <c r="A208" s="530"/>
      <c r="B208" s="525"/>
      <c r="C208" s="569"/>
      <c r="E208" s="528"/>
      <c r="F208" s="535"/>
    </row>
    <row r="209" spans="1:6" ht="38.25">
      <c r="A209" s="626" t="s">
        <v>432</v>
      </c>
      <c r="B209" s="624" t="s">
        <v>511</v>
      </c>
      <c r="C209" s="625"/>
      <c r="D209" s="540"/>
      <c r="E209" s="541"/>
      <c r="F209" s="542"/>
    </row>
    <row r="210" spans="1:6">
      <c r="A210" s="626"/>
      <c r="B210" s="624" t="s">
        <v>477</v>
      </c>
      <c r="C210" s="625" t="s">
        <v>102</v>
      </c>
      <c r="D210" s="540">
        <v>1</v>
      </c>
      <c r="E210" s="846"/>
      <c r="F210" s="542">
        <f>D210*E210</f>
        <v>0</v>
      </c>
    </row>
    <row r="211" spans="1:6" ht="17.25" thickBot="1">
      <c r="A211" s="571"/>
      <c r="B211" s="572"/>
      <c r="C211" s="526"/>
      <c r="E211" s="528"/>
      <c r="F211" s="535"/>
    </row>
    <row r="212" spans="1:6" ht="17.25" thickBot="1">
      <c r="A212" s="573"/>
      <c r="B212" s="574" t="s">
        <v>512</v>
      </c>
      <c r="C212" s="575"/>
      <c r="D212" s="575"/>
      <c r="E212" s="576"/>
      <c r="F212" s="576">
        <f>SUM(F12:F211)</f>
        <v>0</v>
      </c>
    </row>
    <row r="213" spans="1:6" ht="17.25" thickTop="1"/>
    <row r="245" spans="1:11">
      <c r="K245" s="581"/>
    </row>
    <row r="246" spans="1:11" s="581" customFormat="1">
      <c r="A246" s="577"/>
      <c r="B246" s="578"/>
      <c r="C246" s="534"/>
      <c r="D246" s="527"/>
      <c r="E246" s="579"/>
      <c r="F246" s="580"/>
      <c r="G246" s="1"/>
      <c r="H246" s="1"/>
      <c r="I246" s="1"/>
      <c r="J246" s="1"/>
    </row>
    <row r="247" spans="1:11" s="581" customFormat="1">
      <c r="A247" s="577"/>
      <c r="B247" s="578"/>
      <c r="C247" s="534"/>
      <c r="D247" s="527"/>
      <c r="E247" s="579"/>
      <c r="F247" s="580"/>
      <c r="G247" s="1"/>
      <c r="H247" s="1"/>
      <c r="I247" s="1"/>
      <c r="J247" s="1"/>
    </row>
    <row r="248" spans="1:11" s="581" customFormat="1">
      <c r="A248" s="577"/>
      <c r="B248" s="578"/>
      <c r="C248" s="534"/>
      <c r="D248" s="527"/>
      <c r="E248" s="579"/>
      <c r="F248" s="580"/>
      <c r="G248" s="1"/>
      <c r="H248" s="1"/>
      <c r="I248" s="1"/>
      <c r="J248" s="1"/>
    </row>
    <row r="249" spans="1:11" s="581" customFormat="1">
      <c r="A249" s="577"/>
      <c r="B249" s="578"/>
      <c r="C249" s="534"/>
      <c r="D249" s="527"/>
      <c r="E249" s="579"/>
      <c r="F249" s="580"/>
      <c r="G249" s="1"/>
      <c r="H249" s="1"/>
      <c r="I249" s="1"/>
      <c r="J249" s="1"/>
    </row>
    <row r="250" spans="1:11" s="581" customFormat="1">
      <c r="A250" s="577"/>
      <c r="B250" s="578"/>
      <c r="C250" s="534"/>
      <c r="D250" s="527"/>
      <c r="E250" s="579"/>
      <c r="F250" s="580"/>
      <c r="G250" s="1"/>
      <c r="H250" s="1"/>
      <c r="I250" s="1"/>
      <c r="J250" s="1"/>
    </row>
    <row r="251" spans="1:11" s="581" customFormat="1">
      <c r="A251" s="577"/>
      <c r="B251" s="578"/>
      <c r="C251" s="534"/>
      <c r="D251" s="527"/>
      <c r="E251" s="579"/>
      <c r="F251" s="580"/>
      <c r="G251" s="1"/>
      <c r="H251" s="1"/>
      <c r="I251" s="1"/>
      <c r="J251" s="1"/>
    </row>
    <row r="252" spans="1:11" s="581" customFormat="1">
      <c r="A252" s="577"/>
      <c r="B252" s="578"/>
      <c r="C252" s="534"/>
      <c r="D252" s="527"/>
      <c r="E252" s="579"/>
      <c r="F252" s="580"/>
      <c r="G252" s="1"/>
      <c r="H252" s="1"/>
      <c r="I252" s="1"/>
      <c r="J252" s="1"/>
    </row>
    <row r="253" spans="1:11" s="581" customFormat="1">
      <c r="A253" s="577"/>
      <c r="B253" s="578"/>
      <c r="C253" s="534"/>
      <c r="D253" s="527"/>
      <c r="E253" s="579"/>
      <c r="F253" s="580"/>
      <c r="G253" s="1"/>
      <c r="H253" s="1"/>
      <c r="I253" s="1"/>
      <c r="J253" s="1"/>
    </row>
    <row r="254" spans="1:11" s="581" customFormat="1">
      <c r="A254" s="577"/>
      <c r="B254" s="578"/>
      <c r="C254" s="534"/>
      <c r="D254" s="527"/>
      <c r="E254" s="579"/>
      <c r="F254" s="580"/>
      <c r="G254" s="1"/>
      <c r="H254" s="1"/>
      <c r="I254" s="1"/>
      <c r="J254" s="1"/>
    </row>
    <row r="255" spans="1:11" s="581" customFormat="1">
      <c r="A255" s="577"/>
      <c r="B255" s="578"/>
      <c r="C255" s="534"/>
      <c r="D255" s="527"/>
      <c r="E255" s="579"/>
      <c r="F255" s="580"/>
      <c r="G255" s="1"/>
      <c r="H255" s="1"/>
      <c r="I255" s="1"/>
      <c r="J255" s="1"/>
    </row>
    <row r="256" spans="1:11" s="581" customFormat="1">
      <c r="A256" s="577"/>
      <c r="B256" s="578"/>
      <c r="C256" s="534"/>
      <c r="D256" s="527"/>
      <c r="E256" s="579"/>
      <c r="F256" s="580"/>
      <c r="G256" s="1"/>
      <c r="H256" s="1"/>
      <c r="I256" s="1"/>
      <c r="J256" s="1"/>
    </row>
    <row r="257" spans="1:10" s="581" customFormat="1">
      <c r="A257" s="577"/>
      <c r="B257" s="578"/>
      <c r="C257" s="534"/>
      <c r="D257" s="527"/>
      <c r="E257" s="579"/>
      <c r="F257" s="580"/>
      <c r="G257" s="1"/>
      <c r="H257" s="1"/>
      <c r="I257" s="1"/>
      <c r="J257" s="1"/>
    </row>
    <row r="258" spans="1:10" s="581" customFormat="1">
      <c r="A258" s="577"/>
      <c r="B258" s="578"/>
      <c r="C258" s="534"/>
      <c r="D258" s="527"/>
      <c r="E258" s="579"/>
      <c r="F258" s="580"/>
      <c r="G258" s="1"/>
      <c r="H258" s="1"/>
      <c r="I258" s="1"/>
      <c r="J258" s="1"/>
    </row>
    <row r="259" spans="1:10" s="581" customFormat="1">
      <c r="A259" s="577"/>
      <c r="B259" s="578"/>
      <c r="C259" s="534"/>
      <c r="D259" s="527"/>
      <c r="E259" s="579"/>
      <c r="F259" s="580"/>
      <c r="G259" s="1"/>
      <c r="H259" s="1"/>
      <c r="I259" s="1"/>
      <c r="J259" s="1"/>
    </row>
    <row r="260" spans="1:10" s="581" customFormat="1">
      <c r="A260" s="577"/>
      <c r="B260" s="578"/>
      <c r="C260" s="534"/>
      <c r="D260" s="527"/>
      <c r="E260" s="579"/>
      <c r="F260" s="580"/>
      <c r="G260" s="1"/>
      <c r="H260" s="1"/>
      <c r="I260" s="1"/>
      <c r="J260" s="1"/>
    </row>
    <row r="261" spans="1:10" s="581" customFormat="1">
      <c r="A261" s="577"/>
      <c r="B261" s="578"/>
      <c r="C261" s="534"/>
      <c r="D261" s="527"/>
      <c r="E261" s="579"/>
      <c r="F261" s="580"/>
      <c r="G261" s="1"/>
      <c r="H261" s="1"/>
      <c r="I261" s="1"/>
      <c r="J261" s="1"/>
    </row>
    <row r="262" spans="1:10" s="581" customFormat="1">
      <c r="A262" s="577"/>
      <c r="B262" s="578"/>
      <c r="C262" s="534"/>
      <c r="D262" s="527"/>
      <c r="E262" s="579"/>
      <c r="F262" s="580"/>
      <c r="G262" s="1"/>
      <c r="H262" s="1"/>
      <c r="I262" s="1"/>
      <c r="J262" s="1"/>
    </row>
    <row r="263" spans="1:10" s="581" customFormat="1">
      <c r="A263" s="577"/>
      <c r="B263" s="578"/>
      <c r="C263" s="534"/>
      <c r="D263" s="527"/>
      <c r="E263" s="579"/>
      <c r="F263" s="580"/>
      <c r="G263" s="1"/>
      <c r="H263" s="1"/>
      <c r="I263" s="1"/>
      <c r="J263" s="1"/>
    </row>
    <row r="264" spans="1:10" s="581" customFormat="1">
      <c r="A264" s="577"/>
      <c r="B264" s="578"/>
      <c r="C264" s="534"/>
      <c r="D264" s="527"/>
      <c r="E264" s="579"/>
      <c r="F264" s="580"/>
      <c r="G264" s="1"/>
      <c r="H264" s="1"/>
      <c r="I264" s="1"/>
      <c r="J264" s="1"/>
    </row>
    <row r="265" spans="1:10" s="581" customFormat="1">
      <c r="A265" s="577"/>
      <c r="B265" s="578"/>
      <c r="C265" s="534"/>
      <c r="D265" s="527"/>
      <c r="E265" s="579"/>
      <c r="F265" s="580"/>
      <c r="G265" s="1"/>
      <c r="H265" s="1"/>
      <c r="I265" s="1"/>
      <c r="J265" s="1"/>
    </row>
    <row r="266" spans="1:10" s="581" customFormat="1">
      <c r="A266" s="577"/>
      <c r="B266" s="578"/>
      <c r="C266" s="534"/>
      <c r="D266" s="527"/>
      <c r="E266" s="579"/>
      <c r="F266" s="580"/>
      <c r="G266" s="1"/>
      <c r="H266" s="1"/>
      <c r="I266" s="1"/>
      <c r="J266" s="1"/>
    </row>
    <row r="267" spans="1:10" s="581" customFormat="1">
      <c r="A267" s="577"/>
      <c r="B267" s="578"/>
      <c r="C267" s="534"/>
      <c r="D267" s="527"/>
      <c r="E267" s="579"/>
      <c r="F267" s="580"/>
      <c r="G267" s="1"/>
      <c r="H267" s="1"/>
      <c r="I267" s="1"/>
      <c r="J267" s="1"/>
    </row>
    <row r="268" spans="1:10" s="581" customFormat="1">
      <c r="A268" s="577"/>
      <c r="B268" s="578"/>
      <c r="C268" s="534"/>
      <c r="D268" s="527"/>
      <c r="E268" s="579"/>
      <c r="F268" s="580"/>
      <c r="G268" s="1"/>
      <c r="H268" s="1"/>
      <c r="I268" s="1"/>
      <c r="J268" s="1"/>
    </row>
    <row r="269" spans="1:10" s="581" customFormat="1">
      <c r="A269" s="577"/>
      <c r="B269" s="578"/>
      <c r="C269" s="534"/>
      <c r="D269" s="527"/>
      <c r="E269" s="579"/>
      <c r="F269" s="580"/>
      <c r="G269" s="1"/>
      <c r="H269" s="1"/>
      <c r="I269" s="1"/>
      <c r="J269" s="1"/>
    </row>
    <row r="270" spans="1:10" s="581" customFormat="1">
      <c r="A270" s="577"/>
      <c r="B270" s="578"/>
      <c r="C270" s="534"/>
      <c r="D270" s="527"/>
      <c r="E270" s="579"/>
      <c r="F270" s="580"/>
      <c r="G270" s="1"/>
      <c r="H270" s="1"/>
      <c r="I270" s="1"/>
      <c r="J270" s="1"/>
    </row>
    <row r="271" spans="1:10" s="581" customFormat="1">
      <c r="A271" s="577"/>
      <c r="B271" s="578"/>
      <c r="C271" s="534"/>
      <c r="D271" s="527"/>
      <c r="E271" s="579"/>
      <c r="F271" s="580"/>
      <c r="G271" s="1"/>
      <c r="H271" s="1"/>
      <c r="I271" s="1"/>
      <c r="J271" s="1"/>
    </row>
    <row r="272" spans="1:10" s="581" customFormat="1">
      <c r="A272" s="577"/>
      <c r="B272" s="578"/>
      <c r="C272" s="534"/>
      <c r="D272" s="527"/>
      <c r="E272" s="579"/>
      <c r="F272" s="580"/>
      <c r="G272" s="1"/>
      <c r="H272" s="1"/>
      <c r="I272" s="1"/>
      <c r="J272" s="1"/>
    </row>
    <row r="273" spans="1:10" s="581" customFormat="1">
      <c r="A273" s="577"/>
      <c r="B273" s="578"/>
      <c r="C273" s="534"/>
      <c r="D273" s="527"/>
      <c r="E273" s="579"/>
      <c r="F273" s="580"/>
      <c r="G273" s="1"/>
      <c r="H273" s="1"/>
      <c r="I273" s="1"/>
      <c r="J273" s="1"/>
    </row>
    <row r="274" spans="1:10" s="581" customFormat="1">
      <c r="A274" s="577"/>
      <c r="B274" s="578"/>
      <c r="C274" s="534"/>
      <c r="D274" s="527"/>
      <c r="E274" s="579"/>
      <c r="F274" s="580"/>
      <c r="G274" s="1"/>
      <c r="H274" s="1"/>
      <c r="I274" s="1"/>
      <c r="J274" s="1"/>
    </row>
    <row r="275" spans="1:10" s="581" customFormat="1">
      <c r="A275" s="577"/>
      <c r="B275" s="578"/>
      <c r="C275" s="534"/>
      <c r="D275" s="527"/>
      <c r="E275" s="579"/>
      <c r="F275" s="580"/>
      <c r="G275" s="1"/>
      <c r="H275" s="1"/>
      <c r="I275" s="1"/>
      <c r="J275" s="1"/>
    </row>
    <row r="276" spans="1:10" s="581" customFormat="1">
      <c r="A276" s="577"/>
      <c r="B276" s="578"/>
      <c r="C276" s="534"/>
      <c r="D276" s="527"/>
      <c r="E276" s="579"/>
      <c r="F276" s="580"/>
      <c r="G276" s="1"/>
      <c r="H276" s="1"/>
      <c r="I276" s="1"/>
      <c r="J276" s="1"/>
    </row>
    <row r="277" spans="1:10" s="581" customFormat="1">
      <c r="A277" s="577"/>
      <c r="B277" s="578"/>
      <c r="C277" s="534"/>
      <c r="D277" s="527"/>
      <c r="E277" s="579"/>
      <c r="F277" s="580"/>
      <c r="G277" s="1"/>
      <c r="H277" s="1"/>
      <c r="I277" s="1"/>
      <c r="J277" s="1"/>
    </row>
    <row r="278" spans="1:10" s="581" customFormat="1">
      <c r="A278" s="577"/>
      <c r="B278" s="578"/>
      <c r="C278" s="534"/>
      <c r="D278" s="527"/>
      <c r="E278" s="579"/>
      <c r="F278" s="580"/>
      <c r="G278" s="1"/>
      <c r="H278" s="1"/>
      <c r="I278" s="1"/>
      <c r="J278" s="1"/>
    </row>
    <row r="279" spans="1:10" s="581" customFormat="1">
      <c r="A279" s="577"/>
      <c r="B279" s="578"/>
      <c r="C279" s="534"/>
      <c r="D279" s="527"/>
      <c r="E279" s="579"/>
      <c r="F279" s="580"/>
      <c r="G279" s="1"/>
      <c r="H279" s="1"/>
      <c r="I279" s="1"/>
      <c r="J279" s="1"/>
    </row>
    <row r="280" spans="1:10" s="581" customFormat="1">
      <c r="A280" s="577"/>
      <c r="B280" s="578"/>
      <c r="C280" s="534"/>
      <c r="D280" s="527"/>
      <c r="E280" s="579"/>
      <c r="F280" s="580"/>
      <c r="G280" s="1"/>
      <c r="H280" s="1"/>
      <c r="I280" s="1"/>
      <c r="J280" s="1"/>
    </row>
    <row r="281" spans="1:10" s="581" customFormat="1">
      <c r="A281" s="577"/>
      <c r="B281" s="578"/>
      <c r="C281" s="534"/>
      <c r="D281" s="527"/>
      <c r="E281" s="579"/>
      <c r="F281" s="580"/>
      <c r="G281" s="1"/>
      <c r="H281" s="1"/>
      <c r="I281" s="1"/>
      <c r="J281" s="1"/>
    </row>
    <row r="282" spans="1:10" s="581" customFormat="1">
      <c r="A282" s="577"/>
      <c r="B282" s="578"/>
      <c r="C282" s="534"/>
      <c r="D282" s="527"/>
      <c r="E282" s="579"/>
      <c r="F282" s="580"/>
      <c r="G282" s="1"/>
      <c r="H282" s="1"/>
      <c r="I282" s="1"/>
      <c r="J282" s="1"/>
    </row>
    <row r="283" spans="1:10" s="581" customFormat="1">
      <c r="A283" s="577"/>
      <c r="B283" s="578"/>
      <c r="C283" s="534"/>
      <c r="D283" s="527"/>
      <c r="E283" s="579"/>
      <c r="F283" s="580"/>
      <c r="G283" s="1"/>
      <c r="H283" s="1"/>
      <c r="I283" s="1"/>
      <c r="J283" s="1"/>
    </row>
    <row r="284" spans="1:10" s="581" customFormat="1">
      <c r="A284" s="577"/>
      <c r="B284" s="578"/>
      <c r="C284" s="534"/>
      <c r="D284" s="527"/>
      <c r="E284" s="579"/>
      <c r="F284" s="580"/>
      <c r="G284" s="1"/>
      <c r="H284" s="1"/>
      <c r="I284" s="1"/>
      <c r="J284" s="1"/>
    </row>
    <row r="285" spans="1:10" s="581" customFormat="1">
      <c r="A285" s="577"/>
      <c r="B285" s="578"/>
      <c r="C285" s="534"/>
      <c r="D285" s="527"/>
      <c r="E285" s="579"/>
      <c r="F285" s="580"/>
      <c r="G285" s="1"/>
      <c r="H285" s="1"/>
      <c r="I285" s="1"/>
      <c r="J285" s="1"/>
    </row>
    <row r="286" spans="1:10" s="581" customFormat="1">
      <c r="A286" s="577"/>
      <c r="B286" s="578"/>
      <c r="C286" s="534"/>
      <c r="D286" s="527"/>
      <c r="E286" s="579"/>
      <c r="F286" s="580"/>
      <c r="G286" s="1"/>
      <c r="H286" s="1"/>
      <c r="I286" s="1"/>
      <c r="J286" s="1"/>
    </row>
    <row r="287" spans="1:10" s="581" customFormat="1">
      <c r="A287" s="577"/>
      <c r="B287" s="578"/>
      <c r="C287" s="534"/>
      <c r="D287" s="527"/>
      <c r="E287" s="579"/>
      <c r="F287" s="580"/>
      <c r="G287" s="1"/>
      <c r="H287" s="1"/>
      <c r="I287" s="1"/>
      <c r="J287" s="1"/>
    </row>
    <row r="288" spans="1:10" s="581" customFormat="1">
      <c r="A288" s="577"/>
      <c r="B288" s="578"/>
      <c r="C288" s="534"/>
      <c r="D288" s="527"/>
      <c r="E288" s="579"/>
      <c r="F288" s="580"/>
      <c r="G288" s="1"/>
      <c r="H288" s="1"/>
      <c r="I288" s="1"/>
      <c r="J288" s="1"/>
    </row>
    <row r="289" spans="1:10" s="581" customFormat="1">
      <c r="A289" s="577"/>
      <c r="B289" s="578"/>
      <c r="C289" s="534"/>
      <c r="D289" s="527"/>
      <c r="E289" s="579"/>
      <c r="F289" s="580"/>
      <c r="G289" s="1"/>
      <c r="H289" s="1"/>
      <c r="I289" s="1"/>
      <c r="J289" s="1"/>
    </row>
    <row r="290" spans="1:10" s="581" customFormat="1">
      <c r="A290" s="577"/>
      <c r="B290" s="578"/>
      <c r="C290" s="534"/>
      <c r="D290" s="527"/>
      <c r="E290" s="579"/>
      <c r="F290" s="580"/>
      <c r="G290" s="1"/>
      <c r="H290" s="1"/>
      <c r="I290" s="1"/>
      <c r="J290" s="1"/>
    </row>
    <row r="291" spans="1:10" s="581" customFormat="1">
      <c r="A291" s="577"/>
      <c r="B291" s="578"/>
      <c r="C291" s="534"/>
      <c r="D291" s="527"/>
      <c r="E291" s="579"/>
      <c r="F291" s="580"/>
      <c r="G291" s="1"/>
      <c r="H291" s="1"/>
      <c r="I291" s="1"/>
      <c r="J291" s="1"/>
    </row>
    <row r="292" spans="1:10" s="581" customFormat="1">
      <c r="A292" s="577"/>
      <c r="B292" s="578"/>
      <c r="C292" s="534"/>
      <c r="D292" s="527"/>
      <c r="E292" s="579"/>
      <c r="F292" s="580"/>
      <c r="G292" s="1"/>
      <c r="H292" s="1"/>
      <c r="I292" s="1"/>
      <c r="J292" s="1"/>
    </row>
    <row r="293" spans="1:10" s="581" customFormat="1">
      <c r="A293" s="577"/>
      <c r="B293" s="578"/>
      <c r="C293" s="534"/>
      <c r="D293" s="527"/>
      <c r="E293" s="579"/>
      <c r="F293" s="580"/>
      <c r="G293" s="1"/>
      <c r="H293" s="1"/>
      <c r="I293" s="1"/>
      <c r="J293" s="1"/>
    </row>
    <row r="294" spans="1:10" s="581" customFormat="1">
      <c r="A294" s="577"/>
      <c r="B294" s="578"/>
      <c r="C294" s="534"/>
      <c r="D294" s="527"/>
      <c r="E294" s="579"/>
      <c r="F294" s="580"/>
      <c r="G294" s="1"/>
      <c r="H294" s="1"/>
      <c r="I294" s="1"/>
      <c r="J294" s="1"/>
    </row>
    <row r="295" spans="1:10" s="581" customFormat="1">
      <c r="A295" s="577"/>
      <c r="B295" s="578"/>
      <c r="C295" s="534"/>
      <c r="D295" s="527"/>
      <c r="E295" s="579"/>
      <c r="F295" s="580"/>
      <c r="G295" s="1"/>
      <c r="H295" s="1"/>
      <c r="I295" s="1"/>
      <c r="J295" s="1"/>
    </row>
    <row r="296" spans="1:10" s="581" customFormat="1">
      <c r="A296" s="577"/>
      <c r="B296" s="578"/>
      <c r="C296" s="534"/>
      <c r="D296" s="527"/>
      <c r="E296" s="579"/>
      <c r="F296" s="580"/>
      <c r="G296" s="1"/>
      <c r="H296" s="1"/>
      <c r="I296" s="1"/>
      <c r="J296" s="1"/>
    </row>
    <row r="297" spans="1:10" s="581" customFormat="1">
      <c r="A297" s="577"/>
      <c r="B297" s="578"/>
      <c r="C297" s="534"/>
      <c r="D297" s="527"/>
      <c r="E297" s="579"/>
      <c r="F297" s="580"/>
      <c r="G297" s="1"/>
      <c r="H297" s="1"/>
      <c r="I297" s="1"/>
      <c r="J297" s="1"/>
    </row>
    <row r="298" spans="1:10" s="581" customFormat="1">
      <c r="A298" s="577"/>
      <c r="B298" s="578"/>
      <c r="C298" s="534"/>
      <c r="D298" s="527"/>
      <c r="E298" s="579"/>
      <c r="F298" s="580"/>
      <c r="G298" s="1"/>
      <c r="H298" s="1"/>
      <c r="I298" s="1"/>
      <c r="J298" s="1"/>
    </row>
    <row r="299" spans="1:10" s="581" customFormat="1">
      <c r="A299" s="577"/>
      <c r="B299" s="578"/>
      <c r="C299" s="534"/>
      <c r="D299" s="527"/>
      <c r="E299" s="579"/>
      <c r="F299" s="580"/>
      <c r="G299" s="1"/>
      <c r="H299" s="1"/>
      <c r="I299" s="1"/>
      <c r="J299" s="1"/>
    </row>
    <row r="300" spans="1:10" s="581" customFormat="1">
      <c r="A300" s="577"/>
      <c r="B300" s="578"/>
      <c r="C300" s="534"/>
      <c r="D300" s="527"/>
      <c r="E300" s="579"/>
      <c r="F300" s="580"/>
      <c r="G300" s="1"/>
      <c r="H300" s="1"/>
      <c r="I300" s="1"/>
      <c r="J300" s="1"/>
    </row>
    <row r="301" spans="1:10" s="581" customFormat="1">
      <c r="A301" s="577"/>
      <c r="B301" s="578"/>
      <c r="C301" s="534"/>
      <c r="D301" s="527"/>
      <c r="E301" s="579"/>
      <c r="F301" s="580"/>
      <c r="G301" s="1"/>
      <c r="H301" s="1"/>
      <c r="I301" s="1"/>
      <c r="J301" s="1"/>
    </row>
    <row r="302" spans="1:10" s="581" customFormat="1">
      <c r="A302" s="577"/>
      <c r="B302" s="578"/>
      <c r="C302" s="534"/>
      <c r="D302" s="527"/>
      <c r="E302" s="579"/>
      <c r="F302" s="580"/>
      <c r="G302" s="1"/>
      <c r="H302" s="1"/>
      <c r="I302" s="1"/>
      <c r="J302" s="1"/>
    </row>
    <row r="303" spans="1:10" s="581" customFormat="1">
      <c r="A303" s="577"/>
      <c r="B303" s="578"/>
      <c r="C303" s="534"/>
      <c r="D303" s="527"/>
      <c r="E303" s="579"/>
      <c r="F303" s="580"/>
      <c r="G303" s="1"/>
      <c r="H303" s="1"/>
      <c r="I303" s="1"/>
      <c r="J303" s="1"/>
    </row>
    <row r="304" spans="1:10" s="581" customFormat="1">
      <c r="A304" s="577"/>
      <c r="B304" s="578"/>
      <c r="C304" s="534"/>
      <c r="D304" s="527"/>
      <c r="E304" s="579"/>
      <c r="F304" s="580"/>
      <c r="G304" s="1"/>
      <c r="H304" s="1"/>
      <c r="I304" s="1"/>
      <c r="J304" s="1"/>
    </row>
    <row r="305" spans="1:11" s="581" customFormat="1">
      <c r="A305" s="577"/>
      <c r="B305" s="578"/>
      <c r="C305" s="534"/>
      <c r="D305" s="527"/>
      <c r="E305" s="579"/>
      <c r="F305" s="580"/>
      <c r="G305" s="1"/>
      <c r="H305" s="1"/>
      <c r="I305" s="1"/>
      <c r="J305" s="1"/>
    </row>
    <row r="306" spans="1:11" s="581" customFormat="1">
      <c r="A306" s="577"/>
      <c r="B306" s="578"/>
      <c r="C306" s="534"/>
      <c r="D306" s="527"/>
      <c r="E306" s="579"/>
      <c r="F306" s="580"/>
      <c r="G306" s="1"/>
      <c r="H306" s="1"/>
      <c r="I306" s="1"/>
      <c r="J306" s="1"/>
    </row>
    <row r="307" spans="1:11" s="581" customFormat="1">
      <c r="A307" s="577"/>
      <c r="B307" s="578"/>
      <c r="C307" s="534"/>
      <c r="D307" s="527"/>
      <c r="E307" s="579"/>
      <c r="F307" s="580"/>
      <c r="G307" s="1"/>
      <c r="H307" s="1"/>
      <c r="I307" s="1"/>
      <c r="J307" s="1"/>
    </row>
    <row r="308" spans="1:11" s="581" customFormat="1">
      <c r="A308" s="577"/>
      <c r="B308" s="578"/>
      <c r="C308" s="534"/>
      <c r="D308" s="527"/>
      <c r="E308" s="579"/>
      <c r="F308" s="580"/>
      <c r="G308" s="1"/>
      <c r="H308" s="1"/>
      <c r="I308" s="1"/>
      <c r="J308" s="1"/>
    </row>
    <row r="309" spans="1:11" s="581" customFormat="1">
      <c r="A309" s="577"/>
      <c r="B309" s="578"/>
      <c r="C309" s="534"/>
      <c r="D309" s="527"/>
      <c r="E309" s="579"/>
      <c r="F309" s="580"/>
      <c r="G309" s="1"/>
      <c r="H309" s="1"/>
      <c r="I309" s="1"/>
      <c r="J309" s="1"/>
    </row>
    <row r="310" spans="1:11" s="581" customFormat="1">
      <c r="A310" s="577"/>
      <c r="B310" s="578"/>
      <c r="C310" s="534"/>
      <c r="D310" s="527"/>
      <c r="E310" s="579"/>
      <c r="F310" s="580"/>
      <c r="G310" s="1"/>
      <c r="H310" s="1"/>
      <c r="I310" s="1"/>
      <c r="J310" s="1"/>
    </row>
    <row r="311" spans="1:11" s="581" customFormat="1">
      <c r="A311" s="577"/>
      <c r="B311" s="578"/>
      <c r="C311" s="534"/>
      <c r="D311" s="527"/>
      <c r="E311" s="579"/>
      <c r="F311" s="580"/>
      <c r="G311" s="1"/>
      <c r="H311" s="1"/>
      <c r="I311" s="1"/>
      <c r="J311" s="1"/>
    </row>
    <row r="312" spans="1:11" s="581" customFormat="1">
      <c r="A312" s="577"/>
      <c r="B312" s="578"/>
      <c r="C312" s="534"/>
      <c r="D312" s="527"/>
      <c r="E312" s="579"/>
      <c r="F312" s="580"/>
      <c r="G312" s="1"/>
      <c r="H312" s="1"/>
      <c r="I312" s="1"/>
      <c r="J312" s="1"/>
    </row>
    <row r="313" spans="1:11" s="581" customFormat="1">
      <c r="A313" s="577"/>
      <c r="B313" s="578"/>
      <c r="C313" s="534"/>
      <c r="D313" s="527"/>
      <c r="E313" s="579"/>
      <c r="F313" s="580"/>
      <c r="G313" s="1"/>
      <c r="H313" s="1"/>
      <c r="I313" s="1"/>
      <c r="J313" s="1"/>
      <c r="K313" s="531"/>
    </row>
  </sheetData>
  <sheetProtection algorithmName="SHA-512" hashValue="s9Oqq13unY1srZuDZs3FuBPh2wl5BaQ30oLFWSN5gr3v2SgMqc86c8CFs/jEgrJUlez1NZgLud/7TcI7WVIOKA==" saltValue="7MPJwn9BXpk8e5Yd+3ojog==" spinCount="100000" sheet="1" objects="1" scenarios="1" selectLockedCells="1"/>
  <mergeCells count="1">
    <mergeCell ref="B6:F7"/>
  </mergeCells>
  <conditionalFormatting sqref="E7:E300">
    <cfRule type="expression" dxfId="0" priority="1">
      <formula>$D7&gt;0</formula>
    </cfRule>
  </conditionalFormatting>
  <pageMargins left="0.70866141732283472" right="0.70866141732283472" top="0.74803149606299213" bottom="0.74803149606299213" header="0.31496062992125984" footer="0.31496062992125984"/>
  <pageSetup paperSize="9" scale="69" orientation="portrait" r:id="rId1"/>
  <rowBreaks count="4" manualBreakCount="4">
    <brk id="39" max="9" man="1"/>
    <brk id="58" max="9" man="1"/>
    <brk id="102" max="9" man="1"/>
    <brk id="178" max="9" man="1"/>
  </rowBreaks>
  <colBreaks count="1" manualBreakCount="1">
    <brk id="6" max="20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4C27-6C6E-4DD9-9315-305334841895}">
  <sheetPr codeName="List15"/>
  <dimension ref="A1:K32"/>
  <sheetViews>
    <sheetView view="pageBreakPreview" topLeftCell="B1" zoomScale="120" zoomScaleNormal="100" workbookViewId="0">
      <selection activeCell="E1" sqref="E1"/>
    </sheetView>
  </sheetViews>
  <sheetFormatPr defaultRowHeight="12.75"/>
  <cols>
    <col min="1" max="1" width="3.7109375" style="627" customWidth="1"/>
    <col min="2" max="2" width="41.85546875" style="145" customWidth="1"/>
    <col min="3" max="3" width="5.28515625" style="145" customWidth="1"/>
    <col min="4" max="4" width="5.140625" style="158" customWidth="1"/>
    <col min="5" max="5" width="10.7109375" style="145" customWidth="1"/>
    <col min="6" max="6" width="11.7109375" style="145" customWidth="1"/>
    <col min="7" max="8" width="0" style="145" hidden="1" customWidth="1"/>
    <col min="9" max="9" width="56" style="145" hidden="1" customWidth="1"/>
    <col min="10" max="10" width="17.85546875" style="145" hidden="1" customWidth="1"/>
    <col min="11" max="11" width="16.7109375" style="145" hidden="1" customWidth="1"/>
    <col min="12" max="16384" width="9.140625" style="145"/>
  </cols>
  <sheetData>
    <row r="1" spans="1:11">
      <c r="A1" s="667" t="s">
        <v>533</v>
      </c>
      <c r="B1" s="666" t="s">
        <v>532</v>
      </c>
      <c r="C1" s="665" t="s">
        <v>120</v>
      </c>
      <c r="D1" s="665" t="s">
        <v>531</v>
      </c>
      <c r="E1" s="848" t="s">
        <v>90</v>
      </c>
      <c r="F1" s="663" t="s">
        <v>530</v>
      </c>
    </row>
    <row r="2" spans="1:11" s="646" customFormat="1">
      <c r="A2" s="662"/>
      <c r="B2" s="661"/>
      <c r="C2" s="660"/>
      <c r="D2" s="660"/>
      <c r="E2" s="659" t="s">
        <v>529</v>
      </c>
      <c r="F2" s="658" t="s">
        <v>529</v>
      </c>
      <c r="I2" s="696"/>
      <c r="J2" s="165" t="s">
        <v>419</v>
      </c>
      <c r="K2" s="165" t="s">
        <v>420</v>
      </c>
    </row>
    <row r="3" spans="1:11" s="646" customFormat="1">
      <c r="A3" s="656"/>
      <c r="B3" s="657"/>
      <c r="C3" s="158"/>
      <c r="D3" s="158"/>
      <c r="E3" s="791"/>
      <c r="F3" s="791"/>
      <c r="I3" s="697" t="s">
        <v>288</v>
      </c>
      <c r="J3" s="698"/>
      <c r="K3" s="698"/>
    </row>
    <row r="4" spans="1:11" s="646" customFormat="1">
      <c r="A4" s="656"/>
      <c r="B4" s="655" t="s">
        <v>581</v>
      </c>
      <c r="C4" s="158"/>
      <c r="D4" s="158"/>
      <c r="E4" s="791"/>
      <c r="F4" s="791"/>
      <c r="I4" s="699" t="s">
        <v>297</v>
      </c>
      <c r="J4" s="698"/>
      <c r="K4" s="698"/>
    </row>
    <row r="5" spans="1:11" s="646" customFormat="1">
      <c r="A5" s="656"/>
      <c r="B5" s="655"/>
      <c r="C5" s="158"/>
      <c r="D5" s="158"/>
      <c r="E5" s="791"/>
      <c r="F5" s="791"/>
      <c r="I5" s="700" t="s">
        <v>289</v>
      </c>
      <c r="J5" s="698"/>
      <c r="K5" s="698"/>
    </row>
    <row r="6" spans="1:11" s="629" customFormat="1">
      <c r="A6" s="634"/>
      <c r="B6" s="648" t="s">
        <v>528</v>
      </c>
      <c r="C6" s="632"/>
      <c r="D6" s="647"/>
      <c r="E6" s="792"/>
      <c r="F6" s="792"/>
      <c r="I6" s="701" t="s">
        <v>278</v>
      </c>
      <c r="J6" s="702"/>
      <c r="K6" s="702"/>
    </row>
    <row r="7" spans="1:11" s="629" customFormat="1" ht="56.25">
      <c r="A7" s="710">
        <v>1</v>
      </c>
      <c r="B7" s="711" t="s">
        <v>527</v>
      </c>
      <c r="C7" s="712"/>
      <c r="D7" s="713"/>
      <c r="E7" s="793"/>
      <c r="F7" s="793"/>
      <c r="H7" s="628"/>
      <c r="I7" s="703" t="s">
        <v>290</v>
      </c>
      <c r="J7" s="698"/>
      <c r="K7" s="698"/>
    </row>
    <row r="8" spans="1:11" s="629" customFormat="1">
      <c r="A8" s="710"/>
      <c r="B8" s="711" t="s">
        <v>526</v>
      </c>
      <c r="C8" s="712" t="s">
        <v>443</v>
      </c>
      <c r="D8" s="713">
        <v>24</v>
      </c>
      <c r="E8" s="849"/>
      <c r="F8" s="793">
        <f>E8*D8</f>
        <v>0</v>
      </c>
      <c r="H8" s="628"/>
      <c r="I8" s="704" t="s">
        <v>291</v>
      </c>
      <c r="J8" s="698">
        <f>SUM(F8+F10+F12+F15+F17+F20+F22+F24+F26)</f>
        <v>0</v>
      </c>
      <c r="K8" s="698"/>
    </row>
    <row r="9" spans="1:11" s="629" customFormat="1">
      <c r="A9" s="634"/>
      <c r="B9" s="653"/>
      <c r="C9" s="632"/>
      <c r="D9" s="647"/>
      <c r="E9" s="795"/>
      <c r="F9" s="792"/>
      <c r="H9" s="628"/>
      <c r="I9" s="705" t="s">
        <v>279</v>
      </c>
      <c r="J9" s="698"/>
      <c r="K9" s="698"/>
    </row>
    <row r="10" spans="1:11" s="629" customFormat="1" ht="45">
      <c r="A10" s="710">
        <v>2</v>
      </c>
      <c r="B10" s="714" t="s">
        <v>525</v>
      </c>
      <c r="C10" s="712" t="s">
        <v>443</v>
      </c>
      <c r="D10" s="715">
        <v>2</v>
      </c>
      <c r="E10" s="849"/>
      <c r="F10" s="793">
        <f t="shared" ref="F10:F26" si="0">E10*D10</f>
        <v>0</v>
      </c>
      <c r="H10" s="628"/>
      <c r="I10" s="706" t="s">
        <v>292</v>
      </c>
      <c r="J10" s="702"/>
      <c r="K10" s="702"/>
    </row>
    <row r="11" spans="1:11" s="629" customFormat="1">
      <c r="A11" s="634"/>
      <c r="B11" s="652"/>
      <c r="C11" s="632"/>
      <c r="D11" s="651"/>
      <c r="E11" s="795"/>
      <c r="F11" s="792"/>
      <c r="H11" s="628"/>
      <c r="I11" s="707" t="s">
        <v>255</v>
      </c>
      <c r="J11" s="702"/>
      <c r="K11" s="702"/>
    </row>
    <row r="12" spans="1:11" s="629" customFormat="1" ht="45">
      <c r="A12" s="710">
        <v>3</v>
      </c>
      <c r="B12" s="716" t="s">
        <v>524</v>
      </c>
      <c r="C12" s="712" t="s">
        <v>515</v>
      </c>
      <c r="D12" s="717">
        <v>2</v>
      </c>
      <c r="E12" s="849"/>
      <c r="F12" s="793">
        <f t="shared" si="0"/>
        <v>0</v>
      </c>
      <c r="H12" s="628"/>
      <c r="I12" s="708" t="s">
        <v>256</v>
      </c>
      <c r="J12" s="698"/>
      <c r="K12" s="698"/>
    </row>
    <row r="13" spans="1:11" s="629" customFormat="1" ht="11.25">
      <c r="A13" s="710"/>
      <c r="B13" s="718" t="s">
        <v>523</v>
      </c>
      <c r="C13" s="712"/>
      <c r="D13" s="717"/>
      <c r="E13" s="794"/>
      <c r="F13" s="793"/>
      <c r="H13" s="628"/>
      <c r="I13" s="628"/>
    </row>
    <row r="14" spans="1:11" s="629" customFormat="1" ht="11.25">
      <c r="A14" s="634"/>
      <c r="B14" s="644"/>
      <c r="C14" s="632"/>
      <c r="D14" s="647"/>
      <c r="E14" s="795"/>
      <c r="F14" s="792"/>
      <c r="H14" s="628"/>
      <c r="I14" s="628"/>
    </row>
    <row r="15" spans="1:11" s="629" customFormat="1" ht="33.75">
      <c r="A15" s="710">
        <v>4</v>
      </c>
      <c r="B15" s="719" t="s">
        <v>522</v>
      </c>
      <c r="C15" s="712" t="s">
        <v>521</v>
      </c>
      <c r="D15" s="713">
        <v>1</v>
      </c>
      <c r="E15" s="849"/>
      <c r="F15" s="793">
        <f t="shared" si="0"/>
        <v>0</v>
      </c>
      <c r="H15" s="628"/>
      <c r="I15" s="628"/>
    </row>
    <row r="16" spans="1:11" s="629" customFormat="1" ht="11.25">
      <c r="A16" s="634"/>
      <c r="B16" s="650"/>
      <c r="C16" s="632"/>
      <c r="D16" s="647"/>
      <c r="E16" s="795"/>
      <c r="F16" s="792"/>
      <c r="H16" s="628"/>
      <c r="I16" s="628"/>
    </row>
    <row r="17" spans="1:9" s="629" customFormat="1" ht="33.75">
      <c r="A17" s="634">
        <v>5</v>
      </c>
      <c r="B17" s="716" t="s">
        <v>520</v>
      </c>
      <c r="C17" s="712" t="s">
        <v>515</v>
      </c>
      <c r="D17" s="717">
        <v>1</v>
      </c>
      <c r="E17" s="849"/>
      <c r="F17" s="793">
        <f t="shared" si="0"/>
        <v>0</v>
      </c>
      <c r="H17" s="628"/>
      <c r="I17" s="628"/>
    </row>
    <row r="18" spans="1:9" s="629" customFormat="1" ht="11.25">
      <c r="A18" s="634"/>
      <c r="B18" s="644"/>
      <c r="C18" s="632"/>
      <c r="D18" s="631"/>
      <c r="E18" s="795"/>
      <c r="F18" s="792"/>
      <c r="H18" s="628"/>
      <c r="I18" s="628"/>
    </row>
    <row r="19" spans="1:9" s="646" customFormat="1">
      <c r="A19" s="649"/>
      <c r="B19" s="720" t="s">
        <v>509</v>
      </c>
      <c r="C19" s="713"/>
      <c r="D19" s="713"/>
      <c r="E19" s="794"/>
      <c r="F19" s="793"/>
      <c r="H19" s="628"/>
      <c r="I19" s="628"/>
    </row>
    <row r="20" spans="1:9" s="629" customFormat="1" ht="11.25">
      <c r="A20" s="634">
        <v>6</v>
      </c>
      <c r="B20" s="718" t="s">
        <v>519</v>
      </c>
      <c r="C20" s="712" t="s">
        <v>515</v>
      </c>
      <c r="D20" s="717">
        <v>1</v>
      </c>
      <c r="E20" s="849"/>
      <c r="F20" s="793">
        <f t="shared" si="0"/>
        <v>0</v>
      </c>
      <c r="H20" s="628"/>
      <c r="I20" s="628"/>
    </row>
    <row r="21" spans="1:9" s="629" customFormat="1" ht="11.25">
      <c r="A21" s="634"/>
      <c r="B21" s="644"/>
      <c r="C21" s="632"/>
      <c r="D21" s="631"/>
      <c r="E21" s="795"/>
      <c r="F21" s="792"/>
      <c r="H21" s="628"/>
      <c r="I21" s="628"/>
    </row>
    <row r="22" spans="1:9" s="629" customFormat="1" ht="33" customHeight="1">
      <c r="A22" s="634">
        <v>7</v>
      </c>
      <c r="B22" s="716" t="s">
        <v>518</v>
      </c>
      <c r="C22" s="712" t="s">
        <v>515</v>
      </c>
      <c r="D22" s="717">
        <v>1</v>
      </c>
      <c r="E22" s="849"/>
      <c r="F22" s="793">
        <f t="shared" si="0"/>
        <v>0</v>
      </c>
      <c r="H22" s="628"/>
      <c r="I22" s="628"/>
    </row>
    <row r="23" spans="1:9" s="629" customFormat="1" ht="11.25">
      <c r="A23" s="634"/>
      <c r="B23" s="644"/>
      <c r="C23" s="632"/>
      <c r="D23" s="631"/>
      <c r="E23" s="795"/>
      <c r="F23" s="792"/>
      <c r="H23" s="628"/>
      <c r="I23" s="628"/>
    </row>
    <row r="24" spans="1:9" s="629" customFormat="1" ht="22.5">
      <c r="A24" s="634">
        <v>8</v>
      </c>
      <c r="B24" s="721" t="s">
        <v>517</v>
      </c>
      <c r="C24" s="712" t="s">
        <v>515</v>
      </c>
      <c r="D24" s="717">
        <v>1</v>
      </c>
      <c r="E24" s="849"/>
      <c r="F24" s="793">
        <f t="shared" si="0"/>
        <v>0</v>
      </c>
      <c r="H24" s="628"/>
      <c r="I24" s="628"/>
    </row>
    <row r="25" spans="1:9" s="629" customFormat="1" ht="11.25">
      <c r="A25" s="634"/>
      <c r="B25" s="643"/>
      <c r="C25" s="632"/>
      <c r="D25" s="631"/>
      <c r="E25" s="795"/>
      <c r="F25" s="792"/>
      <c r="H25" s="628"/>
      <c r="I25" s="628"/>
    </row>
    <row r="26" spans="1:9" s="629" customFormat="1" ht="22.5">
      <c r="A26" s="634">
        <v>9</v>
      </c>
      <c r="B26" s="722" t="s">
        <v>516</v>
      </c>
      <c r="C26" s="712" t="s">
        <v>515</v>
      </c>
      <c r="D26" s="717">
        <v>1</v>
      </c>
      <c r="E26" s="849"/>
      <c r="F26" s="793">
        <f t="shared" si="0"/>
        <v>0</v>
      </c>
      <c r="H26" s="628"/>
      <c r="I26" s="628"/>
    </row>
    <row r="27" spans="1:9" s="629" customFormat="1" ht="11.25">
      <c r="A27" s="634"/>
      <c r="B27" s="642"/>
      <c r="C27" s="632"/>
      <c r="D27" s="631"/>
      <c r="E27" s="792"/>
      <c r="F27" s="792"/>
      <c r="H27" s="628"/>
      <c r="I27" s="628"/>
    </row>
    <row r="28" spans="1:9" s="629" customFormat="1" ht="11.25">
      <c r="A28" s="640"/>
      <c r="B28" s="639" t="s">
        <v>242</v>
      </c>
      <c r="C28" s="638"/>
      <c r="D28" s="637"/>
      <c r="E28" s="796" t="s">
        <v>91</v>
      </c>
      <c r="F28" s="797">
        <f>SUM(F8:F26)</f>
        <v>0</v>
      </c>
      <c r="H28" s="628"/>
      <c r="I28" s="628"/>
    </row>
    <row r="29" spans="1:9" s="629" customFormat="1" ht="11.25">
      <c r="A29" s="634"/>
      <c r="B29" s="633"/>
      <c r="C29" s="632"/>
      <c r="D29" s="631"/>
      <c r="E29" s="798"/>
      <c r="F29" s="798"/>
      <c r="H29" s="628"/>
      <c r="I29" s="628"/>
    </row>
    <row r="30" spans="1:9">
      <c r="H30" s="628"/>
      <c r="I30" s="628"/>
    </row>
    <row r="31" spans="1:9">
      <c r="H31" s="628"/>
      <c r="I31" s="628"/>
    </row>
    <row r="32" spans="1:9">
      <c r="H32" s="628"/>
      <c r="I32" s="628"/>
    </row>
  </sheetData>
  <sheetProtection algorithmName="SHA-512" hashValue="sKx5lqP+DmE2znJQ+pCEg0ySy4RN2Ohz5WHro+yaXw8yLJQiCMBVdGcN9No8SS9eNoC70t6XIrdiclFvWPUBdQ==" saltValue="7vEO+CGP1z8ktCFkaHfIyA==" spinCount="100000" sheet="1" objects="1" scenarios="1" selectLockedCells="1"/>
  <conditionalFormatting sqref="E7:E200">
    <cfRule type="expression" dxfId="5" priority="1">
      <formula>$D7&gt;0</formula>
    </cfRule>
  </conditionalFormatting>
  <pageMargins left="0.98425196850393704" right="0.39370078740157483" top="0.59055118110236227" bottom="0.78740157480314965" header="0" footer="0"/>
  <pageSetup paperSize="9" orientation="portrait" r:id="rId1"/>
  <headerFooter alignWithMargins="0"/>
  <colBreaks count="1" manualBreakCount="1">
    <brk id="6" max="2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48658-1412-4941-B737-FF8003671967}">
  <sheetPr codeName="List16"/>
  <dimension ref="A1:K146"/>
  <sheetViews>
    <sheetView view="pageBreakPreview" zoomScale="125" zoomScaleNormal="100" zoomScaleSheetLayoutView="125" workbookViewId="0">
      <selection activeCell="E1" sqref="E1"/>
    </sheetView>
  </sheetViews>
  <sheetFormatPr defaultRowHeight="12.75"/>
  <cols>
    <col min="1" max="1" width="3.7109375" style="627" customWidth="1"/>
    <col min="2" max="2" width="41.85546875" style="145" customWidth="1"/>
    <col min="3" max="3" width="5.28515625" style="677" customWidth="1"/>
    <col min="4" max="4" width="5.140625" style="158" customWidth="1"/>
    <col min="5" max="5" width="10.7109375" style="145" customWidth="1"/>
    <col min="6" max="6" width="11.7109375" style="145" customWidth="1"/>
    <col min="7" max="8" width="0" style="145" hidden="1" customWidth="1"/>
    <col min="9" max="9" width="60.140625" style="145" hidden="1" customWidth="1"/>
    <col min="10" max="10" width="19.140625" style="145" hidden="1" customWidth="1"/>
    <col min="11" max="11" width="19" style="145" hidden="1" customWidth="1"/>
    <col min="12" max="16384" width="9.140625" style="145"/>
  </cols>
  <sheetData>
    <row r="1" spans="1:11">
      <c r="A1" s="668" t="s">
        <v>533</v>
      </c>
      <c r="B1" s="669" t="s">
        <v>532</v>
      </c>
      <c r="C1" s="670" t="s">
        <v>120</v>
      </c>
      <c r="D1" s="670" t="s">
        <v>531</v>
      </c>
      <c r="E1" s="850" t="s">
        <v>90</v>
      </c>
      <c r="F1" s="671" t="s">
        <v>530</v>
      </c>
    </row>
    <row r="2" spans="1:11" s="646" customFormat="1">
      <c r="A2" s="672"/>
      <c r="B2" s="673"/>
      <c r="C2" s="674"/>
      <c r="D2" s="674"/>
      <c r="E2" s="675" t="s">
        <v>529</v>
      </c>
      <c r="F2" s="676" t="s">
        <v>529</v>
      </c>
      <c r="I2" s="696"/>
      <c r="J2" s="165" t="s">
        <v>419</v>
      </c>
      <c r="K2" s="165" t="s">
        <v>420</v>
      </c>
    </row>
    <row r="3" spans="1:11" s="646" customFormat="1">
      <c r="A3" s="656"/>
      <c r="B3" s="657"/>
      <c r="C3" s="677"/>
      <c r="D3" s="158"/>
      <c r="E3" s="791"/>
      <c r="F3" s="791"/>
      <c r="I3" s="697" t="s">
        <v>288</v>
      </c>
      <c r="J3" s="698"/>
      <c r="K3" s="698"/>
    </row>
    <row r="4" spans="1:11" s="646" customFormat="1">
      <c r="A4" s="634"/>
      <c r="B4" s="655" t="s">
        <v>243</v>
      </c>
      <c r="C4" s="632"/>
      <c r="D4" s="631"/>
      <c r="E4" s="798"/>
      <c r="F4" s="798"/>
      <c r="I4" s="699" t="s">
        <v>297</v>
      </c>
      <c r="J4" s="698"/>
      <c r="K4" s="698"/>
    </row>
    <row r="5" spans="1:11" s="646" customFormat="1">
      <c r="A5" s="634"/>
      <c r="B5" s="655"/>
      <c r="C5" s="632"/>
      <c r="D5" s="631"/>
      <c r="E5" s="798"/>
      <c r="F5" s="798"/>
      <c r="I5" s="700" t="s">
        <v>289</v>
      </c>
      <c r="J5" s="698"/>
      <c r="K5" s="698"/>
    </row>
    <row r="6" spans="1:11" s="646" customFormat="1" ht="11.25" customHeight="1">
      <c r="A6" s="723"/>
      <c r="B6" s="724" t="s">
        <v>534</v>
      </c>
      <c r="C6" s="725"/>
      <c r="D6" s="713"/>
      <c r="E6" s="799"/>
      <c r="F6" s="799"/>
      <c r="I6" s="701" t="s">
        <v>278</v>
      </c>
      <c r="J6" s="702"/>
      <c r="K6" s="702"/>
    </row>
    <row r="7" spans="1:11" s="646" customFormat="1" ht="111.75" customHeight="1">
      <c r="A7" s="723">
        <v>1</v>
      </c>
      <c r="B7" s="726" t="s">
        <v>535</v>
      </c>
      <c r="C7" s="725" t="s">
        <v>515</v>
      </c>
      <c r="D7" s="713">
        <v>1</v>
      </c>
      <c r="E7" s="849"/>
      <c r="F7" s="799">
        <f>E7*D7</f>
        <v>0</v>
      </c>
      <c r="H7" s="628"/>
      <c r="I7" s="703" t="s">
        <v>290</v>
      </c>
      <c r="J7" s="698"/>
      <c r="K7" s="698"/>
    </row>
    <row r="8" spans="1:11" s="646" customFormat="1" ht="11.25" customHeight="1">
      <c r="A8" s="723"/>
      <c r="B8" s="727" t="s">
        <v>536</v>
      </c>
      <c r="C8" s="725"/>
      <c r="D8" s="713"/>
      <c r="E8" s="794"/>
      <c r="F8" s="799"/>
      <c r="H8" s="628"/>
      <c r="I8" s="704" t="s">
        <v>291</v>
      </c>
      <c r="J8" s="698">
        <f>SUM(F7+F15+F26+F27+F30+F31+F34+F35+F38+F39+F44+F45+F48+F49+F52+F53+F58+F59+F60+F63+F64+F67+F69+F75+F77+F79+F81+F83)</f>
        <v>0</v>
      </c>
      <c r="K8" s="698"/>
    </row>
    <row r="9" spans="1:11" s="646" customFormat="1" ht="11.25" customHeight="1">
      <c r="A9" s="723"/>
      <c r="B9" s="727" t="s">
        <v>537</v>
      </c>
      <c r="C9" s="725"/>
      <c r="D9" s="713"/>
      <c r="E9" s="794"/>
      <c r="F9" s="799"/>
      <c r="H9" s="628"/>
      <c r="I9" s="705" t="s">
        <v>279</v>
      </c>
      <c r="J9" s="698"/>
      <c r="K9" s="698"/>
    </row>
    <row r="10" spans="1:11" s="646" customFormat="1" ht="11.25" customHeight="1">
      <c r="A10" s="723"/>
      <c r="B10" s="727" t="s">
        <v>538</v>
      </c>
      <c r="C10" s="725"/>
      <c r="D10" s="713"/>
      <c r="E10" s="794"/>
      <c r="F10" s="799"/>
      <c r="H10" s="628"/>
      <c r="I10" s="706" t="s">
        <v>292</v>
      </c>
      <c r="J10" s="702"/>
      <c r="K10" s="702"/>
    </row>
    <row r="11" spans="1:11" s="646" customFormat="1" ht="11.25" customHeight="1">
      <c r="A11" s="723"/>
      <c r="B11" s="727" t="s">
        <v>539</v>
      </c>
      <c r="C11" s="725"/>
      <c r="D11" s="713"/>
      <c r="E11" s="794"/>
      <c r="F11" s="799"/>
      <c r="H11" s="628"/>
      <c r="I11" s="707" t="s">
        <v>255</v>
      </c>
      <c r="J11" s="702"/>
      <c r="K11" s="702"/>
    </row>
    <row r="12" spans="1:11" s="646" customFormat="1" ht="11.25" customHeight="1">
      <c r="A12" s="723"/>
      <c r="B12" s="727" t="s">
        <v>618</v>
      </c>
      <c r="C12" s="725"/>
      <c r="D12" s="713"/>
      <c r="E12" s="794"/>
      <c r="F12" s="799"/>
      <c r="H12" s="628"/>
      <c r="I12" s="708" t="s">
        <v>256</v>
      </c>
      <c r="J12" s="698"/>
      <c r="K12" s="698"/>
    </row>
    <row r="13" spans="1:11" s="646" customFormat="1" ht="11.25" customHeight="1">
      <c r="A13" s="723"/>
      <c r="B13" s="727" t="s">
        <v>540</v>
      </c>
      <c r="C13" s="725"/>
      <c r="D13" s="713"/>
      <c r="E13" s="794"/>
      <c r="F13" s="799"/>
      <c r="H13" s="628"/>
      <c r="I13" s="628"/>
    </row>
    <row r="14" spans="1:11" s="646" customFormat="1" ht="11.25" customHeight="1">
      <c r="A14" s="649"/>
      <c r="B14" s="680"/>
      <c r="C14" s="679"/>
      <c r="D14" s="647"/>
      <c r="E14" s="795"/>
      <c r="F14" s="800"/>
      <c r="H14" s="628"/>
      <c r="I14" s="628"/>
    </row>
    <row r="15" spans="1:11" s="646" customFormat="1" ht="100.5" customHeight="1">
      <c r="A15" s="723">
        <v>2</v>
      </c>
      <c r="B15" s="726" t="s">
        <v>541</v>
      </c>
      <c r="C15" s="725" t="s">
        <v>515</v>
      </c>
      <c r="D15" s="713">
        <v>2</v>
      </c>
      <c r="E15" s="849"/>
      <c r="F15" s="799">
        <f t="shared" ref="F15:F39" si="0">E15*D15</f>
        <v>0</v>
      </c>
      <c r="H15" s="628"/>
      <c r="I15" s="628"/>
    </row>
    <row r="16" spans="1:11" s="646" customFormat="1" ht="11.25" customHeight="1">
      <c r="A16" s="723"/>
      <c r="B16" s="727" t="s">
        <v>542</v>
      </c>
      <c r="C16" s="725"/>
      <c r="D16" s="713"/>
      <c r="E16" s="794"/>
      <c r="F16" s="799"/>
      <c r="H16" s="628"/>
      <c r="I16" s="628"/>
    </row>
    <row r="17" spans="1:9" s="646" customFormat="1" ht="11.25" customHeight="1">
      <c r="A17" s="723"/>
      <c r="B17" s="727" t="s">
        <v>543</v>
      </c>
      <c r="C17" s="725"/>
      <c r="D17" s="713"/>
      <c r="E17" s="794"/>
      <c r="F17" s="799"/>
      <c r="H17" s="628"/>
      <c r="I17" s="628"/>
    </row>
    <row r="18" spans="1:9" s="646" customFormat="1" ht="11.25" customHeight="1">
      <c r="A18" s="723"/>
      <c r="B18" s="727" t="s">
        <v>544</v>
      </c>
      <c r="C18" s="725"/>
      <c r="D18" s="713"/>
      <c r="E18" s="794"/>
      <c r="F18" s="799"/>
      <c r="H18" s="628"/>
      <c r="I18" s="628"/>
    </row>
    <row r="19" spans="1:9" s="646" customFormat="1" ht="11.25" customHeight="1">
      <c r="A19" s="723"/>
      <c r="B19" s="727" t="s">
        <v>539</v>
      </c>
      <c r="C19" s="725"/>
      <c r="D19" s="713"/>
      <c r="E19" s="794"/>
      <c r="F19" s="799"/>
      <c r="H19" s="628"/>
      <c r="I19" s="628"/>
    </row>
    <row r="20" spans="1:9" s="646" customFormat="1" ht="11.25" customHeight="1">
      <c r="A20" s="723"/>
      <c r="B20" s="727" t="s">
        <v>619</v>
      </c>
      <c r="C20" s="725"/>
      <c r="D20" s="713"/>
      <c r="E20" s="794"/>
      <c r="F20" s="799"/>
      <c r="H20" s="628"/>
      <c r="I20" s="628"/>
    </row>
    <row r="21" spans="1:9" s="646" customFormat="1" ht="11.25" customHeight="1">
      <c r="A21" s="723"/>
      <c r="B21" s="727" t="s">
        <v>545</v>
      </c>
      <c r="C21" s="725"/>
      <c r="D21" s="713"/>
      <c r="E21" s="794"/>
      <c r="F21" s="799"/>
      <c r="H21" s="628"/>
      <c r="I21" s="628"/>
    </row>
    <row r="22" spans="1:9" s="646" customFormat="1" ht="11.25" customHeight="1">
      <c r="A22" s="649"/>
      <c r="B22" s="680"/>
      <c r="C22" s="679"/>
      <c r="D22" s="647"/>
      <c r="E22" s="795"/>
      <c r="F22" s="800"/>
      <c r="H22" s="628"/>
      <c r="I22" s="628"/>
    </row>
    <row r="23" spans="1:9" s="646" customFormat="1" ht="44.25" customHeight="1">
      <c r="A23" s="723">
        <v>3</v>
      </c>
      <c r="B23" s="711" t="s">
        <v>546</v>
      </c>
      <c r="C23" s="728"/>
      <c r="D23" s="728"/>
      <c r="E23" s="794"/>
      <c r="F23" s="799"/>
      <c r="H23" s="628"/>
      <c r="I23" s="628"/>
    </row>
    <row r="24" spans="1:9" s="646" customFormat="1" ht="11.25" customHeight="1">
      <c r="A24" s="723"/>
      <c r="B24" s="711" t="s">
        <v>547</v>
      </c>
      <c r="C24" s="728"/>
      <c r="D24" s="728"/>
      <c r="E24" s="794"/>
      <c r="F24" s="799"/>
      <c r="H24" s="628"/>
      <c r="I24" s="628"/>
    </row>
    <row r="25" spans="1:9" s="646" customFormat="1" ht="11.25" customHeight="1">
      <c r="A25" s="723"/>
      <c r="B25" s="711" t="s">
        <v>548</v>
      </c>
      <c r="C25" s="728"/>
      <c r="D25" s="728"/>
      <c r="E25" s="794"/>
      <c r="F25" s="799"/>
      <c r="H25" s="628"/>
      <c r="I25" s="628"/>
    </row>
    <row r="26" spans="1:9" s="646" customFormat="1" ht="11.25" customHeight="1">
      <c r="A26" s="723"/>
      <c r="B26" s="727" t="s">
        <v>549</v>
      </c>
      <c r="C26" s="725" t="s">
        <v>101</v>
      </c>
      <c r="D26" s="713">
        <v>1</v>
      </c>
      <c r="E26" s="849"/>
      <c r="F26" s="799">
        <f t="shared" si="0"/>
        <v>0</v>
      </c>
      <c r="H26" s="628"/>
      <c r="I26" s="628"/>
    </row>
    <row r="27" spans="1:9" s="646" customFormat="1" ht="11.25" customHeight="1">
      <c r="A27" s="723"/>
      <c r="B27" s="727" t="s">
        <v>550</v>
      </c>
      <c r="C27" s="725" t="s">
        <v>101</v>
      </c>
      <c r="D27" s="713">
        <v>2</v>
      </c>
      <c r="E27" s="849"/>
      <c r="F27" s="799">
        <f t="shared" si="0"/>
        <v>0</v>
      </c>
      <c r="H27" s="628"/>
      <c r="I27" s="628"/>
    </row>
    <row r="28" spans="1:9" s="646" customFormat="1" ht="11.25" customHeight="1">
      <c r="A28" s="649"/>
      <c r="B28" s="680"/>
      <c r="C28" s="679"/>
      <c r="D28" s="647"/>
      <c r="E28" s="795"/>
      <c r="F28" s="800"/>
      <c r="H28" s="628"/>
      <c r="I28" s="628"/>
    </row>
    <row r="29" spans="1:9" s="646" customFormat="1" ht="33" customHeight="1">
      <c r="A29" s="723">
        <v>4</v>
      </c>
      <c r="B29" s="711" t="s">
        <v>551</v>
      </c>
      <c r="C29" s="725"/>
      <c r="D29" s="713"/>
      <c r="E29" s="794"/>
      <c r="F29" s="799"/>
      <c r="H29" s="628"/>
      <c r="I29" s="628"/>
    </row>
    <row r="30" spans="1:9" s="646" customFormat="1" ht="11.25" customHeight="1">
      <c r="A30" s="723"/>
      <c r="B30" s="711" t="s">
        <v>552</v>
      </c>
      <c r="C30" s="725" t="s">
        <v>515</v>
      </c>
      <c r="D30" s="713">
        <v>1</v>
      </c>
      <c r="E30" s="849"/>
      <c r="F30" s="799">
        <f t="shared" si="0"/>
        <v>0</v>
      </c>
      <c r="H30" s="628"/>
      <c r="I30" s="628"/>
    </row>
    <row r="31" spans="1:9" s="646" customFormat="1" ht="11.25" customHeight="1">
      <c r="A31" s="723"/>
      <c r="B31" s="711" t="s">
        <v>553</v>
      </c>
      <c r="C31" s="725" t="s">
        <v>515</v>
      </c>
      <c r="D31" s="713">
        <v>2</v>
      </c>
      <c r="E31" s="849"/>
      <c r="F31" s="799">
        <f t="shared" si="0"/>
        <v>0</v>
      </c>
      <c r="H31" s="628"/>
      <c r="I31" s="628"/>
    </row>
    <row r="32" spans="1:9" s="646" customFormat="1" ht="11.25" customHeight="1">
      <c r="A32" s="649"/>
      <c r="B32" s="678"/>
      <c r="C32" s="679"/>
      <c r="D32" s="647"/>
      <c r="E32" s="795"/>
      <c r="F32" s="800"/>
      <c r="H32" s="628"/>
      <c r="I32" s="628"/>
    </row>
    <row r="33" spans="1:9" s="646" customFormat="1" ht="43.5" customHeight="1">
      <c r="A33" s="723">
        <v>5</v>
      </c>
      <c r="B33" s="726" t="s">
        <v>554</v>
      </c>
      <c r="C33" s="729"/>
      <c r="D33" s="713"/>
      <c r="E33" s="794"/>
      <c r="F33" s="799"/>
      <c r="H33" s="628"/>
      <c r="I33" s="628"/>
    </row>
    <row r="34" spans="1:9" s="646" customFormat="1" ht="12.75" customHeight="1">
      <c r="A34" s="723"/>
      <c r="B34" s="726" t="s">
        <v>555</v>
      </c>
      <c r="C34" s="725" t="s">
        <v>515</v>
      </c>
      <c r="D34" s="713">
        <v>2</v>
      </c>
      <c r="E34" s="849"/>
      <c r="F34" s="799">
        <f t="shared" si="0"/>
        <v>0</v>
      </c>
      <c r="H34" s="628"/>
      <c r="I34" s="628"/>
    </row>
    <row r="35" spans="1:9" s="646" customFormat="1" ht="12.75" customHeight="1">
      <c r="A35" s="723"/>
      <c r="B35" s="726" t="s">
        <v>556</v>
      </c>
      <c r="C35" s="725" t="s">
        <v>515</v>
      </c>
      <c r="D35" s="713">
        <v>4</v>
      </c>
      <c r="E35" s="849"/>
      <c r="F35" s="799">
        <f t="shared" si="0"/>
        <v>0</v>
      </c>
      <c r="H35" s="628"/>
      <c r="I35" s="628"/>
    </row>
    <row r="36" spans="1:9" s="646" customFormat="1" ht="11.25" customHeight="1">
      <c r="A36" s="649"/>
      <c r="B36" s="678"/>
      <c r="C36" s="679"/>
      <c r="D36" s="647"/>
      <c r="E36" s="795"/>
      <c r="F36" s="800"/>
      <c r="H36" s="628"/>
      <c r="I36" s="628"/>
    </row>
    <row r="37" spans="1:9" s="646" customFormat="1" ht="43.5" customHeight="1">
      <c r="A37" s="710">
        <v>6</v>
      </c>
      <c r="B37" s="730" t="s">
        <v>557</v>
      </c>
      <c r="C37" s="712"/>
      <c r="D37" s="713"/>
      <c r="E37" s="794"/>
      <c r="F37" s="799"/>
      <c r="H37" s="628"/>
      <c r="I37" s="628"/>
    </row>
    <row r="38" spans="1:9" s="646" customFormat="1" ht="11.25" customHeight="1">
      <c r="A38" s="710"/>
      <c r="B38" s="731" t="s">
        <v>558</v>
      </c>
      <c r="C38" s="717" t="s">
        <v>443</v>
      </c>
      <c r="D38" s="732">
        <v>5</v>
      </c>
      <c r="E38" s="849"/>
      <c r="F38" s="799">
        <f t="shared" si="0"/>
        <v>0</v>
      </c>
      <c r="H38" s="628"/>
      <c r="I38" s="628"/>
    </row>
    <row r="39" spans="1:9" s="646" customFormat="1" ht="11.25" customHeight="1">
      <c r="A39" s="710"/>
      <c r="B39" s="731" t="s">
        <v>559</v>
      </c>
      <c r="C39" s="717" t="s">
        <v>443</v>
      </c>
      <c r="D39" s="732">
        <v>23</v>
      </c>
      <c r="E39" s="849"/>
      <c r="F39" s="799">
        <f t="shared" si="0"/>
        <v>0</v>
      </c>
      <c r="H39" s="628"/>
      <c r="I39" s="628"/>
    </row>
    <row r="40" spans="1:9" s="646" customFormat="1" ht="11.25" customHeight="1">
      <c r="A40" s="668" t="s">
        <v>533</v>
      </c>
      <c r="B40" s="669" t="s">
        <v>532</v>
      </c>
      <c r="C40" s="670" t="s">
        <v>120</v>
      </c>
      <c r="D40" s="670" t="s">
        <v>531</v>
      </c>
      <c r="E40" s="850" t="s">
        <v>90</v>
      </c>
      <c r="F40" s="801" t="s">
        <v>530</v>
      </c>
      <c r="H40" s="628"/>
      <c r="I40" s="628"/>
    </row>
    <row r="41" spans="1:9" s="646" customFormat="1" ht="11.25" customHeight="1">
      <c r="A41" s="672"/>
      <c r="B41" s="673"/>
      <c r="C41" s="674"/>
      <c r="D41" s="674"/>
      <c r="E41" s="675" t="s">
        <v>529</v>
      </c>
      <c r="F41" s="802" t="s">
        <v>529</v>
      </c>
      <c r="H41" s="628"/>
      <c r="I41" s="628"/>
    </row>
    <row r="42" spans="1:9" s="646" customFormat="1" ht="11.25" customHeight="1">
      <c r="A42" s="634"/>
      <c r="B42" s="681"/>
      <c r="C42" s="631"/>
      <c r="D42" s="682"/>
      <c r="E42" s="795"/>
      <c r="F42" s="800"/>
      <c r="H42" s="628"/>
      <c r="I42" s="628"/>
    </row>
    <row r="43" spans="1:9" s="646" customFormat="1" ht="55.5" customHeight="1">
      <c r="A43" s="723">
        <v>7</v>
      </c>
      <c r="B43" s="726" t="s">
        <v>560</v>
      </c>
      <c r="C43" s="725"/>
      <c r="D43" s="713"/>
      <c r="E43" s="794"/>
      <c r="F43" s="799"/>
      <c r="H43" s="628"/>
      <c r="I43" s="628"/>
    </row>
    <row r="44" spans="1:9" s="646" customFormat="1" ht="11.25" customHeight="1">
      <c r="A44" s="723"/>
      <c r="B44" s="727" t="s">
        <v>561</v>
      </c>
      <c r="C44" s="725" t="s">
        <v>101</v>
      </c>
      <c r="D44" s="713">
        <v>12</v>
      </c>
      <c r="E44" s="849"/>
      <c r="F44" s="799">
        <f>E44*D44</f>
        <v>0</v>
      </c>
      <c r="H44" s="628"/>
      <c r="I44" s="628"/>
    </row>
    <row r="45" spans="1:9" s="646" customFormat="1" ht="11.25" customHeight="1">
      <c r="A45" s="723"/>
      <c r="B45" s="727" t="s">
        <v>562</v>
      </c>
      <c r="C45" s="725" t="s">
        <v>101</v>
      </c>
      <c r="D45" s="713">
        <v>2</v>
      </c>
      <c r="E45" s="849"/>
      <c r="F45" s="799">
        <f t="shared" ref="F45:F69" si="1">E45*D45</f>
        <v>0</v>
      </c>
      <c r="H45" s="628"/>
      <c r="I45" s="628"/>
    </row>
    <row r="46" spans="1:9" s="646" customFormat="1" ht="11.25" customHeight="1">
      <c r="A46" s="649"/>
      <c r="B46" s="680"/>
      <c r="C46" s="679"/>
      <c r="D46" s="647"/>
      <c r="E46" s="795"/>
      <c r="F46" s="800"/>
      <c r="H46" s="628"/>
      <c r="I46" s="628"/>
    </row>
    <row r="47" spans="1:9" s="646" customFormat="1" ht="33.75" customHeight="1">
      <c r="A47" s="723">
        <v>8</v>
      </c>
      <c r="B47" s="733" t="s">
        <v>563</v>
      </c>
      <c r="C47" s="734"/>
      <c r="D47" s="713"/>
      <c r="E47" s="794"/>
      <c r="F47" s="799"/>
      <c r="H47" s="628"/>
      <c r="I47" s="628"/>
    </row>
    <row r="48" spans="1:9" s="646" customFormat="1" ht="12.75" customHeight="1">
      <c r="A48" s="723"/>
      <c r="B48" s="735" t="s">
        <v>564</v>
      </c>
      <c r="C48" s="736" t="s">
        <v>101</v>
      </c>
      <c r="D48" s="713">
        <v>12</v>
      </c>
      <c r="E48" s="849"/>
      <c r="F48" s="799">
        <f t="shared" si="1"/>
        <v>0</v>
      </c>
      <c r="H48" s="628"/>
      <c r="I48" s="628"/>
    </row>
    <row r="49" spans="1:9" s="646" customFormat="1" ht="11.25" customHeight="1">
      <c r="A49" s="723"/>
      <c r="B49" s="735" t="s">
        <v>565</v>
      </c>
      <c r="C49" s="725" t="s">
        <v>101</v>
      </c>
      <c r="D49" s="713">
        <v>2</v>
      </c>
      <c r="E49" s="849"/>
      <c r="F49" s="799">
        <f t="shared" si="1"/>
        <v>0</v>
      </c>
      <c r="H49" s="628"/>
      <c r="I49" s="628"/>
    </row>
    <row r="50" spans="1:9" s="646" customFormat="1" ht="11.25" customHeight="1">
      <c r="A50" s="649"/>
      <c r="B50" s="680"/>
      <c r="C50" s="679"/>
      <c r="D50" s="647"/>
      <c r="E50" s="795"/>
      <c r="F50" s="800"/>
      <c r="H50" s="628"/>
      <c r="I50" s="628"/>
    </row>
    <row r="51" spans="1:9" s="646" customFormat="1" ht="43.5" customHeight="1">
      <c r="A51" s="710">
        <v>9</v>
      </c>
      <c r="B51" s="737" t="s">
        <v>566</v>
      </c>
      <c r="C51" s="738"/>
      <c r="D51" s="734"/>
      <c r="E51" s="794"/>
      <c r="F51" s="799"/>
      <c r="H51" s="628"/>
      <c r="I51" s="628"/>
    </row>
    <row r="52" spans="1:9" s="646" customFormat="1" ht="11.25" customHeight="1">
      <c r="A52" s="710"/>
      <c r="B52" s="737" t="s">
        <v>567</v>
      </c>
      <c r="C52" s="738" t="s">
        <v>101</v>
      </c>
      <c r="D52" s="734">
        <v>3</v>
      </c>
      <c r="E52" s="849"/>
      <c r="F52" s="799">
        <f t="shared" si="1"/>
        <v>0</v>
      </c>
      <c r="H52" s="628"/>
      <c r="I52" s="628"/>
    </row>
    <row r="53" spans="1:9" s="646" customFormat="1" ht="11.25" customHeight="1">
      <c r="A53" s="710"/>
      <c r="B53" s="737" t="s">
        <v>568</v>
      </c>
      <c r="C53" s="738" t="s">
        <v>101</v>
      </c>
      <c r="D53" s="734">
        <v>1</v>
      </c>
      <c r="E53" s="849"/>
      <c r="F53" s="799">
        <f t="shared" si="1"/>
        <v>0</v>
      </c>
      <c r="H53" s="628"/>
      <c r="I53" s="628"/>
    </row>
    <row r="54" spans="1:9" s="646" customFormat="1" ht="11.25" customHeight="1">
      <c r="A54" s="649"/>
      <c r="B54" s="680"/>
      <c r="C54" s="679"/>
      <c r="D54" s="647"/>
      <c r="E54" s="795"/>
      <c r="F54" s="800"/>
      <c r="H54" s="628"/>
      <c r="I54" s="628"/>
    </row>
    <row r="55" spans="1:9" s="646" customFormat="1" ht="54" customHeight="1">
      <c r="A55" s="710">
        <v>10</v>
      </c>
      <c r="B55" s="730" t="s">
        <v>569</v>
      </c>
      <c r="C55" s="738"/>
      <c r="D55" s="713"/>
      <c r="E55" s="794"/>
      <c r="F55" s="799"/>
      <c r="H55" s="628"/>
      <c r="I55" s="628"/>
    </row>
    <row r="56" spans="1:9" s="646" customFormat="1" ht="12.75" customHeight="1">
      <c r="A56" s="710"/>
      <c r="B56" s="730" t="s">
        <v>570</v>
      </c>
      <c r="C56" s="738"/>
      <c r="D56" s="713"/>
      <c r="E56" s="794"/>
      <c r="F56" s="799"/>
      <c r="H56" s="628"/>
      <c r="I56" s="628"/>
    </row>
    <row r="57" spans="1:9" s="646" customFormat="1" ht="21" customHeight="1">
      <c r="A57" s="710"/>
      <c r="B57" s="730" t="s">
        <v>571</v>
      </c>
      <c r="C57" s="738"/>
      <c r="D57" s="713"/>
      <c r="E57" s="794"/>
      <c r="F57" s="799"/>
      <c r="H57" s="628"/>
      <c r="I57" s="628"/>
    </row>
    <row r="58" spans="1:9" s="646" customFormat="1" ht="12.75" customHeight="1">
      <c r="A58" s="710"/>
      <c r="B58" s="739" t="s">
        <v>572</v>
      </c>
      <c r="C58" s="740" t="s">
        <v>443</v>
      </c>
      <c r="D58" s="713">
        <v>102</v>
      </c>
      <c r="E58" s="849"/>
      <c r="F58" s="799">
        <f t="shared" si="1"/>
        <v>0</v>
      </c>
      <c r="H58" s="628"/>
      <c r="I58" s="628"/>
    </row>
    <row r="59" spans="1:9" s="646" customFormat="1" ht="12.75" customHeight="1">
      <c r="A59" s="710"/>
      <c r="B59" s="739" t="s">
        <v>573</v>
      </c>
      <c r="C59" s="740" t="s">
        <v>443</v>
      </c>
      <c r="D59" s="713">
        <v>43</v>
      </c>
      <c r="E59" s="849"/>
      <c r="F59" s="799">
        <f t="shared" si="1"/>
        <v>0</v>
      </c>
      <c r="H59" s="628"/>
      <c r="I59" s="628"/>
    </row>
    <row r="60" spans="1:9" s="646" customFormat="1" ht="12.75" customHeight="1">
      <c r="A60" s="710"/>
      <c r="B60" s="739" t="s">
        <v>574</v>
      </c>
      <c r="C60" s="740" t="s">
        <v>443</v>
      </c>
      <c r="D60" s="713">
        <v>14</v>
      </c>
      <c r="E60" s="849"/>
      <c r="F60" s="799">
        <f t="shared" si="1"/>
        <v>0</v>
      </c>
      <c r="H60" s="628"/>
      <c r="I60" s="628"/>
    </row>
    <row r="61" spans="1:9" s="646" customFormat="1" ht="12.75" customHeight="1">
      <c r="A61" s="634"/>
      <c r="B61" s="684"/>
      <c r="C61" s="685"/>
      <c r="D61" s="647"/>
      <c r="E61" s="795"/>
      <c r="F61" s="800"/>
      <c r="H61" s="628"/>
      <c r="I61" s="628"/>
    </row>
    <row r="62" spans="1:9" s="646" customFormat="1" ht="19.5" customHeight="1">
      <c r="A62" s="710">
        <v>11</v>
      </c>
      <c r="B62" s="741" t="s">
        <v>575</v>
      </c>
      <c r="C62" s="738"/>
      <c r="D62" s="713"/>
      <c r="E62" s="794"/>
      <c r="F62" s="799"/>
      <c r="H62" s="628"/>
      <c r="I62" s="628"/>
    </row>
    <row r="63" spans="1:9" s="646" customFormat="1" ht="12.75" customHeight="1">
      <c r="A63" s="710"/>
      <c r="B63" s="739" t="s">
        <v>572</v>
      </c>
      <c r="C63" s="740" t="s">
        <v>443</v>
      </c>
      <c r="D63" s="713">
        <v>12</v>
      </c>
      <c r="E63" s="849"/>
      <c r="F63" s="799">
        <f t="shared" si="1"/>
        <v>0</v>
      </c>
      <c r="H63" s="628"/>
      <c r="I63" s="628"/>
    </row>
    <row r="64" spans="1:9" s="646" customFormat="1" ht="12.75" customHeight="1">
      <c r="A64" s="710"/>
      <c r="B64" s="739" t="s">
        <v>573</v>
      </c>
      <c r="C64" s="740" t="s">
        <v>443</v>
      </c>
      <c r="D64" s="713">
        <v>2</v>
      </c>
      <c r="E64" s="849"/>
      <c r="F64" s="799">
        <f t="shared" si="1"/>
        <v>0</v>
      </c>
      <c r="H64" s="628"/>
      <c r="I64" s="628"/>
    </row>
    <row r="65" spans="1:9" s="646" customFormat="1" ht="12.75" customHeight="1">
      <c r="A65" s="634"/>
      <c r="B65" s="684"/>
      <c r="C65" s="683"/>
      <c r="D65" s="647"/>
      <c r="E65" s="795"/>
      <c r="F65" s="800"/>
      <c r="H65" s="628"/>
      <c r="I65" s="628"/>
    </row>
    <row r="66" spans="1:9" s="646" customFormat="1" ht="77.25" customHeight="1">
      <c r="A66" s="742">
        <v>12</v>
      </c>
      <c r="B66" s="743" t="s">
        <v>576</v>
      </c>
      <c r="C66" s="744"/>
      <c r="D66" s="713"/>
      <c r="E66" s="794"/>
      <c r="F66" s="799"/>
      <c r="H66" s="628"/>
      <c r="I66" s="628"/>
    </row>
    <row r="67" spans="1:9" s="646" customFormat="1" ht="12.75" customHeight="1">
      <c r="A67" s="742"/>
      <c r="B67" s="743" t="s">
        <v>577</v>
      </c>
      <c r="C67" s="744" t="s">
        <v>93</v>
      </c>
      <c r="D67" s="713">
        <v>7.5</v>
      </c>
      <c r="E67" s="849"/>
      <c r="F67" s="799">
        <f t="shared" si="1"/>
        <v>0</v>
      </c>
      <c r="H67" s="628"/>
      <c r="I67" s="628"/>
    </row>
    <row r="68" spans="1:9" s="646" customFormat="1" ht="12.75" customHeight="1">
      <c r="A68" s="686"/>
      <c r="B68" s="687"/>
      <c r="C68" s="688"/>
      <c r="D68" s="647"/>
      <c r="E68" s="795"/>
      <c r="F68" s="800"/>
      <c r="H68" s="628"/>
      <c r="I68" s="628"/>
    </row>
    <row r="69" spans="1:9" s="646" customFormat="1" ht="77.25" customHeight="1">
      <c r="A69" s="742">
        <v>13</v>
      </c>
      <c r="B69" s="722" t="s">
        <v>578</v>
      </c>
      <c r="C69" s="725" t="s">
        <v>521</v>
      </c>
      <c r="D69" s="713">
        <v>12</v>
      </c>
      <c r="E69" s="849"/>
      <c r="F69" s="799">
        <f t="shared" si="1"/>
        <v>0</v>
      </c>
      <c r="H69" s="628"/>
      <c r="I69" s="628"/>
    </row>
    <row r="70" spans="1:9" s="646" customFormat="1" ht="12.75" customHeight="1">
      <c r="A70" s="686"/>
      <c r="B70" s="642"/>
      <c r="C70" s="679"/>
      <c r="D70" s="647"/>
      <c r="E70" s="795"/>
      <c r="F70" s="800"/>
      <c r="H70" s="628"/>
      <c r="I70" s="628"/>
    </row>
    <row r="71" spans="1:9" s="646" customFormat="1" ht="12.75" customHeight="1">
      <c r="A71" s="668" t="s">
        <v>533</v>
      </c>
      <c r="B71" s="669" t="s">
        <v>532</v>
      </c>
      <c r="C71" s="670" t="s">
        <v>120</v>
      </c>
      <c r="D71" s="670" t="s">
        <v>531</v>
      </c>
      <c r="E71" s="850" t="s">
        <v>90</v>
      </c>
      <c r="F71" s="801" t="s">
        <v>530</v>
      </c>
      <c r="H71" s="628"/>
      <c r="I71" s="628"/>
    </row>
    <row r="72" spans="1:9" s="646" customFormat="1" ht="12.75" customHeight="1">
      <c r="A72" s="672"/>
      <c r="B72" s="673"/>
      <c r="C72" s="674"/>
      <c r="D72" s="674"/>
      <c r="E72" s="675" t="s">
        <v>529</v>
      </c>
      <c r="F72" s="802" t="s">
        <v>529</v>
      </c>
      <c r="H72" s="628"/>
      <c r="I72" s="628"/>
    </row>
    <row r="73" spans="1:9" s="646" customFormat="1" ht="12.75" customHeight="1">
      <c r="A73" s="689"/>
      <c r="C73" s="690"/>
      <c r="D73" s="690"/>
      <c r="E73" s="795"/>
      <c r="F73" s="803"/>
      <c r="H73" s="628"/>
      <c r="I73" s="628"/>
    </row>
    <row r="74" spans="1:9" s="646" customFormat="1" ht="11.25" customHeight="1">
      <c r="A74" s="649"/>
      <c r="B74" s="678" t="s">
        <v>509</v>
      </c>
      <c r="C74" s="679"/>
      <c r="D74" s="647"/>
      <c r="E74" s="795"/>
      <c r="F74" s="800"/>
      <c r="H74" s="628"/>
      <c r="I74" s="628"/>
    </row>
    <row r="75" spans="1:9" s="646" customFormat="1" ht="21.75" customHeight="1">
      <c r="A75" s="723">
        <v>14</v>
      </c>
      <c r="B75" s="716" t="s">
        <v>518</v>
      </c>
      <c r="C75" s="712" t="s">
        <v>515</v>
      </c>
      <c r="D75" s="713">
        <v>1</v>
      </c>
      <c r="E75" s="849"/>
      <c r="F75" s="799">
        <f>E75*D75</f>
        <v>0</v>
      </c>
      <c r="H75" s="628"/>
      <c r="I75" s="628"/>
    </row>
    <row r="76" spans="1:9" s="646" customFormat="1" ht="11.25" customHeight="1">
      <c r="A76" s="649"/>
      <c r="B76" s="653"/>
      <c r="C76" s="679"/>
      <c r="D76" s="647"/>
      <c r="E76" s="795"/>
      <c r="F76" s="800"/>
      <c r="H76" s="628"/>
      <c r="I76" s="628"/>
    </row>
    <row r="77" spans="1:9" s="646" customFormat="1" ht="33" customHeight="1">
      <c r="A77" s="723">
        <v>15</v>
      </c>
      <c r="B77" s="716" t="s">
        <v>579</v>
      </c>
      <c r="C77" s="712" t="s">
        <v>515</v>
      </c>
      <c r="D77" s="713">
        <v>1</v>
      </c>
      <c r="E77" s="849"/>
      <c r="F77" s="799">
        <f t="shared" ref="F77:F83" si="2">E77*D77</f>
        <v>0</v>
      </c>
      <c r="H77" s="628"/>
      <c r="I77" s="628"/>
    </row>
    <row r="78" spans="1:9" s="646" customFormat="1" ht="12.75" customHeight="1">
      <c r="A78" s="649"/>
      <c r="B78" s="645"/>
      <c r="C78" s="679"/>
      <c r="D78" s="647"/>
      <c r="E78" s="795"/>
      <c r="F78" s="800"/>
      <c r="H78" s="628"/>
      <c r="I78" s="628"/>
    </row>
    <row r="79" spans="1:9" s="646" customFormat="1" ht="32.25" customHeight="1">
      <c r="A79" s="723">
        <v>16</v>
      </c>
      <c r="B79" s="737" t="s">
        <v>580</v>
      </c>
      <c r="C79" s="712" t="s">
        <v>515</v>
      </c>
      <c r="D79" s="713">
        <v>1</v>
      </c>
      <c r="E79" s="849"/>
      <c r="F79" s="799">
        <f t="shared" si="2"/>
        <v>0</v>
      </c>
      <c r="H79" s="628"/>
      <c r="I79" s="628"/>
    </row>
    <row r="80" spans="1:9" s="646" customFormat="1" ht="12.75" customHeight="1">
      <c r="A80" s="649"/>
      <c r="B80" s="645"/>
      <c r="C80" s="679"/>
      <c r="D80" s="647"/>
      <c r="E80" s="795"/>
      <c r="F80" s="800"/>
      <c r="H80" s="628"/>
      <c r="I80" s="628"/>
    </row>
    <row r="81" spans="1:9" s="646" customFormat="1" ht="21.75" customHeight="1">
      <c r="A81" s="723">
        <v>17</v>
      </c>
      <c r="B81" s="721" t="s">
        <v>517</v>
      </c>
      <c r="C81" s="712" t="s">
        <v>515</v>
      </c>
      <c r="D81" s="713">
        <v>1</v>
      </c>
      <c r="E81" s="849"/>
      <c r="F81" s="799">
        <f t="shared" si="2"/>
        <v>0</v>
      </c>
      <c r="H81" s="628"/>
      <c r="I81" s="628"/>
    </row>
    <row r="82" spans="1:9" s="646" customFormat="1" ht="11.25" customHeight="1">
      <c r="A82" s="649"/>
      <c r="B82" s="653"/>
      <c r="C82" s="679"/>
      <c r="D82" s="647"/>
      <c r="E82" s="795"/>
      <c r="F82" s="800"/>
      <c r="H82" s="628"/>
      <c r="I82" s="628"/>
    </row>
    <row r="83" spans="1:9" s="646" customFormat="1" ht="21.75" customHeight="1">
      <c r="A83" s="723">
        <v>18</v>
      </c>
      <c r="B83" s="722" t="s">
        <v>516</v>
      </c>
      <c r="C83" s="712" t="s">
        <v>515</v>
      </c>
      <c r="D83" s="713">
        <v>1</v>
      </c>
      <c r="E83" s="849"/>
      <c r="F83" s="799">
        <f t="shared" si="2"/>
        <v>0</v>
      </c>
      <c r="H83" s="628"/>
      <c r="I83" s="628"/>
    </row>
    <row r="84" spans="1:9" s="646" customFormat="1" ht="12.75" customHeight="1">
      <c r="A84" s="649"/>
      <c r="B84" s="642"/>
      <c r="C84" s="632"/>
      <c r="D84" s="647"/>
      <c r="E84" s="800"/>
      <c r="F84" s="800"/>
      <c r="H84" s="628"/>
      <c r="I84" s="628"/>
    </row>
    <row r="85" spans="1:9" s="646" customFormat="1" ht="11.25" customHeight="1">
      <c r="A85" s="640"/>
      <c r="B85" s="639" t="s">
        <v>243</v>
      </c>
      <c r="C85" s="638"/>
      <c r="D85" s="637"/>
      <c r="E85" s="796" t="s">
        <v>91</v>
      </c>
      <c r="F85" s="797">
        <f>SUM(F7:F83)</f>
        <v>0</v>
      </c>
      <c r="H85" s="628"/>
      <c r="I85" s="628"/>
    </row>
    <row r="86" spans="1:9">
      <c r="A86" s="656"/>
      <c r="B86" s="644"/>
      <c r="E86" s="654"/>
      <c r="F86" s="654"/>
      <c r="H86" s="628"/>
      <c r="I86" s="628"/>
    </row>
    <row r="87" spans="1:9">
      <c r="A87" s="656"/>
      <c r="B87" s="644"/>
      <c r="E87" s="654"/>
      <c r="F87" s="654"/>
    </row>
    <row r="88" spans="1:9">
      <c r="A88" s="634"/>
      <c r="B88" s="644"/>
      <c r="C88" s="632"/>
      <c r="D88" s="631"/>
      <c r="E88" s="641"/>
      <c r="F88" s="641"/>
    </row>
    <row r="89" spans="1:9">
      <c r="A89" s="634"/>
      <c r="B89" s="644"/>
      <c r="C89" s="632"/>
      <c r="D89" s="631"/>
      <c r="E89" s="641"/>
      <c r="F89" s="641"/>
    </row>
    <row r="90" spans="1:9">
      <c r="A90" s="634"/>
      <c r="B90" s="644"/>
      <c r="C90" s="632"/>
      <c r="D90" s="631"/>
      <c r="E90" s="641"/>
      <c r="F90" s="641"/>
    </row>
    <row r="91" spans="1:9">
      <c r="A91" s="634"/>
      <c r="B91" s="644"/>
      <c r="C91" s="632"/>
      <c r="D91" s="631"/>
      <c r="E91" s="641"/>
      <c r="F91" s="641"/>
    </row>
    <row r="92" spans="1:9">
      <c r="A92" s="634"/>
      <c r="B92" s="644"/>
      <c r="C92" s="632"/>
      <c r="D92" s="631"/>
      <c r="E92" s="641"/>
      <c r="F92" s="641"/>
    </row>
    <row r="93" spans="1:9">
      <c r="A93" s="634"/>
      <c r="B93" s="628"/>
      <c r="C93" s="632"/>
      <c r="D93" s="631"/>
      <c r="E93" s="641"/>
      <c r="F93" s="641"/>
    </row>
    <row r="94" spans="1:9">
      <c r="A94" s="634"/>
      <c r="B94" s="644"/>
      <c r="C94" s="632"/>
      <c r="D94" s="631"/>
      <c r="E94" s="641"/>
      <c r="F94" s="641"/>
    </row>
    <row r="95" spans="1:9">
      <c r="A95" s="634"/>
      <c r="B95" s="628"/>
      <c r="C95" s="632"/>
      <c r="D95" s="631"/>
      <c r="E95" s="641"/>
      <c r="F95" s="641"/>
    </row>
    <row r="96" spans="1:9">
      <c r="A96" s="634"/>
      <c r="B96" s="628"/>
      <c r="C96" s="632"/>
      <c r="D96" s="631"/>
      <c r="E96" s="641"/>
      <c r="F96" s="641"/>
    </row>
    <row r="97" spans="1:6">
      <c r="A97" s="634"/>
      <c r="B97" s="628"/>
      <c r="C97" s="679"/>
      <c r="D97" s="647"/>
      <c r="E97" s="641"/>
      <c r="F97" s="641"/>
    </row>
    <row r="98" spans="1:6">
      <c r="A98" s="634"/>
      <c r="B98" s="628"/>
      <c r="C98" s="679"/>
      <c r="D98" s="647"/>
      <c r="E98" s="641"/>
      <c r="F98" s="641"/>
    </row>
    <row r="99" spans="1:6">
      <c r="A99" s="634"/>
      <c r="B99" s="628"/>
      <c r="C99" s="679"/>
      <c r="D99" s="647"/>
      <c r="E99" s="641"/>
      <c r="F99" s="641"/>
    </row>
    <row r="100" spans="1:6">
      <c r="A100" s="634"/>
      <c r="B100" s="628"/>
      <c r="C100" s="632"/>
      <c r="D100" s="647"/>
      <c r="E100" s="641"/>
      <c r="F100" s="641"/>
    </row>
    <row r="101" spans="1:6">
      <c r="A101" s="634"/>
      <c r="B101" s="628"/>
      <c r="C101" s="632"/>
      <c r="E101" s="641"/>
      <c r="F101" s="641"/>
    </row>
    <row r="102" spans="1:6">
      <c r="A102" s="634"/>
      <c r="B102" s="628"/>
      <c r="C102" s="632"/>
      <c r="D102" s="647"/>
      <c r="E102" s="641"/>
      <c r="F102" s="641"/>
    </row>
    <row r="103" spans="1:6">
      <c r="A103" s="634"/>
      <c r="B103" s="628"/>
      <c r="C103" s="632"/>
      <c r="E103" s="641"/>
      <c r="F103" s="641"/>
    </row>
    <row r="104" spans="1:6">
      <c r="A104" s="634"/>
      <c r="B104" s="628"/>
      <c r="C104" s="632"/>
      <c r="E104" s="641"/>
      <c r="F104" s="641"/>
    </row>
    <row r="105" spans="1:6">
      <c r="A105" s="634"/>
      <c r="B105" s="628"/>
      <c r="C105" s="632"/>
      <c r="E105" s="641"/>
      <c r="F105" s="641"/>
    </row>
    <row r="106" spans="1:6">
      <c r="A106" s="634"/>
      <c r="B106" s="644"/>
      <c r="C106" s="632"/>
      <c r="D106" s="631"/>
      <c r="E106" s="641"/>
      <c r="F106" s="641"/>
    </row>
    <row r="107" spans="1:6">
      <c r="A107" s="634"/>
      <c r="B107" s="644"/>
      <c r="C107" s="632"/>
      <c r="D107" s="631"/>
      <c r="E107" s="641"/>
      <c r="F107" s="641"/>
    </row>
    <row r="108" spans="1:6">
      <c r="A108" s="634"/>
      <c r="B108" s="691"/>
      <c r="C108" s="632"/>
      <c r="D108" s="631"/>
      <c r="E108" s="641"/>
      <c r="F108" s="641"/>
    </row>
    <row r="109" spans="1:6">
      <c r="A109" s="634"/>
      <c r="B109" s="644"/>
      <c r="C109" s="632"/>
      <c r="D109" s="631"/>
      <c r="E109" s="641"/>
      <c r="F109" s="641"/>
    </row>
    <row r="110" spans="1:6">
      <c r="A110" s="634"/>
      <c r="B110" s="644"/>
      <c r="C110" s="632"/>
      <c r="D110" s="631"/>
      <c r="E110" s="641"/>
      <c r="F110" s="641"/>
    </row>
    <row r="111" spans="1:6">
      <c r="A111" s="634"/>
      <c r="B111" s="644"/>
      <c r="C111" s="632"/>
      <c r="D111" s="631"/>
      <c r="E111" s="641"/>
      <c r="F111" s="641"/>
    </row>
    <row r="112" spans="1:6">
      <c r="A112" s="634"/>
      <c r="B112" s="644"/>
      <c r="C112" s="632"/>
      <c r="D112" s="631"/>
      <c r="E112" s="641"/>
      <c r="F112" s="641"/>
    </row>
    <row r="113" spans="1:6">
      <c r="A113" s="634"/>
      <c r="B113" s="644"/>
      <c r="C113" s="632"/>
      <c r="D113" s="631"/>
      <c r="E113" s="641"/>
      <c r="F113" s="641"/>
    </row>
    <row r="114" spans="1:6">
      <c r="A114" s="634"/>
      <c r="B114" s="644"/>
      <c r="C114" s="632"/>
      <c r="D114" s="631"/>
      <c r="E114" s="641"/>
      <c r="F114" s="641"/>
    </row>
    <row r="115" spans="1:6">
      <c r="A115" s="634"/>
      <c r="B115" s="644"/>
      <c r="C115" s="632"/>
      <c r="D115" s="631"/>
      <c r="E115" s="641"/>
      <c r="F115" s="641"/>
    </row>
    <row r="116" spans="1:6">
      <c r="A116" s="634"/>
      <c r="B116" s="644"/>
      <c r="C116" s="632"/>
      <c r="D116" s="631"/>
      <c r="E116" s="641"/>
      <c r="F116" s="641"/>
    </row>
    <row r="117" spans="1:6">
      <c r="A117" s="634"/>
      <c r="B117" s="644"/>
      <c r="C117" s="632"/>
      <c r="D117" s="631"/>
      <c r="E117" s="641"/>
      <c r="F117" s="641"/>
    </row>
    <row r="118" spans="1:6">
      <c r="A118" s="634"/>
      <c r="B118" s="644"/>
      <c r="C118" s="632"/>
      <c r="D118" s="631"/>
      <c r="E118" s="641"/>
      <c r="F118" s="641"/>
    </row>
    <row r="119" spans="1:6">
      <c r="A119" s="634"/>
      <c r="B119" s="644"/>
      <c r="C119" s="632"/>
      <c r="D119" s="631"/>
      <c r="E119" s="641"/>
      <c r="F119" s="641"/>
    </row>
    <row r="120" spans="1:6">
      <c r="A120" s="634"/>
      <c r="B120" s="644"/>
      <c r="C120" s="632"/>
      <c r="D120" s="631"/>
      <c r="E120" s="641"/>
      <c r="F120" s="641"/>
    </row>
    <row r="121" spans="1:6">
      <c r="A121" s="634"/>
      <c r="B121" s="644"/>
      <c r="C121" s="632"/>
      <c r="D121" s="631"/>
      <c r="E121" s="641"/>
      <c r="F121" s="641"/>
    </row>
    <row r="122" spans="1:6">
      <c r="A122" s="634"/>
      <c r="B122" s="644"/>
      <c r="C122" s="632"/>
      <c r="D122" s="631"/>
      <c r="E122" s="641"/>
      <c r="F122" s="641"/>
    </row>
    <row r="123" spans="1:6">
      <c r="A123" s="634"/>
      <c r="B123" s="644"/>
      <c r="C123" s="632"/>
      <c r="D123" s="631"/>
      <c r="E123" s="641"/>
      <c r="F123" s="641"/>
    </row>
    <row r="124" spans="1:6">
      <c r="A124" s="634"/>
      <c r="B124" s="644"/>
      <c r="C124" s="632"/>
      <c r="D124" s="631"/>
      <c r="E124" s="641"/>
      <c r="F124" s="641"/>
    </row>
    <row r="125" spans="1:6">
      <c r="A125" s="634"/>
      <c r="B125" s="644"/>
      <c r="C125" s="632"/>
      <c r="D125" s="631"/>
      <c r="E125" s="641"/>
      <c r="F125" s="641"/>
    </row>
    <row r="126" spans="1:6">
      <c r="A126" s="634"/>
      <c r="B126" s="644"/>
      <c r="C126" s="632"/>
      <c r="D126" s="631"/>
      <c r="E126" s="641"/>
      <c r="F126" s="641"/>
    </row>
    <row r="127" spans="1:6">
      <c r="A127" s="634"/>
      <c r="B127" s="644"/>
      <c r="C127" s="632"/>
      <c r="D127" s="631"/>
      <c r="E127" s="641"/>
      <c r="F127" s="641"/>
    </row>
    <row r="128" spans="1:6">
      <c r="A128" s="634"/>
      <c r="B128" s="644"/>
      <c r="C128" s="632"/>
      <c r="D128" s="631"/>
      <c r="E128" s="641"/>
      <c r="F128" s="641"/>
    </row>
    <row r="129" spans="1:6">
      <c r="A129" s="640"/>
      <c r="B129" s="639"/>
      <c r="C129" s="638"/>
      <c r="D129" s="637"/>
      <c r="E129" s="636"/>
      <c r="F129" s="635"/>
    </row>
    <row r="130" spans="1:6">
      <c r="A130" s="634"/>
      <c r="B130" s="633"/>
      <c r="C130" s="632"/>
      <c r="D130" s="631"/>
      <c r="E130" s="692"/>
      <c r="F130" s="693"/>
    </row>
    <row r="131" spans="1:6">
      <c r="A131" s="667"/>
      <c r="B131" s="666"/>
      <c r="C131" s="694"/>
      <c r="D131" s="665"/>
      <c r="E131" s="664"/>
      <c r="F131" s="663"/>
    </row>
    <row r="132" spans="1:6">
      <c r="A132" s="662"/>
      <c r="B132" s="661"/>
      <c r="C132" s="695"/>
      <c r="D132" s="660"/>
      <c r="E132" s="659"/>
      <c r="F132" s="658"/>
    </row>
    <row r="133" spans="1:6">
      <c r="A133" s="656"/>
      <c r="B133" s="657"/>
      <c r="E133" s="654"/>
      <c r="F133" s="654"/>
    </row>
    <row r="134" spans="1:6">
      <c r="A134" s="656"/>
      <c r="B134" s="644"/>
      <c r="E134" s="654"/>
      <c r="F134" s="654"/>
    </row>
    <row r="135" spans="1:6">
      <c r="A135" s="634"/>
      <c r="B135" s="644"/>
      <c r="C135" s="632"/>
      <c r="D135" s="631"/>
      <c r="E135" s="641"/>
      <c r="F135" s="641"/>
    </row>
    <row r="136" spans="1:6">
      <c r="A136" s="634"/>
      <c r="B136" s="644"/>
      <c r="C136" s="632"/>
      <c r="D136" s="631"/>
      <c r="E136" s="641"/>
      <c r="F136" s="641"/>
    </row>
    <row r="137" spans="1:6">
      <c r="A137" s="634"/>
      <c r="B137" s="644"/>
      <c r="C137" s="632"/>
      <c r="D137" s="631"/>
      <c r="E137" s="641"/>
      <c r="F137" s="641"/>
    </row>
    <row r="138" spans="1:6">
      <c r="A138" s="634"/>
      <c r="B138" s="644"/>
      <c r="C138" s="632"/>
      <c r="D138" s="631"/>
      <c r="E138" s="641"/>
      <c r="F138" s="641"/>
    </row>
    <row r="139" spans="1:6">
      <c r="A139" s="634"/>
      <c r="B139" s="644"/>
      <c r="C139" s="632"/>
      <c r="D139" s="631"/>
      <c r="E139" s="641"/>
      <c r="F139" s="641"/>
    </row>
    <row r="140" spans="1:6">
      <c r="A140" s="634"/>
      <c r="B140" s="644"/>
      <c r="C140" s="632"/>
      <c r="D140" s="631"/>
      <c r="E140" s="641"/>
      <c r="F140" s="641"/>
    </row>
    <row r="141" spans="1:6">
      <c r="A141" s="634"/>
      <c r="B141" s="644"/>
      <c r="C141" s="632"/>
      <c r="D141" s="631"/>
      <c r="E141" s="641"/>
      <c r="F141" s="641"/>
    </row>
    <row r="142" spans="1:6">
      <c r="A142" s="634"/>
      <c r="B142" s="644"/>
      <c r="C142" s="632"/>
      <c r="D142" s="631"/>
      <c r="E142" s="641"/>
      <c r="F142" s="641"/>
    </row>
    <row r="143" spans="1:6">
      <c r="A143" s="634"/>
      <c r="B143" s="644"/>
      <c r="C143" s="632"/>
      <c r="D143" s="631"/>
      <c r="E143" s="641"/>
      <c r="F143" s="641"/>
    </row>
    <row r="144" spans="1:6">
      <c r="A144" s="640"/>
      <c r="B144" s="639"/>
      <c r="C144" s="638"/>
      <c r="D144" s="637"/>
      <c r="E144" s="636"/>
      <c r="F144" s="635"/>
    </row>
    <row r="145" spans="1:6">
      <c r="A145" s="634"/>
      <c r="B145" s="644"/>
      <c r="C145" s="632"/>
      <c r="D145" s="631"/>
      <c r="E145" s="641"/>
      <c r="F145" s="641"/>
    </row>
    <row r="146" spans="1:6">
      <c r="A146" s="634"/>
      <c r="B146" s="633"/>
      <c r="C146" s="632"/>
      <c r="D146" s="631"/>
      <c r="E146" s="630"/>
      <c r="F146" s="630"/>
    </row>
  </sheetData>
  <sheetProtection algorithmName="SHA-512" hashValue="NFt/+908vvTy2rrwVRU1+2zcX2EFPNLRv7bNDA4RtJUol52k9L/tkuZDY3LfdTKu9Um2CF0HDdXLiAjrNjYTVg==" saltValue="ceStBBVmAr5odRhHv0B31w==" spinCount="100000" sheet="1" objects="1" scenarios="1" selectLockedCells="1"/>
  <conditionalFormatting sqref="E7:E200">
    <cfRule type="expression" dxfId="4" priority="1">
      <formula>$D7&gt;0</formula>
    </cfRule>
  </conditionalFormatting>
  <pageMargins left="0.98425196850393704" right="0.39370078740157483" top="0.59055118110236227" bottom="0.78740157480314965" header="0" footer="0"/>
  <pageSetup paperSize="9" orientation="portrait" r:id="rId1"/>
  <headerFooter alignWithMargins="0"/>
  <rowBreaks count="2" manualBreakCount="2">
    <brk id="39" max="10" man="1"/>
    <brk id="70" max="10" man="1"/>
  </rowBreaks>
  <colBreaks count="1" manualBreakCount="1">
    <brk id="6" max="8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CD9BD-94B6-4714-A405-A6B5B8016E0C}">
  <sheetPr codeName="List17"/>
  <dimension ref="A1:I25"/>
  <sheetViews>
    <sheetView view="pageBreakPreview" zoomScaleNormal="100" zoomScaleSheetLayoutView="100" workbookViewId="0">
      <pane ySplit="11" topLeftCell="A12" activePane="bottomLeft" state="frozen"/>
      <selection activeCell="E37" sqref="E37"/>
      <selection pane="bottomLeft" activeCell="D11" sqref="D11"/>
    </sheetView>
  </sheetViews>
  <sheetFormatPr defaultColWidth="8.85546875" defaultRowHeight="13.5" customHeight="1"/>
  <cols>
    <col min="1" max="1" width="11.7109375" style="755" customWidth="1"/>
    <col min="2" max="2" width="55.7109375" style="786" customWidth="1"/>
    <col min="3" max="3" width="11" style="787" customWidth="1"/>
    <col min="4" max="4" width="17.140625" style="786" customWidth="1"/>
    <col min="5" max="5" width="17.140625" style="788" customWidth="1"/>
    <col min="6" max="6" width="9.140625" style="1" hidden="1" customWidth="1"/>
    <col min="7" max="7" width="64.85546875" style="1" hidden="1" customWidth="1"/>
    <col min="8" max="9" width="13" style="1" hidden="1" customWidth="1"/>
    <col min="10" max="10" width="9.42578125" style="751" customWidth="1"/>
    <col min="11" max="250" width="9.140625" style="751" customWidth="1"/>
    <col min="251" max="16384" width="8.85546875" style="751"/>
  </cols>
  <sheetData>
    <row r="1" spans="1:9" ht="13.5" customHeight="1">
      <c r="A1" s="745" t="s">
        <v>589</v>
      </c>
      <c r="B1" s="746" t="s">
        <v>290</v>
      </c>
      <c r="C1" s="747"/>
      <c r="D1" s="748"/>
      <c r="E1" s="749"/>
      <c r="F1" s="750"/>
      <c r="G1" s="696"/>
      <c r="H1" s="165" t="s">
        <v>419</v>
      </c>
      <c r="I1" s="165" t="s">
        <v>420</v>
      </c>
    </row>
    <row r="2" spans="1:9" ht="13.5" customHeight="1">
      <c r="A2" s="745"/>
      <c r="B2" s="746"/>
      <c r="C2" s="747"/>
      <c r="D2" s="748"/>
      <c r="E2" s="749"/>
      <c r="F2" s="750"/>
      <c r="G2" s="697" t="s">
        <v>288</v>
      </c>
      <c r="H2" s="698"/>
      <c r="I2" s="698"/>
    </row>
    <row r="3" spans="1:9" ht="13.5" hidden="1" customHeight="1">
      <c r="A3" s="745"/>
      <c r="B3" s="746"/>
      <c r="C3" s="747"/>
      <c r="D3" s="748"/>
      <c r="E3" s="749"/>
      <c r="G3" s="699" t="s">
        <v>297</v>
      </c>
      <c r="H3" s="698"/>
      <c r="I3" s="698"/>
    </row>
    <row r="4" spans="1:9" ht="13.5" hidden="1" customHeight="1">
      <c r="A4" s="745"/>
      <c r="B4" s="746"/>
      <c r="C4" s="747"/>
      <c r="D4" s="748"/>
      <c r="E4" s="749"/>
      <c r="F4" s="79"/>
      <c r="G4" s="700" t="s">
        <v>289</v>
      </c>
      <c r="H4" s="698"/>
      <c r="I4" s="698"/>
    </row>
    <row r="5" spans="1:9" ht="13.5" hidden="1" customHeight="1">
      <c r="A5" s="745"/>
      <c r="B5" s="746"/>
      <c r="C5" s="747"/>
      <c r="D5" s="748"/>
      <c r="E5" s="749"/>
      <c r="F5" s="79"/>
      <c r="G5" s="701" t="s">
        <v>278</v>
      </c>
      <c r="H5" s="702"/>
      <c r="I5" s="702"/>
    </row>
    <row r="6" spans="1:9" ht="13.5" hidden="1" customHeight="1">
      <c r="A6" s="745"/>
      <c r="B6" s="746"/>
      <c r="C6" s="747"/>
      <c r="D6" s="748"/>
      <c r="E6" s="749"/>
      <c r="F6" s="79"/>
      <c r="G6" s="703" t="s">
        <v>290</v>
      </c>
      <c r="H6" s="698">
        <f>E14+E17+E22</f>
        <v>0</v>
      </c>
      <c r="I6" s="698"/>
    </row>
    <row r="7" spans="1:9" ht="13.5" hidden="1" customHeight="1">
      <c r="A7" s="745"/>
      <c r="B7" s="746"/>
      <c r="C7" s="747"/>
      <c r="D7" s="748"/>
      <c r="E7" s="749"/>
      <c r="F7" s="79"/>
      <c r="G7" s="704" t="s">
        <v>291</v>
      </c>
      <c r="H7" s="698"/>
      <c r="I7" s="698"/>
    </row>
    <row r="8" spans="1:9" ht="13.5" hidden="1" customHeight="1">
      <c r="A8" s="745"/>
      <c r="B8" s="746"/>
      <c r="C8" s="747"/>
      <c r="D8" s="748"/>
      <c r="E8" s="749"/>
      <c r="F8" s="79"/>
      <c r="G8" s="705" t="s">
        <v>279</v>
      </c>
      <c r="H8" s="698"/>
      <c r="I8" s="698"/>
    </row>
    <row r="9" spans="1:9" ht="13.5" hidden="1" customHeight="1">
      <c r="A9" s="745"/>
      <c r="B9" s="746"/>
      <c r="C9" s="747"/>
      <c r="D9" s="748"/>
      <c r="E9" s="749"/>
      <c r="G9" s="706" t="s">
        <v>292</v>
      </c>
      <c r="H9" s="702"/>
      <c r="I9" s="702"/>
    </row>
    <row r="10" spans="1:9" ht="13.5" hidden="1" customHeight="1">
      <c r="A10" s="745"/>
      <c r="B10" s="746"/>
      <c r="C10" s="747"/>
      <c r="D10" s="748"/>
      <c r="E10" s="749"/>
      <c r="G10" s="707" t="s">
        <v>255</v>
      </c>
      <c r="H10" s="702"/>
      <c r="I10" s="702"/>
    </row>
    <row r="11" spans="1:9" ht="13.5" customHeight="1" thickBot="1">
      <c r="A11" s="752" t="s">
        <v>533</v>
      </c>
      <c r="B11" s="753" t="s">
        <v>590</v>
      </c>
      <c r="C11" s="752" t="s">
        <v>591</v>
      </c>
      <c r="D11" s="852" t="s">
        <v>592</v>
      </c>
      <c r="E11" s="851" t="s">
        <v>593</v>
      </c>
      <c r="G11" s="708" t="s">
        <v>256</v>
      </c>
      <c r="H11" s="698">
        <f>SUM(I2:I10)</f>
        <v>0</v>
      </c>
      <c r="I11" s="698"/>
    </row>
    <row r="12" spans="1:9" ht="13.5" customHeight="1" thickTop="1">
      <c r="B12" s="756"/>
      <c r="C12" s="757"/>
      <c r="D12" s="758"/>
      <c r="E12" s="759"/>
      <c r="F12" s="24"/>
      <c r="G12" s="24"/>
      <c r="H12" s="24"/>
      <c r="I12" s="24"/>
    </row>
    <row r="13" spans="1:9" ht="38.25">
      <c r="A13" s="760">
        <v>3.01</v>
      </c>
      <c r="B13" s="761" t="s">
        <v>594</v>
      </c>
      <c r="C13" s="762"/>
      <c r="D13" s="863"/>
      <c r="E13" s="763"/>
      <c r="F13" s="24"/>
      <c r="G13" s="24"/>
      <c r="H13" s="24"/>
      <c r="I13" s="24"/>
    </row>
    <row r="14" spans="1:9" s="764" customFormat="1" ht="16.5">
      <c r="A14" s="760"/>
      <c r="B14" s="765" t="s">
        <v>641</v>
      </c>
      <c r="C14" s="766">
        <v>2</v>
      </c>
      <c r="D14" s="853"/>
      <c r="E14" s="767">
        <f>C14*D14</f>
        <v>0</v>
      </c>
      <c r="F14" s="24"/>
      <c r="G14" s="24"/>
      <c r="H14" s="24"/>
      <c r="I14" s="24"/>
    </row>
    <row r="15" spans="1:9" s="768" customFormat="1" ht="16.5">
      <c r="A15" s="769"/>
      <c r="B15" s="770"/>
      <c r="C15" s="771"/>
      <c r="D15" s="772"/>
      <c r="E15" s="773"/>
      <c r="F15" s="24"/>
      <c r="G15" s="24"/>
      <c r="H15" s="24"/>
      <c r="I15" s="24"/>
    </row>
    <row r="16" spans="1:9" ht="25.5">
      <c r="A16" s="760">
        <f>A13+0.01</f>
        <v>3.0199999999999996</v>
      </c>
      <c r="B16" s="761" t="s">
        <v>601</v>
      </c>
      <c r="C16" s="762"/>
      <c r="D16" s="863"/>
      <c r="E16" s="763"/>
      <c r="F16" s="24"/>
      <c r="G16" s="24"/>
      <c r="H16" s="24"/>
      <c r="I16" s="24"/>
    </row>
    <row r="17" spans="1:9" s="764" customFormat="1" ht="16.5">
      <c r="A17" s="760"/>
      <c r="B17" s="765" t="s">
        <v>642</v>
      </c>
      <c r="C17" s="766">
        <v>6</v>
      </c>
      <c r="D17" s="853"/>
      <c r="E17" s="767">
        <f>C17*D17</f>
        <v>0</v>
      </c>
      <c r="F17" s="24"/>
      <c r="G17" s="24"/>
      <c r="H17" s="24"/>
      <c r="I17" s="24"/>
    </row>
    <row r="18" spans="1:9" s="768" customFormat="1" ht="16.5">
      <c r="A18" s="769"/>
      <c r="B18" s="770"/>
      <c r="C18" s="771"/>
      <c r="D18" s="772"/>
      <c r="E18" s="773"/>
      <c r="F18" s="24"/>
      <c r="G18" s="24"/>
      <c r="H18" s="24"/>
      <c r="I18" s="24"/>
    </row>
    <row r="19" spans="1:9" s="768" customFormat="1" ht="16.5">
      <c r="A19" s="774"/>
      <c r="B19" s="775" t="s">
        <v>595</v>
      </c>
      <c r="C19" s="771"/>
      <c r="D19" s="776"/>
      <c r="E19" s="773"/>
      <c r="F19" s="24"/>
      <c r="G19" s="24"/>
      <c r="H19" s="24"/>
      <c r="I19" s="24"/>
    </row>
    <row r="20" spans="1:9" s="768" customFormat="1" ht="16.5">
      <c r="A20" s="769"/>
      <c r="B20" s="777"/>
      <c r="C20" s="771"/>
      <c r="D20" s="778"/>
      <c r="E20" s="779"/>
      <c r="F20" s="24"/>
      <c r="G20" s="24"/>
      <c r="H20" s="24"/>
      <c r="I20" s="24"/>
    </row>
    <row r="21" spans="1:9" s="768" customFormat="1" ht="27">
      <c r="A21" s="760">
        <f>A16+0.01</f>
        <v>3.0299999999999994</v>
      </c>
      <c r="B21" s="780" t="s">
        <v>596</v>
      </c>
      <c r="C21" s="766"/>
      <c r="D21" s="781"/>
      <c r="E21" s="767"/>
      <c r="F21" s="24"/>
      <c r="G21" s="24"/>
      <c r="H21" s="24"/>
      <c r="I21" s="24"/>
    </row>
    <row r="22" spans="1:9" s="768" customFormat="1" ht="16.5">
      <c r="A22" s="760"/>
      <c r="B22" s="765" t="s">
        <v>515</v>
      </c>
      <c r="C22" s="766">
        <v>1</v>
      </c>
      <c r="D22" s="854"/>
      <c r="E22" s="763">
        <f>D22*C22</f>
        <v>0</v>
      </c>
      <c r="F22" s="24"/>
      <c r="G22" s="24"/>
      <c r="H22" s="24"/>
      <c r="I22" s="24"/>
    </row>
    <row r="23" spans="1:9" s="768" customFormat="1" ht="17.25" thickBot="1">
      <c r="A23" s="769"/>
      <c r="B23" s="770"/>
      <c r="C23" s="771"/>
      <c r="D23" s="782"/>
      <c r="E23" s="783"/>
      <c r="F23" s="24"/>
      <c r="G23" s="24"/>
      <c r="H23" s="24"/>
      <c r="I23" s="24"/>
    </row>
    <row r="24" spans="1:9" s="768" customFormat="1" ht="17.25" thickBot="1">
      <c r="A24" s="784"/>
      <c r="B24" s="785" t="s">
        <v>597</v>
      </c>
      <c r="C24" s="575"/>
      <c r="D24" s="575"/>
      <c r="E24" s="576">
        <f>SUM(E12:E23)</f>
        <v>0</v>
      </c>
      <c r="F24" s="24"/>
      <c r="G24" s="1"/>
      <c r="H24" s="1"/>
      <c r="I24" s="1"/>
    </row>
    <row r="25" spans="1:9" s="768" customFormat="1" ht="17.25" thickTop="1">
      <c r="A25" s="755"/>
      <c r="B25" s="786"/>
      <c r="C25" s="787"/>
      <c r="D25" s="786"/>
      <c r="E25" s="788"/>
      <c r="F25" s="24"/>
      <c r="G25" s="1"/>
      <c r="H25" s="1"/>
      <c r="I25" s="1"/>
    </row>
  </sheetData>
  <sheetProtection algorithmName="SHA-512" hashValue="+7ZoKYNj4ZpqhGvglaSuhZ0OUZSc8m8grVd39ODzys4V99jWRPG3Owj96nL2jP9TP5vUNE9X7Y2KT5VilF9INg==" saltValue="ueQbRjqQf+vR/j/JzNmo8w==" spinCount="100000" sheet="1" objects="1" scenarios="1" selectLockedCells="1"/>
  <conditionalFormatting sqref="D7:D200">
    <cfRule type="expression" dxfId="3" priority="1">
      <formula>$C7&gt;0</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Header xml:space="preserve">&amp;C&amp;9REM PROJEKT d.o.o. Podvin 102, 3310 Žalec, 03 5717705, 041 938550 email: milan.rozman@siol.net
</oddHeader>
    <oddFooter>&amp;L&amp;"Times New Roman CE,Navadno"&amp;8&amp;F&amp;C&amp;A&amp;R&amp;P/&amp;N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42885-8D64-40EB-8DA1-C3EAE3EF8234}">
  <sheetPr codeName="List18"/>
  <dimension ref="A1:M39"/>
  <sheetViews>
    <sheetView view="pageBreakPreview" zoomScaleNormal="100" zoomScaleSheetLayoutView="100" workbookViewId="0">
      <pane ySplit="13" topLeftCell="A14" activePane="bottomLeft" state="frozen"/>
      <selection activeCell="E37" sqref="E37"/>
      <selection pane="bottomLeft" activeCell="D13" sqref="D13"/>
    </sheetView>
  </sheetViews>
  <sheetFormatPr defaultColWidth="8.85546875" defaultRowHeight="13.5" customHeight="1"/>
  <cols>
    <col min="1" max="1" width="11.7109375" style="755" customWidth="1"/>
    <col min="2" max="2" width="55.7109375" style="786" customWidth="1"/>
    <col min="3" max="3" width="11" style="868" customWidth="1"/>
    <col min="4" max="4" width="17.140625" style="786" customWidth="1"/>
    <col min="5" max="5" width="17.140625" style="788" customWidth="1"/>
    <col min="6" max="6" width="9.140625" style="1" hidden="1" customWidth="1"/>
    <col min="7" max="7" width="64.85546875" style="1" hidden="1" customWidth="1"/>
    <col min="8" max="9" width="13" style="1" hidden="1" customWidth="1"/>
    <col min="10" max="10" width="9.42578125" style="751" hidden="1" customWidth="1"/>
    <col min="11" max="13" width="9.140625" style="751" hidden="1" customWidth="1"/>
    <col min="14" max="250" width="9.140625" style="751" customWidth="1"/>
    <col min="251" max="16384" width="8.85546875" style="751"/>
  </cols>
  <sheetData>
    <row r="1" spans="1:9" ht="13.5" customHeight="1">
      <c r="A1" s="745" t="s">
        <v>598</v>
      </c>
      <c r="B1" s="789" t="s">
        <v>292</v>
      </c>
      <c r="C1" s="747"/>
      <c r="D1" s="748"/>
      <c r="E1" s="749"/>
      <c r="F1" s="750"/>
      <c r="G1" s="696"/>
      <c r="H1" s="165" t="s">
        <v>419</v>
      </c>
      <c r="I1" s="165" t="s">
        <v>420</v>
      </c>
    </row>
    <row r="2" spans="1:9" ht="13.5" hidden="1" customHeight="1">
      <c r="A2" s="745"/>
      <c r="B2" s="746"/>
      <c r="C2" s="747"/>
      <c r="D2" s="748"/>
      <c r="E2" s="749"/>
      <c r="F2" s="750"/>
      <c r="G2" s="697" t="s">
        <v>288</v>
      </c>
      <c r="H2" s="698"/>
      <c r="I2" s="698"/>
    </row>
    <row r="3" spans="1:9" ht="13.5" hidden="1" customHeight="1">
      <c r="A3" s="745"/>
      <c r="B3" s="746"/>
      <c r="C3" s="747"/>
      <c r="D3" s="748"/>
      <c r="E3" s="749"/>
      <c r="G3" s="699" t="s">
        <v>297</v>
      </c>
      <c r="H3" s="698"/>
      <c r="I3" s="698"/>
    </row>
    <row r="4" spans="1:9" ht="13.5" hidden="1" customHeight="1">
      <c r="A4" s="745"/>
      <c r="B4" s="746"/>
      <c r="C4" s="747"/>
      <c r="D4" s="748"/>
      <c r="E4" s="749"/>
      <c r="F4" s="79"/>
      <c r="G4" s="700" t="s">
        <v>289</v>
      </c>
      <c r="H4" s="698"/>
      <c r="I4" s="698"/>
    </row>
    <row r="5" spans="1:9" ht="13.5" hidden="1" customHeight="1">
      <c r="A5" s="745"/>
      <c r="B5" s="746"/>
      <c r="C5" s="747"/>
      <c r="D5" s="748"/>
      <c r="E5" s="749"/>
      <c r="F5" s="79"/>
      <c r="G5" s="701" t="s">
        <v>278</v>
      </c>
      <c r="H5" s="702"/>
      <c r="I5" s="702"/>
    </row>
    <row r="6" spans="1:9" ht="13.5" hidden="1" customHeight="1">
      <c r="A6" s="745"/>
      <c r="B6" s="746"/>
      <c r="C6" s="747"/>
      <c r="D6" s="748"/>
      <c r="E6" s="749"/>
      <c r="F6" s="79"/>
      <c r="G6" s="703" t="s">
        <v>290</v>
      </c>
      <c r="H6" s="698"/>
      <c r="I6" s="698"/>
    </row>
    <row r="7" spans="1:9" ht="13.5" hidden="1" customHeight="1">
      <c r="A7" s="745"/>
      <c r="B7" s="746"/>
      <c r="C7" s="747"/>
      <c r="D7" s="748"/>
      <c r="E7" s="749"/>
      <c r="F7" s="79"/>
      <c r="G7" s="704" t="s">
        <v>291</v>
      </c>
      <c r="H7" s="698"/>
      <c r="I7" s="698"/>
    </row>
    <row r="8" spans="1:9" ht="13.5" hidden="1" customHeight="1">
      <c r="A8" s="745"/>
      <c r="B8" s="746"/>
      <c r="C8" s="747"/>
      <c r="D8" s="748"/>
      <c r="E8" s="749"/>
      <c r="F8" s="79"/>
      <c r="G8" s="705" t="s">
        <v>279</v>
      </c>
      <c r="H8" s="698"/>
      <c r="I8" s="698"/>
    </row>
    <row r="9" spans="1:9" ht="13.5" hidden="1" customHeight="1">
      <c r="A9" s="745"/>
      <c r="B9" s="746"/>
      <c r="C9" s="747"/>
      <c r="D9" s="748"/>
      <c r="E9" s="749"/>
      <c r="G9" s="706" t="s">
        <v>292</v>
      </c>
      <c r="H9" s="790"/>
      <c r="I9" s="790">
        <f>E16+E19+E27+E36</f>
        <v>0</v>
      </c>
    </row>
    <row r="10" spans="1:9" ht="13.5" hidden="1" customHeight="1">
      <c r="A10" s="745"/>
      <c r="B10" s="746"/>
      <c r="C10" s="747"/>
      <c r="D10" s="748"/>
      <c r="E10" s="749"/>
      <c r="G10" s="707" t="s">
        <v>255</v>
      </c>
      <c r="H10" s="702"/>
      <c r="I10" s="702"/>
    </row>
    <row r="11" spans="1:9" ht="13.5" hidden="1" customHeight="1">
      <c r="A11" s="745"/>
      <c r="B11" s="746"/>
      <c r="C11" s="747"/>
      <c r="D11" s="748"/>
      <c r="E11" s="749"/>
      <c r="G11" s="708" t="s">
        <v>256</v>
      </c>
      <c r="H11" s="698">
        <f>SUM(I2:I10)</f>
        <v>0</v>
      </c>
      <c r="I11" s="698"/>
    </row>
    <row r="12" spans="1:9" ht="13.5" customHeight="1">
      <c r="A12" s="745"/>
      <c r="B12" s="746"/>
      <c r="C12" s="747"/>
      <c r="D12" s="748"/>
      <c r="E12" s="749"/>
      <c r="F12" s="24"/>
      <c r="G12" s="24"/>
      <c r="H12" s="24"/>
      <c r="I12" s="24"/>
    </row>
    <row r="13" spans="1:9" ht="33.75" thickBot="1">
      <c r="A13" s="752" t="s">
        <v>533</v>
      </c>
      <c r="B13" s="753" t="s">
        <v>590</v>
      </c>
      <c r="C13" s="752" t="s">
        <v>591</v>
      </c>
      <c r="D13" s="852" t="s">
        <v>592</v>
      </c>
      <c r="E13" s="754" t="s">
        <v>593</v>
      </c>
      <c r="F13" s="24"/>
      <c r="G13" s="24"/>
      <c r="H13" s="24"/>
      <c r="I13" s="24"/>
    </row>
    <row r="14" spans="1:9" s="764" customFormat="1" ht="17.25" thickTop="1">
      <c r="A14" s="755"/>
      <c r="B14" s="756"/>
      <c r="C14" s="864"/>
      <c r="D14" s="758"/>
      <c r="E14" s="759"/>
      <c r="F14" s="24"/>
      <c r="G14" s="24"/>
      <c r="H14" s="24"/>
      <c r="I14" s="24"/>
    </row>
    <row r="15" spans="1:9" s="768" customFormat="1" ht="13.5" customHeight="1">
      <c r="A15" s="806" t="s">
        <v>608</v>
      </c>
      <c r="B15" s="812" t="s">
        <v>599</v>
      </c>
      <c r="C15" s="865"/>
      <c r="D15" s="855"/>
      <c r="E15" s="811"/>
      <c r="F15" s="24"/>
      <c r="G15" s="24"/>
      <c r="H15" s="24"/>
      <c r="I15" s="24"/>
    </row>
    <row r="16" spans="1:9" s="768" customFormat="1" ht="13.5" customHeight="1">
      <c r="A16" s="806"/>
      <c r="B16" s="810" t="s">
        <v>151</v>
      </c>
      <c r="C16" s="866">
        <v>2</v>
      </c>
      <c r="D16" s="856"/>
      <c r="E16" s="809">
        <f>C16*D16</f>
        <v>0</v>
      </c>
      <c r="F16" s="24"/>
      <c r="G16" s="24"/>
      <c r="H16" s="24"/>
      <c r="I16" s="24"/>
    </row>
    <row r="17" spans="1:9" s="768" customFormat="1" ht="13.5" customHeight="1">
      <c r="A17" s="806"/>
      <c r="B17" s="810"/>
      <c r="C17" s="866"/>
      <c r="D17" s="813"/>
      <c r="E17" s="811"/>
      <c r="F17" s="24"/>
      <c r="G17" s="24"/>
      <c r="H17" s="24"/>
      <c r="I17" s="24"/>
    </row>
    <row r="18" spans="1:9" s="768" customFormat="1" ht="13.5" customHeight="1">
      <c r="A18" s="806" t="s">
        <v>609</v>
      </c>
      <c r="B18" s="814" t="s">
        <v>600</v>
      </c>
      <c r="C18" s="865"/>
      <c r="D18" s="855"/>
      <c r="E18" s="811"/>
      <c r="F18" s="24"/>
      <c r="G18" s="24"/>
      <c r="H18" s="24"/>
      <c r="I18" s="24"/>
    </row>
    <row r="19" spans="1:9" s="768" customFormat="1" ht="13.5" customHeight="1">
      <c r="A19" s="806"/>
      <c r="B19" s="810" t="s">
        <v>151</v>
      </c>
      <c r="C19" s="866">
        <f>C16</f>
        <v>2</v>
      </c>
      <c r="D19" s="856"/>
      <c r="E19" s="809">
        <f>C19*D19</f>
        <v>0</v>
      </c>
      <c r="F19" s="24"/>
      <c r="G19" s="24"/>
      <c r="H19" s="24"/>
      <c r="I19" s="24"/>
    </row>
    <row r="20" spans="1:9" s="768" customFormat="1" ht="13.5" customHeight="1">
      <c r="A20" s="769"/>
      <c r="B20" s="770"/>
      <c r="C20" s="867"/>
      <c r="D20" s="772"/>
      <c r="E20" s="773"/>
      <c r="F20" s="24"/>
      <c r="G20" s="24"/>
      <c r="H20" s="24"/>
      <c r="I20" s="24"/>
    </row>
    <row r="21" spans="1:9" s="768" customFormat="1" ht="25.5">
      <c r="A21" s="769" t="s">
        <v>611</v>
      </c>
      <c r="B21" s="777" t="s">
        <v>636</v>
      </c>
      <c r="C21" s="865"/>
      <c r="D21" s="855"/>
      <c r="E21" s="773"/>
      <c r="F21" s="24"/>
      <c r="G21" s="24"/>
      <c r="H21" s="24"/>
      <c r="I21" s="24"/>
    </row>
    <row r="22" spans="1:9" s="768" customFormat="1" ht="38.25">
      <c r="A22" s="769"/>
      <c r="B22" s="777" t="s">
        <v>626</v>
      </c>
      <c r="C22" s="865"/>
      <c r="D22" s="804"/>
      <c r="E22" s="773"/>
      <c r="F22" s="24"/>
      <c r="G22" s="24"/>
      <c r="H22" s="24"/>
      <c r="I22" s="24"/>
    </row>
    <row r="23" spans="1:9" s="768" customFormat="1" ht="16.5">
      <c r="A23" s="769"/>
      <c r="B23" s="777" t="s">
        <v>627</v>
      </c>
      <c r="C23" s="865"/>
      <c r="D23" s="804"/>
      <c r="E23" s="773"/>
      <c r="F23" s="24"/>
      <c r="G23" s="24"/>
      <c r="H23" s="24"/>
      <c r="I23" s="24"/>
    </row>
    <row r="24" spans="1:9" s="768" customFormat="1" ht="16.5">
      <c r="A24" s="769"/>
      <c r="B24" s="777" t="s">
        <v>628</v>
      </c>
      <c r="C24" s="865"/>
      <c r="D24" s="804"/>
      <c r="E24" s="773"/>
      <c r="F24" s="24"/>
      <c r="G24" s="24"/>
      <c r="H24" s="24"/>
      <c r="I24" s="24"/>
    </row>
    <row r="25" spans="1:9" s="768" customFormat="1" ht="16.5">
      <c r="A25" s="769"/>
      <c r="B25" s="777" t="s">
        <v>629</v>
      </c>
      <c r="C25" s="865"/>
      <c r="D25" s="804"/>
      <c r="E25" s="773"/>
      <c r="F25" s="24"/>
      <c r="G25" s="24"/>
      <c r="H25" s="24"/>
      <c r="I25" s="24"/>
    </row>
    <row r="26" spans="1:9" s="768" customFormat="1" ht="16.5">
      <c r="A26" s="769"/>
      <c r="B26" s="777" t="s">
        <v>630</v>
      </c>
      <c r="C26" s="865"/>
      <c r="D26" s="804"/>
      <c r="E26" s="773"/>
      <c r="F26" s="24"/>
      <c r="G26" s="24"/>
      <c r="H26" s="24"/>
      <c r="I26" s="24"/>
    </row>
    <row r="27" spans="1:9" s="768" customFormat="1" ht="14.25" customHeight="1">
      <c r="A27" s="769"/>
      <c r="B27" s="777" t="s">
        <v>515</v>
      </c>
      <c r="C27" s="867">
        <v>1</v>
      </c>
      <c r="D27" s="856"/>
      <c r="E27" s="783">
        <f>C27*D27</f>
        <v>0</v>
      </c>
      <c r="F27" s="24"/>
      <c r="G27" s="24"/>
      <c r="H27" s="24"/>
      <c r="I27" s="24"/>
    </row>
    <row r="28" spans="1:9" s="768" customFormat="1" ht="14.25" customHeight="1">
      <c r="A28" s="769"/>
      <c r="B28" s="777"/>
      <c r="C28" s="867"/>
      <c r="D28" s="805"/>
      <c r="E28" s="783"/>
      <c r="F28" s="24"/>
      <c r="G28" s="24"/>
      <c r="H28" s="24"/>
      <c r="I28" s="24"/>
    </row>
    <row r="29" spans="1:9" s="768" customFormat="1" ht="13.5" customHeight="1">
      <c r="A29" s="774"/>
      <c r="B29" s="775" t="s">
        <v>595</v>
      </c>
      <c r="C29" s="867"/>
      <c r="D29" s="776"/>
      <c r="E29" s="773"/>
      <c r="F29" s="24"/>
      <c r="G29" s="24"/>
      <c r="H29" s="24"/>
      <c r="I29" s="24"/>
    </row>
    <row r="30" spans="1:9" s="768" customFormat="1" ht="13.5" customHeight="1">
      <c r="A30" s="769"/>
      <c r="B30" s="777"/>
      <c r="C30" s="867"/>
      <c r="D30" s="778"/>
      <c r="E30" s="779"/>
      <c r="F30" s="24"/>
      <c r="G30" s="24"/>
      <c r="H30" s="24"/>
      <c r="I30" s="24"/>
    </row>
    <row r="31" spans="1:9" s="768" customFormat="1" ht="16.5">
      <c r="A31" s="806" t="s">
        <v>610</v>
      </c>
      <c r="B31" s="807" t="s">
        <v>631</v>
      </c>
      <c r="C31" s="866"/>
      <c r="D31" s="808"/>
      <c r="E31" s="809"/>
      <c r="F31" s="24"/>
      <c r="G31" s="24"/>
      <c r="H31" s="24"/>
      <c r="I31" s="24"/>
    </row>
    <row r="32" spans="1:9" s="768" customFormat="1" ht="16.5">
      <c r="A32" s="806"/>
      <c r="B32" s="807" t="s">
        <v>632</v>
      </c>
      <c r="C32" s="866"/>
      <c r="D32" s="808"/>
      <c r="E32" s="809"/>
      <c r="F32" s="24"/>
      <c r="G32" s="24"/>
      <c r="H32" s="24"/>
      <c r="I32" s="24"/>
    </row>
    <row r="33" spans="1:9" s="768" customFormat="1" ht="39.75">
      <c r="A33" s="806"/>
      <c r="B33" s="807" t="s">
        <v>633</v>
      </c>
      <c r="C33" s="866"/>
      <c r="D33" s="808"/>
      <c r="E33" s="809"/>
      <c r="F33" s="24"/>
      <c r="G33" s="24"/>
      <c r="H33" s="24"/>
      <c r="I33" s="24"/>
    </row>
    <row r="34" spans="1:9" s="768" customFormat="1" ht="16.5">
      <c r="A34" s="806"/>
      <c r="B34" s="807" t="s">
        <v>634</v>
      </c>
      <c r="C34" s="866"/>
      <c r="D34" s="808"/>
      <c r="E34" s="809"/>
      <c r="F34" s="24"/>
      <c r="G34" s="24"/>
      <c r="H34" s="24"/>
      <c r="I34" s="24"/>
    </row>
    <row r="35" spans="1:9" s="768" customFormat="1" ht="27">
      <c r="A35" s="806"/>
      <c r="B35" s="807" t="s">
        <v>635</v>
      </c>
      <c r="C35" s="866"/>
      <c r="D35" s="808"/>
      <c r="E35" s="809"/>
      <c r="F35" s="24"/>
      <c r="G35" s="24"/>
      <c r="H35" s="24"/>
      <c r="I35" s="24"/>
    </row>
    <row r="36" spans="1:9" s="768" customFormat="1" ht="13.5" customHeight="1">
      <c r="A36" s="806"/>
      <c r="B36" s="810" t="s">
        <v>515</v>
      </c>
      <c r="C36" s="866">
        <v>1</v>
      </c>
      <c r="D36" s="857"/>
      <c r="E36" s="811">
        <f>D36*C36</f>
        <v>0</v>
      </c>
      <c r="F36" s="24"/>
      <c r="G36" s="24"/>
      <c r="H36" s="24"/>
      <c r="I36" s="24"/>
    </row>
    <row r="37" spans="1:9" s="768" customFormat="1" ht="13.5" customHeight="1" thickBot="1">
      <c r="A37" s="769"/>
      <c r="B37" s="770"/>
      <c r="C37" s="867"/>
      <c r="D37" s="782"/>
      <c r="E37" s="783"/>
      <c r="F37" s="24"/>
      <c r="G37" s="1"/>
      <c r="H37" s="1"/>
      <c r="I37" s="1"/>
    </row>
    <row r="38" spans="1:9" s="768" customFormat="1" ht="13.5" customHeight="1" thickBot="1">
      <c r="A38" s="784"/>
      <c r="B38" s="785" t="s">
        <v>597</v>
      </c>
      <c r="C38" s="575"/>
      <c r="D38" s="575"/>
      <c r="E38" s="576">
        <f>SUM(E14:E37)</f>
        <v>0</v>
      </c>
      <c r="F38" s="24"/>
      <c r="G38" s="1"/>
      <c r="H38" s="1"/>
      <c r="I38" s="1"/>
    </row>
    <row r="39" spans="1:9" ht="13.5" customHeight="1" thickTop="1"/>
  </sheetData>
  <sheetProtection algorithmName="SHA-512" hashValue="xZP8XN6JDP8sFnz6z4Bw2O7PC6Xc+lPdBjZMmnw1y5d35OiVFqSFvZ52e9D1jAWshNM4p4/8fAePYqg8In1iBA==" saltValue="kxL22h1zi/c3LQ8Zf+3sPg==" spinCount="100000" sheet="1" objects="1" scenarios="1" selectLockedCells="1"/>
  <conditionalFormatting sqref="D15:D200">
    <cfRule type="expression" dxfId="2" priority="1">
      <formula>$C15&gt;0</formula>
    </cfRule>
  </conditionalFormatting>
  <pageMargins left="0.98425196850393704" right="0.74803149606299213" top="0.98425196850393704" bottom="0.98425196850393704" header="0.51181102362204722" footer="0.51181102362204722"/>
  <pageSetup paperSize="9" scale="73" orientation="portrait" horizontalDpi="300" verticalDpi="300" r:id="rId1"/>
  <headerFooter alignWithMargins="0">
    <oddHeader xml:space="preserve">&amp;C&amp;9REM PROJEKT d.o.o. Podvin 102, 3310 Žalec, 03 5717705, 041 938550 email: milan.rozman@siol.net
</oddHeader>
    <oddFooter>&amp;L&amp;"Times New Roman CE,Navadno"&amp;8&amp;F&amp;C&amp;A&amp;R&amp;P/&amp;N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05141-F17E-4C31-B05C-95E7E3D2BF60}">
  <sheetPr codeName="List2"/>
  <dimension ref="A1:N36"/>
  <sheetViews>
    <sheetView showGridLines="0" tabSelected="1" view="pageBreakPreview" zoomScale="130" zoomScaleNormal="100" zoomScaleSheetLayoutView="130" workbookViewId="0">
      <selection activeCell="B28" sqref="B28:E28"/>
    </sheetView>
  </sheetViews>
  <sheetFormatPr defaultRowHeight="16.5"/>
  <cols>
    <col min="1" max="1" width="15.28515625" style="1" customWidth="1"/>
    <col min="2" max="2" width="12.5703125" style="1" customWidth="1"/>
    <col min="3" max="3" width="9.140625" style="1"/>
    <col min="4" max="4" width="9.7109375" style="1" customWidth="1"/>
    <col min="5" max="5" width="39.5703125" style="1" customWidth="1"/>
    <col min="6" max="256" width="9.140625" style="1"/>
    <col min="257" max="257" width="13.85546875" style="1" customWidth="1"/>
    <col min="258" max="258" width="12.5703125" style="1" customWidth="1"/>
    <col min="259" max="259" width="9.140625" style="1"/>
    <col min="260" max="260" width="9.7109375" style="1" customWidth="1"/>
    <col min="261" max="261" width="39.5703125" style="1" customWidth="1"/>
    <col min="262" max="512" width="9.140625" style="1"/>
    <col min="513" max="513" width="13.85546875" style="1" customWidth="1"/>
    <col min="514" max="514" width="12.5703125" style="1" customWidth="1"/>
    <col min="515" max="515" width="9.140625" style="1"/>
    <col min="516" max="516" width="9.7109375" style="1" customWidth="1"/>
    <col min="517" max="517" width="39.5703125" style="1" customWidth="1"/>
    <col min="518" max="768" width="9.140625" style="1"/>
    <col min="769" max="769" width="13.85546875" style="1" customWidth="1"/>
    <col min="770" max="770" width="12.5703125" style="1" customWidth="1"/>
    <col min="771" max="771" width="9.140625" style="1"/>
    <col min="772" max="772" width="9.7109375" style="1" customWidth="1"/>
    <col min="773" max="773" width="39.5703125" style="1" customWidth="1"/>
    <col min="774" max="1024" width="9.140625" style="1"/>
    <col min="1025" max="1025" width="13.85546875" style="1" customWidth="1"/>
    <col min="1026" max="1026" width="12.5703125" style="1" customWidth="1"/>
    <col min="1027" max="1027" width="9.140625" style="1"/>
    <col min="1028" max="1028" width="9.7109375" style="1" customWidth="1"/>
    <col min="1029" max="1029" width="39.5703125" style="1" customWidth="1"/>
    <col min="1030" max="1280" width="9.140625" style="1"/>
    <col min="1281" max="1281" width="13.85546875" style="1" customWidth="1"/>
    <col min="1282" max="1282" width="12.5703125" style="1" customWidth="1"/>
    <col min="1283" max="1283" width="9.140625" style="1"/>
    <col min="1284" max="1284" width="9.7109375" style="1" customWidth="1"/>
    <col min="1285" max="1285" width="39.5703125" style="1" customWidth="1"/>
    <col min="1286" max="1536" width="9.140625" style="1"/>
    <col min="1537" max="1537" width="13.85546875" style="1" customWidth="1"/>
    <col min="1538" max="1538" width="12.5703125" style="1" customWidth="1"/>
    <col min="1539" max="1539" width="9.140625" style="1"/>
    <col min="1540" max="1540" width="9.7109375" style="1" customWidth="1"/>
    <col min="1541" max="1541" width="39.5703125" style="1" customWidth="1"/>
    <col min="1542" max="1792" width="9.140625" style="1"/>
    <col min="1793" max="1793" width="13.85546875" style="1" customWidth="1"/>
    <col min="1794" max="1794" width="12.5703125" style="1" customWidth="1"/>
    <col min="1795" max="1795" width="9.140625" style="1"/>
    <col min="1796" max="1796" width="9.7109375" style="1" customWidth="1"/>
    <col min="1797" max="1797" width="39.5703125" style="1" customWidth="1"/>
    <col min="1798" max="2048" width="9.140625" style="1"/>
    <col min="2049" max="2049" width="13.85546875" style="1" customWidth="1"/>
    <col min="2050" max="2050" width="12.5703125" style="1" customWidth="1"/>
    <col min="2051" max="2051" width="9.140625" style="1"/>
    <col min="2052" max="2052" width="9.7109375" style="1" customWidth="1"/>
    <col min="2053" max="2053" width="39.5703125" style="1" customWidth="1"/>
    <col min="2054" max="2304" width="9.140625" style="1"/>
    <col min="2305" max="2305" width="13.85546875" style="1" customWidth="1"/>
    <col min="2306" max="2306" width="12.5703125" style="1" customWidth="1"/>
    <col min="2307" max="2307" width="9.140625" style="1"/>
    <col min="2308" max="2308" width="9.7109375" style="1" customWidth="1"/>
    <col min="2309" max="2309" width="39.5703125" style="1" customWidth="1"/>
    <col min="2310" max="2560" width="9.140625" style="1"/>
    <col min="2561" max="2561" width="13.85546875" style="1" customWidth="1"/>
    <col min="2562" max="2562" width="12.5703125" style="1" customWidth="1"/>
    <col min="2563" max="2563" width="9.140625" style="1"/>
    <col min="2564" max="2564" width="9.7109375" style="1" customWidth="1"/>
    <col min="2565" max="2565" width="39.5703125" style="1" customWidth="1"/>
    <col min="2566" max="2816" width="9.140625" style="1"/>
    <col min="2817" max="2817" width="13.85546875" style="1" customWidth="1"/>
    <col min="2818" max="2818" width="12.5703125" style="1" customWidth="1"/>
    <col min="2819" max="2819" width="9.140625" style="1"/>
    <col min="2820" max="2820" width="9.7109375" style="1" customWidth="1"/>
    <col min="2821" max="2821" width="39.5703125" style="1" customWidth="1"/>
    <col min="2822" max="3072" width="9.140625" style="1"/>
    <col min="3073" max="3073" width="13.85546875" style="1" customWidth="1"/>
    <col min="3074" max="3074" width="12.5703125" style="1" customWidth="1"/>
    <col min="3075" max="3075" width="9.140625" style="1"/>
    <col min="3076" max="3076" width="9.7109375" style="1" customWidth="1"/>
    <col min="3077" max="3077" width="39.5703125" style="1" customWidth="1"/>
    <col min="3078" max="3328" width="9.140625" style="1"/>
    <col min="3329" max="3329" width="13.85546875" style="1" customWidth="1"/>
    <col min="3330" max="3330" width="12.5703125" style="1" customWidth="1"/>
    <col min="3331" max="3331" width="9.140625" style="1"/>
    <col min="3332" max="3332" width="9.7109375" style="1" customWidth="1"/>
    <col min="3333" max="3333" width="39.5703125" style="1" customWidth="1"/>
    <col min="3334" max="3584" width="9.140625" style="1"/>
    <col min="3585" max="3585" width="13.85546875" style="1" customWidth="1"/>
    <col min="3586" max="3586" width="12.5703125" style="1" customWidth="1"/>
    <col min="3587" max="3587" width="9.140625" style="1"/>
    <col min="3588" max="3588" width="9.7109375" style="1" customWidth="1"/>
    <col min="3589" max="3589" width="39.5703125" style="1" customWidth="1"/>
    <col min="3590" max="3840" width="9.140625" style="1"/>
    <col min="3841" max="3841" width="13.85546875" style="1" customWidth="1"/>
    <col min="3842" max="3842" width="12.5703125" style="1" customWidth="1"/>
    <col min="3843" max="3843" width="9.140625" style="1"/>
    <col min="3844" max="3844" width="9.7109375" style="1" customWidth="1"/>
    <col min="3845" max="3845" width="39.5703125" style="1" customWidth="1"/>
    <col min="3846" max="4096" width="9.140625" style="1"/>
    <col min="4097" max="4097" width="13.85546875" style="1" customWidth="1"/>
    <col min="4098" max="4098" width="12.5703125" style="1" customWidth="1"/>
    <col min="4099" max="4099" width="9.140625" style="1"/>
    <col min="4100" max="4100" width="9.7109375" style="1" customWidth="1"/>
    <col min="4101" max="4101" width="39.5703125" style="1" customWidth="1"/>
    <col min="4102" max="4352" width="9.140625" style="1"/>
    <col min="4353" max="4353" width="13.85546875" style="1" customWidth="1"/>
    <col min="4354" max="4354" width="12.5703125" style="1" customWidth="1"/>
    <col min="4355" max="4355" width="9.140625" style="1"/>
    <col min="4356" max="4356" width="9.7109375" style="1" customWidth="1"/>
    <col min="4357" max="4357" width="39.5703125" style="1" customWidth="1"/>
    <col min="4358" max="4608" width="9.140625" style="1"/>
    <col min="4609" max="4609" width="13.85546875" style="1" customWidth="1"/>
    <col min="4610" max="4610" width="12.5703125" style="1" customWidth="1"/>
    <col min="4611" max="4611" width="9.140625" style="1"/>
    <col min="4612" max="4612" width="9.7109375" style="1" customWidth="1"/>
    <col min="4613" max="4613" width="39.5703125" style="1" customWidth="1"/>
    <col min="4614" max="4864" width="9.140625" style="1"/>
    <col min="4865" max="4865" width="13.85546875" style="1" customWidth="1"/>
    <col min="4866" max="4866" width="12.5703125" style="1" customWidth="1"/>
    <col min="4867" max="4867" width="9.140625" style="1"/>
    <col min="4868" max="4868" width="9.7109375" style="1" customWidth="1"/>
    <col min="4869" max="4869" width="39.5703125" style="1" customWidth="1"/>
    <col min="4870" max="5120" width="9.140625" style="1"/>
    <col min="5121" max="5121" width="13.85546875" style="1" customWidth="1"/>
    <col min="5122" max="5122" width="12.5703125" style="1" customWidth="1"/>
    <col min="5123" max="5123" width="9.140625" style="1"/>
    <col min="5124" max="5124" width="9.7109375" style="1" customWidth="1"/>
    <col min="5125" max="5125" width="39.5703125" style="1" customWidth="1"/>
    <col min="5126" max="5376" width="9.140625" style="1"/>
    <col min="5377" max="5377" width="13.85546875" style="1" customWidth="1"/>
    <col min="5378" max="5378" width="12.5703125" style="1" customWidth="1"/>
    <col min="5379" max="5379" width="9.140625" style="1"/>
    <col min="5380" max="5380" width="9.7109375" style="1" customWidth="1"/>
    <col min="5381" max="5381" width="39.5703125" style="1" customWidth="1"/>
    <col min="5382" max="5632" width="9.140625" style="1"/>
    <col min="5633" max="5633" width="13.85546875" style="1" customWidth="1"/>
    <col min="5634" max="5634" width="12.5703125" style="1" customWidth="1"/>
    <col min="5635" max="5635" width="9.140625" style="1"/>
    <col min="5636" max="5636" width="9.7109375" style="1" customWidth="1"/>
    <col min="5637" max="5637" width="39.5703125" style="1" customWidth="1"/>
    <col min="5638" max="5888" width="9.140625" style="1"/>
    <col min="5889" max="5889" width="13.85546875" style="1" customWidth="1"/>
    <col min="5890" max="5890" width="12.5703125" style="1" customWidth="1"/>
    <col min="5891" max="5891" width="9.140625" style="1"/>
    <col min="5892" max="5892" width="9.7109375" style="1" customWidth="1"/>
    <col min="5893" max="5893" width="39.5703125" style="1" customWidth="1"/>
    <col min="5894" max="6144" width="9.140625" style="1"/>
    <col min="6145" max="6145" width="13.85546875" style="1" customWidth="1"/>
    <col min="6146" max="6146" width="12.5703125" style="1" customWidth="1"/>
    <col min="6147" max="6147" width="9.140625" style="1"/>
    <col min="6148" max="6148" width="9.7109375" style="1" customWidth="1"/>
    <col min="6149" max="6149" width="39.5703125" style="1" customWidth="1"/>
    <col min="6150" max="6400" width="9.140625" style="1"/>
    <col min="6401" max="6401" width="13.85546875" style="1" customWidth="1"/>
    <col min="6402" max="6402" width="12.5703125" style="1" customWidth="1"/>
    <col min="6403" max="6403" width="9.140625" style="1"/>
    <col min="6404" max="6404" width="9.7109375" style="1" customWidth="1"/>
    <col min="6405" max="6405" width="39.5703125" style="1" customWidth="1"/>
    <col min="6406" max="6656" width="9.140625" style="1"/>
    <col min="6657" max="6657" width="13.85546875" style="1" customWidth="1"/>
    <col min="6658" max="6658" width="12.5703125" style="1" customWidth="1"/>
    <col min="6659" max="6659" width="9.140625" style="1"/>
    <col min="6660" max="6660" width="9.7109375" style="1" customWidth="1"/>
    <col min="6661" max="6661" width="39.5703125" style="1" customWidth="1"/>
    <col min="6662" max="6912" width="9.140625" style="1"/>
    <col min="6913" max="6913" width="13.85546875" style="1" customWidth="1"/>
    <col min="6914" max="6914" width="12.5703125" style="1" customWidth="1"/>
    <col min="6915" max="6915" width="9.140625" style="1"/>
    <col min="6916" max="6916" width="9.7109375" style="1" customWidth="1"/>
    <col min="6917" max="6917" width="39.5703125" style="1" customWidth="1"/>
    <col min="6918" max="7168" width="9.140625" style="1"/>
    <col min="7169" max="7169" width="13.85546875" style="1" customWidth="1"/>
    <col min="7170" max="7170" width="12.5703125" style="1" customWidth="1"/>
    <col min="7171" max="7171" width="9.140625" style="1"/>
    <col min="7172" max="7172" width="9.7109375" style="1" customWidth="1"/>
    <col min="7173" max="7173" width="39.5703125" style="1" customWidth="1"/>
    <col min="7174" max="7424" width="9.140625" style="1"/>
    <col min="7425" max="7425" width="13.85546875" style="1" customWidth="1"/>
    <col min="7426" max="7426" width="12.5703125" style="1" customWidth="1"/>
    <col min="7427" max="7427" width="9.140625" style="1"/>
    <col min="7428" max="7428" width="9.7109375" style="1" customWidth="1"/>
    <col min="7429" max="7429" width="39.5703125" style="1" customWidth="1"/>
    <col min="7430" max="7680" width="9.140625" style="1"/>
    <col min="7681" max="7681" width="13.85546875" style="1" customWidth="1"/>
    <col min="7682" max="7682" width="12.5703125" style="1" customWidth="1"/>
    <col min="7683" max="7683" width="9.140625" style="1"/>
    <col min="7684" max="7684" width="9.7109375" style="1" customWidth="1"/>
    <col min="7685" max="7685" width="39.5703125" style="1" customWidth="1"/>
    <col min="7686" max="7936" width="9.140625" style="1"/>
    <col min="7937" max="7937" width="13.85546875" style="1" customWidth="1"/>
    <col min="7938" max="7938" width="12.5703125" style="1" customWidth="1"/>
    <col min="7939" max="7939" width="9.140625" style="1"/>
    <col min="7940" max="7940" width="9.7109375" style="1" customWidth="1"/>
    <col min="7941" max="7941" width="39.5703125" style="1" customWidth="1"/>
    <col min="7942" max="8192" width="9.140625" style="1"/>
    <col min="8193" max="8193" width="13.85546875" style="1" customWidth="1"/>
    <col min="8194" max="8194" width="12.5703125" style="1" customWidth="1"/>
    <col min="8195" max="8195" width="9.140625" style="1"/>
    <col min="8196" max="8196" width="9.7109375" style="1" customWidth="1"/>
    <col min="8197" max="8197" width="39.5703125" style="1" customWidth="1"/>
    <col min="8198" max="8448" width="9.140625" style="1"/>
    <col min="8449" max="8449" width="13.85546875" style="1" customWidth="1"/>
    <col min="8450" max="8450" width="12.5703125" style="1" customWidth="1"/>
    <col min="8451" max="8451" width="9.140625" style="1"/>
    <col min="8452" max="8452" width="9.7109375" style="1" customWidth="1"/>
    <col min="8453" max="8453" width="39.5703125" style="1" customWidth="1"/>
    <col min="8454" max="8704" width="9.140625" style="1"/>
    <col min="8705" max="8705" width="13.85546875" style="1" customWidth="1"/>
    <col min="8706" max="8706" width="12.5703125" style="1" customWidth="1"/>
    <col min="8707" max="8707" width="9.140625" style="1"/>
    <col min="8708" max="8708" width="9.7109375" style="1" customWidth="1"/>
    <col min="8709" max="8709" width="39.5703125" style="1" customWidth="1"/>
    <col min="8710" max="8960" width="9.140625" style="1"/>
    <col min="8961" max="8961" width="13.85546875" style="1" customWidth="1"/>
    <col min="8962" max="8962" width="12.5703125" style="1" customWidth="1"/>
    <col min="8963" max="8963" width="9.140625" style="1"/>
    <col min="8964" max="8964" width="9.7109375" style="1" customWidth="1"/>
    <col min="8965" max="8965" width="39.5703125" style="1" customWidth="1"/>
    <col min="8966" max="9216" width="9.140625" style="1"/>
    <col min="9217" max="9217" width="13.85546875" style="1" customWidth="1"/>
    <col min="9218" max="9218" width="12.5703125" style="1" customWidth="1"/>
    <col min="9219" max="9219" width="9.140625" style="1"/>
    <col min="9220" max="9220" width="9.7109375" style="1" customWidth="1"/>
    <col min="9221" max="9221" width="39.5703125" style="1" customWidth="1"/>
    <col min="9222" max="9472" width="9.140625" style="1"/>
    <col min="9473" max="9473" width="13.85546875" style="1" customWidth="1"/>
    <col min="9474" max="9474" width="12.5703125" style="1" customWidth="1"/>
    <col min="9475" max="9475" width="9.140625" style="1"/>
    <col min="9476" max="9476" width="9.7109375" style="1" customWidth="1"/>
    <col min="9477" max="9477" width="39.5703125" style="1" customWidth="1"/>
    <col min="9478" max="9728" width="9.140625" style="1"/>
    <col min="9729" max="9729" width="13.85546875" style="1" customWidth="1"/>
    <col min="9730" max="9730" width="12.5703125" style="1" customWidth="1"/>
    <col min="9731" max="9731" width="9.140625" style="1"/>
    <col min="9732" max="9732" width="9.7109375" style="1" customWidth="1"/>
    <col min="9733" max="9733" width="39.5703125" style="1" customWidth="1"/>
    <col min="9734" max="9984" width="9.140625" style="1"/>
    <col min="9985" max="9985" width="13.85546875" style="1" customWidth="1"/>
    <col min="9986" max="9986" width="12.5703125" style="1" customWidth="1"/>
    <col min="9987" max="9987" width="9.140625" style="1"/>
    <col min="9988" max="9988" width="9.7109375" style="1" customWidth="1"/>
    <col min="9989" max="9989" width="39.5703125" style="1" customWidth="1"/>
    <col min="9990" max="10240" width="9.140625" style="1"/>
    <col min="10241" max="10241" width="13.85546875" style="1" customWidth="1"/>
    <col min="10242" max="10242" width="12.5703125" style="1" customWidth="1"/>
    <col min="10243" max="10243" width="9.140625" style="1"/>
    <col min="10244" max="10244" width="9.7109375" style="1" customWidth="1"/>
    <col min="10245" max="10245" width="39.5703125" style="1" customWidth="1"/>
    <col min="10246" max="10496" width="9.140625" style="1"/>
    <col min="10497" max="10497" width="13.85546875" style="1" customWidth="1"/>
    <col min="10498" max="10498" width="12.5703125" style="1" customWidth="1"/>
    <col min="10499" max="10499" width="9.140625" style="1"/>
    <col min="10500" max="10500" width="9.7109375" style="1" customWidth="1"/>
    <col min="10501" max="10501" width="39.5703125" style="1" customWidth="1"/>
    <col min="10502" max="10752" width="9.140625" style="1"/>
    <col min="10753" max="10753" width="13.85546875" style="1" customWidth="1"/>
    <col min="10754" max="10754" width="12.5703125" style="1" customWidth="1"/>
    <col min="10755" max="10755" width="9.140625" style="1"/>
    <col min="10756" max="10756" width="9.7109375" style="1" customWidth="1"/>
    <col min="10757" max="10757" width="39.5703125" style="1" customWidth="1"/>
    <col min="10758" max="11008" width="9.140625" style="1"/>
    <col min="11009" max="11009" width="13.85546875" style="1" customWidth="1"/>
    <col min="11010" max="11010" width="12.5703125" style="1" customWidth="1"/>
    <col min="11011" max="11011" width="9.140625" style="1"/>
    <col min="11012" max="11012" width="9.7109375" style="1" customWidth="1"/>
    <col min="11013" max="11013" width="39.5703125" style="1" customWidth="1"/>
    <col min="11014" max="11264" width="9.140625" style="1"/>
    <col min="11265" max="11265" width="13.85546875" style="1" customWidth="1"/>
    <col min="11266" max="11266" width="12.5703125" style="1" customWidth="1"/>
    <col min="11267" max="11267" width="9.140625" style="1"/>
    <col min="11268" max="11268" width="9.7109375" style="1" customWidth="1"/>
    <col min="11269" max="11269" width="39.5703125" style="1" customWidth="1"/>
    <col min="11270" max="11520" width="9.140625" style="1"/>
    <col min="11521" max="11521" width="13.85546875" style="1" customWidth="1"/>
    <col min="11522" max="11522" width="12.5703125" style="1" customWidth="1"/>
    <col min="11523" max="11523" width="9.140625" style="1"/>
    <col min="11524" max="11524" width="9.7109375" style="1" customWidth="1"/>
    <col min="11525" max="11525" width="39.5703125" style="1" customWidth="1"/>
    <col min="11526" max="11776" width="9.140625" style="1"/>
    <col min="11777" max="11777" width="13.85546875" style="1" customWidth="1"/>
    <col min="11778" max="11778" width="12.5703125" style="1" customWidth="1"/>
    <col min="11779" max="11779" width="9.140625" style="1"/>
    <col min="11780" max="11780" width="9.7109375" style="1" customWidth="1"/>
    <col min="11781" max="11781" width="39.5703125" style="1" customWidth="1"/>
    <col min="11782" max="12032" width="9.140625" style="1"/>
    <col min="12033" max="12033" width="13.85546875" style="1" customWidth="1"/>
    <col min="12034" max="12034" width="12.5703125" style="1" customWidth="1"/>
    <col min="12035" max="12035" width="9.140625" style="1"/>
    <col min="12036" max="12036" width="9.7109375" style="1" customWidth="1"/>
    <col min="12037" max="12037" width="39.5703125" style="1" customWidth="1"/>
    <col min="12038" max="12288" width="9.140625" style="1"/>
    <col min="12289" max="12289" width="13.85546875" style="1" customWidth="1"/>
    <col min="12290" max="12290" width="12.5703125" style="1" customWidth="1"/>
    <col min="12291" max="12291" width="9.140625" style="1"/>
    <col min="12292" max="12292" width="9.7109375" style="1" customWidth="1"/>
    <col min="12293" max="12293" width="39.5703125" style="1" customWidth="1"/>
    <col min="12294" max="12544" width="9.140625" style="1"/>
    <col min="12545" max="12545" width="13.85546875" style="1" customWidth="1"/>
    <col min="12546" max="12546" width="12.5703125" style="1" customWidth="1"/>
    <col min="12547" max="12547" width="9.140625" style="1"/>
    <col min="12548" max="12548" width="9.7109375" style="1" customWidth="1"/>
    <col min="12549" max="12549" width="39.5703125" style="1" customWidth="1"/>
    <col min="12550" max="12800" width="9.140625" style="1"/>
    <col min="12801" max="12801" width="13.85546875" style="1" customWidth="1"/>
    <col min="12802" max="12802" width="12.5703125" style="1" customWidth="1"/>
    <col min="12803" max="12803" width="9.140625" style="1"/>
    <col min="12804" max="12804" width="9.7109375" style="1" customWidth="1"/>
    <col min="12805" max="12805" width="39.5703125" style="1" customWidth="1"/>
    <col min="12806" max="13056" width="9.140625" style="1"/>
    <col min="13057" max="13057" width="13.85546875" style="1" customWidth="1"/>
    <col min="13058" max="13058" width="12.5703125" style="1" customWidth="1"/>
    <col min="13059" max="13059" width="9.140625" style="1"/>
    <col min="13060" max="13060" width="9.7109375" style="1" customWidth="1"/>
    <col min="13061" max="13061" width="39.5703125" style="1" customWidth="1"/>
    <col min="13062" max="13312" width="9.140625" style="1"/>
    <col min="13313" max="13313" width="13.85546875" style="1" customWidth="1"/>
    <col min="13314" max="13314" width="12.5703125" style="1" customWidth="1"/>
    <col min="13315" max="13315" width="9.140625" style="1"/>
    <col min="13316" max="13316" width="9.7109375" style="1" customWidth="1"/>
    <col min="13317" max="13317" width="39.5703125" style="1" customWidth="1"/>
    <col min="13318" max="13568" width="9.140625" style="1"/>
    <col min="13569" max="13569" width="13.85546875" style="1" customWidth="1"/>
    <col min="13570" max="13570" width="12.5703125" style="1" customWidth="1"/>
    <col min="13571" max="13571" width="9.140625" style="1"/>
    <col min="13572" max="13572" width="9.7109375" style="1" customWidth="1"/>
    <col min="13573" max="13573" width="39.5703125" style="1" customWidth="1"/>
    <col min="13574" max="13824" width="9.140625" style="1"/>
    <col min="13825" max="13825" width="13.85546875" style="1" customWidth="1"/>
    <col min="13826" max="13826" width="12.5703125" style="1" customWidth="1"/>
    <col min="13827" max="13827" width="9.140625" style="1"/>
    <col min="13828" max="13828" width="9.7109375" style="1" customWidth="1"/>
    <col min="13829" max="13829" width="39.5703125" style="1" customWidth="1"/>
    <col min="13830" max="14080" width="9.140625" style="1"/>
    <col min="14081" max="14081" width="13.85546875" style="1" customWidth="1"/>
    <col min="14082" max="14082" width="12.5703125" style="1" customWidth="1"/>
    <col min="14083" max="14083" width="9.140625" style="1"/>
    <col min="14084" max="14084" width="9.7109375" style="1" customWidth="1"/>
    <col min="14085" max="14085" width="39.5703125" style="1" customWidth="1"/>
    <col min="14086" max="14336" width="9.140625" style="1"/>
    <col min="14337" max="14337" width="13.85546875" style="1" customWidth="1"/>
    <col min="14338" max="14338" width="12.5703125" style="1" customWidth="1"/>
    <col min="14339" max="14339" width="9.140625" style="1"/>
    <col min="14340" max="14340" width="9.7109375" style="1" customWidth="1"/>
    <col min="14341" max="14341" width="39.5703125" style="1" customWidth="1"/>
    <col min="14342" max="14592" width="9.140625" style="1"/>
    <col min="14593" max="14593" width="13.85546875" style="1" customWidth="1"/>
    <col min="14594" max="14594" width="12.5703125" style="1" customWidth="1"/>
    <col min="14595" max="14595" width="9.140625" style="1"/>
    <col min="14596" max="14596" width="9.7109375" style="1" customWidth="1"/>
    <col min="14597" max="14597" width="39.5703125" style="1" customWidth="1"/>
    <col min="14598" max="14848" width="9.140625" style="1"/>
    <col min="14849" max="14849" width="13.85546875" style="1" customWidth="1"/>
    <col min="14850" max="14850" width="12.5703125" style="1" customWidth="1"/>
    <col min="14851" max="14851" width="9.140625" style="1"/>
    <col min="14852" max="14852" width="9.7109375" style="1" customWidth="1"/>
    <col min="14853" max="14853" width="39.5703125" style="1" customWidth="1"/>
    <col min="14854" max="15104" width="9.140625" style="1"/>
    <col min="15105" max="15105" width="13.85546875" style="1" customWidth="1"/>
    <col min="15106" max="15106" width="12.5703125" style="1" customWidth="1"/>
    <col min="15107" max="15107" width="9.140625" style="1"/>
    <col min="15108" max="15108" width="9.7109375" style="1" customWidth="1"/>
    <col min="15109" max="15109" width="39.5703125" style="1" customWidth="1"/>
    <col min="15110" max="15360" width="9.140625" style="1"/>
    <col min="15361" max="15361" width="13.85546875" style="1" customWidth="1"/>
    <col min="15362" max="15362" width="12.5703125" style="1" customWidth="1"/>
    <col min="15363" max="15363" width="9.140625" style="1"/>
    <col min="15364" max="15364" width="9.7109375" style="1" customWidth="1"/>
    <col min="15365" max="15365" width="39.5703125" style="1" customWidth="1"/>
    <col min="15366" max="15616" width="9.140625" style="1"/>
    <col min="15617" max="15617" width="13.85546875" style="1" customWidth="1"/>
    <col min="15618" max="15618" width="12.5703125" style="1" customWidth="1"/>
    <col min="15619" max="15619" width="9.140625" style="1"/>
    <col min="15620" max="15620" width="9.7109375" style="1" customWidth="1"/>
    <col min="15621" max="15621" width="39.5703125" style="1" customWidth="1"/>
    <col min="15622" max="15872" width="9.140625" style="1"/>
    <col min="15873" max="15873" width="13.85546875" style="1" customWidth="1"/>
    <col min="15874" max="15874" width="12.5703125" style="1" customWidth="1"/>
    <col min="15875" max="15875" width="9.140625" style="1"/>
    <col min="15876" max="15876" width="9.7109375" style="1" customWidth="1"/>
    <col min="15877" max="15877" width="39.5703125" style="1" customWidth="1"/>
    <col min="15878" max="16128" width="9.140625" style="1"/>
    <col min="16129" max="16129" width="13.85546875" style="1" customWidth="1"/>
    <col min="16130" max="16130" width="12.5703125" style="1" customWidth="1"/>
    <col min="16131" max="16131" width="9.140625" style="1"/>
    <col min="16132" max="16132" width="9.7109375" style="1" customWidth="1"/>
    <col min="16133" max="16133" width="39.5703125" style="1" customWidth="1"/>
    <col min="16134" max="16384" width="9.140625" style="1"/>
  </cols>
  <sheetData>
    <row r="1" spans="1:14" ht="17.25" thickBot="1"/>
    <row r="2" spans="1:14">
      <c r="A2" s="875" t="s">
        <v>637</v>
      </c>
      <c r="B2" s="876"/>
      <c r="C2" s="876"/>
      <c r="D2" s="876"/>
      <c r="E2" s="877"/>
    </row>
    <row r="3" spans="1:14" ht="17.25" thickBot="1">
      <c r="A3" s="878"/>
      <c r="B3" s="879"/>
      <c r="C3" s="879"/>
      <c r="D3" s="879"/>
      <c r="E3" s="880"/>
    </row>
    <row r="4" spans="1:14" ht="19.5" customHeight="1">
      <c r="A4" s="2"/>
      <c r="B4" s="2"/>
      <c r="C4" s="2"/>
      <c r="D4" s="2"/>
      <c r="E4" s="2"/>
    </row>
    <row r="5" spans="1:14">
      <c r="K5" s="869"/>
      <c r="L5" s="869"/>
      <c r="M5" s="869"/>
      <c r="N5" s="869"/>
    </row>
    <row r="6" spans="1:14">
      <c r="A6" s="3" t="s">
        <v>0</v>
      </c>
      <c r="B6" s="4" t="s">
        <v>281</v>
      </c>
      <c r="C6" s="4"/>
      <c r="D6" s="4"/>
      <c r="E6" s="5"/>
      <c r="K6" s="869"/>
      <c r="L6" s="869"/>
      <c r="M6" s="869"/>
      <c r="N6" s="869"/>
    </row>
    <row r="7" spans="1:14">
      <c r="A7" s="6"/>
      <c r="B7" s="815" t="s">
        <v>282</v>
      </c>
      <c r="C7" s="815"/>
      <c r="D7" s="815"/>
      <c r="E7" s="8"/>
      <c r="K7" s="869"/>
      <c r="L7" s="869"/>
      <c r="M7" s="869"/>
      <c r="N7" s="869"/>
    </row>
    <row r="8" spans="1:14">
      <c r="A8" s="9"/>
      <c r="B8" s="10" t="s">
        <v>283</v>
      </c>
      <c r="C8" s="10"/>
      <c r="D8" s="10"/>
      <c r="E8" s="11"/>
    </row>
    <row r="9" spans="1:14">
      <c r="B9" s="815"/>
      <c r="C9" s="815"/>
      <c r="D9" s="815"/>
      <c r="E9" s="815"/>
      <c r="K9" s="881"/>
      <c r="L9" s="881"/>
      <c r="M9" s="881"/>
      <c r="N9" s="881"/>
    </row>
    <row r="10" spans="1:14" ht="10.5" customHeight="1"/>
    <row r="11" spans="1:14" ht="35.25" customHeight="1">
      <c r="A11" s="12" t="s">
        <v>1</v>
      </c>
      <c r="B11" s="872" t="s">
        <v>284</v>
      </c>
      <c r="C11" s="872"/>
      <c r="D11" s="872"/>
      <c r="E11" s="873"/>
      <c r="K11" s="874"/>
      <c r="L11" s="874"/>
      <c r="M11" s="874"/>
      <c r="N11" s="874"/>
    </row>
    <row r="12" spans="1:14">
      <c r="A12" s="13"/>
      <c r="B12" s="817"/>
      <c r="C12" s="817"/>
      <c r="D12" s="817"/>
      <c r="E12" s="817"/>
    </row>
    <row r="13" spans="1:14">
      <c r="K13" s="869"/>
      <c r="L13" s="869"/>
      <c r="M13" s="869"/>
      <c r="N13" s="869"/>
    </row>
    <row r="14" spans="1:14">
      <c r="A14" s="15" t="s">
        <v>2</v>
      </c>
      <c r="B14" s="870" t="s">
        <v>643</v>
      </c>
      <c r="C14" s="870"/>
      <c r="D14" s="870"/>
      <c r="E14" s="871"/>
      <c r="K14" s="869"/>
      <c r="L14" s="869"/>
      <c r="M14" s="869"/>
      <c r="N14" s="869"/>
    </row>
    <row r="15" spans="1:14">
      <c r="B15" s="815"/>
      <c r="C15" s="815"/>
      <c r="D15" s="815"/>
      <c r="E15" s="815"/>
      <c r="K15" s="869"/>
      <c r="L15" s="869"/>
      <c r="M15" s="869"/>
      <c r="N15" s="869"/>
    </row>
    <row r="16" spans="1:14">
      <c r="B16" s="815"/>
      <c r="C16" s="815"/>
      <c r="D16" s="815"/>
      <c r="E16" s="815"/>
      <c r="K16" s="816"/>
      <c r="L16" s="816"/>
      <c r="M16" s="816"/>
      <c r="N16" s="816"/>
    </row>
    <row r="17" spans="1:14">
      <c r="A17" s="15" t="s">
        <v>3</v>
      </c>
      <c r="B17" s="870" t="s">
        <v>4</v>
      </c>
      <c r="C17" s="870"/>
      <c r="D17" s="870"/>
      <c r="E17" s="871"/>
      <c r="K17" s="869"/>
      <c r="L17" s="869"/>
      <c r="M17" s="869"/>
      <c r="N17" s="869"/>
    </row>
    <row r="18" spans="1:14" ht="18" customHeight="1">
      <c r="B18" s="815"/>
      <c r="C18" s="815"/>
      <c r="D18" s="815"/>
      <c r="E18" s="815"/>
      <c r="K18" s="816"/>
      <c r="L18" s="816"/>
      <c r="M18" s="816"/>
      <c r="N18" s="816"/>
    </row>
    <row r="19" spans="1:14">
      <c r="B19" s="17"/>
    </row>
    <row r="20" spans="1:14">
      <c r="A20" s="3" t="s">
        <v>638</v>
      </c>
      <c r="B20" s="882"/>
      <c r="C20" s="882"/>
      <c r="D20" s="882"/>
      <c r="E20" s="883"/>
    </row>
    <row r="21" spans="1:14">
      <c r="A21" s="6"/>
      <c r="B21" s="884"/>
      <c r="C21" s="884"/>
      <c r="D21" s="884"/>
      <c r="E21" s="885"/>
    </row>
    <row r="22" spans="1:14">
      <c r="A22" s="9"/>
      <c r="B22" s="886"/>
      <c r="C22" s="886"/>
      <c r="D22" s="886"/>
      <c r="E22" s="887"/>
    </row>
    <row r="23" spans="1:14">
      <c r="B23" s="24"/>
    </row>
    <row r="24" spans="1:14">
      <c r="B24" s="24"/>
    </row>
    <row r="25" spans="1:14">
      <c r="A25" s="25" t="s">
        <v>639</v>
      </c>
      <c r="B25" s="888"/>
      <c r="C25" s="888"/>
      <c r="D25" s="888"/>
      <c r="E25" s="889"/>
    </row>
    <row r="26" spans="1:14">
      <c r="B26" s="24"/>
    </row>
    <row r="27" spans="1:14">
      <c r="B27" s="24"/>
    </row>
    <row r="28" spans="1:14">
      <c r="A28" s="15" t="s">
        <v>640</v>
      </c>
      <c r="B28" s="890"/>
      <c r="C28" s="890"/>
      <c r="D28" s="890"/>
      <c r="E28" s="891"/>
    </row>
    <row r="29" spans="1:14">
      <c r="B29" s="24"/>
    </row>
    <row r="31" spans="1:14">
      <c r="B31" s="34"/>
      <c r="C31" s="815"/>
    </row>
    <row r="34" spans="2:2">
      <c r="B34" s="24"/>
    </row>
    <row r="35" spans="2:2">
      <c r="B35" s="35"/>
    </row>
    <row r="36" spans="2:2">
      <c r="B36" s="35"/>
    </row>
  </sheetData>
  <sheetProtection algorithmName="SHA-512" hashValue="xu0CRKotMwq5/B28esStRIef62D1gkv1PgVIYfsw1jQzIhyL8zSsRhO9Us8/LYHSSc4uGa6bvlfkTojel9fisQ==" saltValue="jkM0URcq5Lvt/4r1mvuAGQ==" spinCount="100000" sheet="1" objects="1" scenarios="1" selectLockedCells="1"/>
  <mergeCells count="16">
    <mergeCell ref="A2:E3"/>
    <mergeCell ref="K5:N5"/>
    <mergeCell ref="K6:N6"/>
    <mergeCell ref="K7:N7"/>
    <mergeCell ref="K9:N9"/>
    <mergeCell ref="B11:E11"/>
    <mergeCell ref="K11:N11"/>
    <mergeCell ref="B20:E22"/>
    <mergeCell ref="B25:E25"/>
    <mergeCell ref="B28:E28"/>
    <mergeCell ref="K13:N13"/>
    <mergeCell ref="B14:E14"/>
    <mergeCell ref="K14:N14"/>
    <mergeCell ref="K15:N15"/>
    <mergeCell ref="B17:E17"/>
    <mergeCell ref="K17:N17"/>
  </mergeCells>
  <pageMargins left="0.98425196850393704" right="0.59055118110236227" top="0.74803149606299213" bottom="0.74803149606299213" header="0.51181102362204722" footer="0.51181102362204722"/>
  <pageSetup paperSize="9" scale="98" firstPageNumber="0" orientation="portrait" horizontalDpi="300" verticalDpi="300" r:id="rId1"/>
  <headerFooter alignWithMargins="0">
    <oddHeader>&amp;LOŠ Milojke štukelj, Nova Gorica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120FB-ED39-4D9E-A951-8A848396E062}">
  <sheetPr codeName="List3"/>
  <dimension ref="A1:I34"/>
  <sheetViews>
    <sheetView showGridLines="0" view="pageBreakPreview" zoomScaleNormal="100" zoomScaleSheetLayoutView="100" workbookViewId="0">
      <selection activeCell="A9" sqref="A9:I9"/>
    </sheetView>
  </sheetViews>
  <sheetFormatPr defaultRowHeight="16.5"/>
  <cols>
    <col min="1" max="1" width="12.42578125" style="47" customWidth="1"/>
    <col min="2" max="2" width="14" style="47" customWidth="1"/>
    <col min="3" max="3" width="9" style="47" customWidth="1"/>
    <col min="4" max="4" width="9.140625" style="47"/>
    <col min="5" max="5" width="6.85546875" style="47" customWidth="1"/>
    <col min="6" max="6" width="9.140625" style="47"/>
    <col min="7" max="8" width="6.42578125" style="47" customWidth="1"/>
    <col min="9" max="9" width="14.140625" style="47" customWidth="1"/>
    <col min="10" max="10" width="9.140625" style="47"/>
    <col min="11" max="11" width="11.5703125" style="47" customWidth="1"/>
    <col min="12" max="256" width="9.140625" style="47"/>
    <col min="257" max="257" width="12.42578125" style="47" customWidth="1"/>
    <col min="258" max="258" width="14" style="47" customWidth="1"/>
    <col min="259" max="259" width="9" style="47" customWidth="1"/>
    <col min="260" max="260" width="9.140625" style="47"/>
    <col min="261" max="261" width="6.85546875" style="47" customWidth="1"/>
    <col min="262" max="262" width="9.140625" style="47"/>
    <col min="263" max="264" width="6.42578125" style="47" customWidth="1"/>
    <col min="265" max="265" width="14.140625" style="47" customWidth="1"/>
    <col min="266" max="266" width="9.140625" style="47"/>
    <col min="267" max="267" width="11.5703125" style="47" customWidth="1"/>
    <col min="268" max="512" width="9.140625" style="47"/>
    <col min="513" max="513" width="12.42578125" style="47" customWidth="1"/>
    <col min="514" max="514" width="14" style="47" customWidth="1"/>
    <col min="515" max="515" width="9" style="47" customWidth="1"/>
    <col min="516" max="516" width="9.140625" style="47"/>
    <col min="517" max="517" width="6.85546875" style="47" customWidth="1"/>
    <col min="518" max="518" width="9.140625" style="47"/>
    <col min="519" max="520" width="6.42578125" style="47" customWidth="1"/>
    <col min="521" max="521" width="14.140625" style="47" customWidth="1"/>
    <col min="522" max="522" width="9.140625" style="47"/>
    <col min="523" max="523" width="11.5703125" style="47" customWidth="1"/>
    <col min="524" max="768" width="9.140625" style="47"/>
    <col min="769" max="769" width="12.42578125" style="47" customWidth="1"/>
    <col min="770" max="770" width="14" style="47" customWidth="1"/>
    <col min="771" max="771" width="9" style="47" customWidth="1"/>
    <col min="772" max="772" width="9.140625" style="47"/>
    <col min="773" max="773" width="6.85546875" style="47" customWidth="1"/>
    <col min="774" max="774" width="9.140625" style="47"/>
    <col min="775" max="776" width="6.42578125" style="47" customWidth="1"/>
    <col min="777" max="777" width="14.140625" style="47" customWidth="1"/>
    <col min="778" max="778" width="9.140625" style="47"/>
    <col min="779" max="779" width="11.5703125" style="47" customWidth="1"/>
    <col min="780" max="1024" width="9.140625" style="47"/>
    <col min="1025" max="1025" width="12.42578125" style="47" customWidth="1"/>
    <col min="1026" max="1026" width="14" style="47" customWidth="1"/>
    <col min="1027" max="1027" width="9" style="47" customWidth="1"/>
    <col min="1028" max="1028" width="9.140625" style="47"/>
    <col min="1029" max="1029" width="6.85546875" style="47" customWidth="1"/>
    <col min="1030" max="1030" width="9.140625" style="47"/>
    <col min="1031" max="1032" width="6.42578125" style="47" customWidth="1"/>
    <col min="1033" max="1033" width="14.140625" style="47" customWidth="1"/>
    <col min="1034" max="1034" width="9.140625" style="47"/>
    <col min="1035" max="1035" width="11.5703125" style="47" customWidth="1"/>
    <col min="1036" max="1280" width="9.140625" style="47"/>
    <col min="1281" max="1281" width="12.42578125" style="47" customWidth="1"/>
    <col min="1282" max="1282" width="14" style="47" customWidth="1"/>
    <col min="1283" max="1283" width="9" style="47" customWidth="1"/>
    <col min="1284" max="1284" width="9.140625" style="47"/>
    <col min="1285" max="1285" width="6.85546875" style="47" customWidth="1"/>
    <col min="1286" max="1286" width="9.140625" style="47"/>
    <col min="1287" max="1288" width="6.42578125" style="47" customWidth="1"/>
    <col min="1289" max="1289" width="14.140625" style="47" customWidth="1"/>
    <col min="1290" max="1290" width="9.140625" style="47"/>
    <col min="1291" max="1291" width="11.5703125" style="47" customWidth="1"/>
    <col min="1292" max="1536" width="9.140625" style="47"/>
    <col min="1537" max="1537" width="12.42578125" style="47" customWidth="1"/>
    <col min="1538" max="1538" width="14" style="47" customWidth="1"/>
    <col min="1539" max="1539" width="9" style="47" customWidth="1"/>
    <col min="1540" max="1540" width="9.140625" style="47"/>
    <col min="1541" max="1541" width="6.85546875" style="47" customWidth="1"/>
    <col min="1542" max="1542" width="9.140625" style="47"/>
    <col min="1543" max="1544" width="6.42578125" style="47" customWidth="1"/>
    <col min="1545" max="1545" width="14.140625" style="47" customWidth="1"/>
    <col min="1546" max="1546" width="9.140625" style="47"/>
    <col min="1547" max="1547" width="11.5703125" style="47" customWidth="1"/>
    <col min="1548" max="1792" width="9.140625" style="47"/>
    <col min="1793" max="1793" width="12.42578125" style="47" customWidth="1"/>
    <col min="1794" max="1794" width="14" style="47" customWidth="1"/>
    <col min="1795" max="1795" width="9" style="47" customWidth="1"/>
    <col min="1796" max="1796" width="9.140625" style="47"/>
    <col min="1797" max="1797" width="6.85546875" style="47" customWidth="1"/>
    <col min="1798" max="1798" width="9.140625" style="47"/>
    <col min="1799" max="1800" width="6.42578125" style="47" customWidth="1"/>
    <col min="1801" max="1801" width="14.140625" style="47" customWidth="1"/>
    <col min="1802" max="1802" width="9.140625" style="47"/>
    <col min="1803" max="1803" width="11.5703125" style="47" customWidth="1"/>
    <col min="1804" max="2048" width="9.140625" style="47"/>
    <col min="2049" max="2049" width="12.42578125" style="47" customWidth="1"/>
    <col min="2050" max="2050" width="14" style="47" customWidth="1"/>
    <col min="2051" max="2051" width="9" style="47" customWidth="1"/>
    <col min="2052" max="2052" width="9.140625" style="47"/>
    <col min="2053" max="2053" width="6.85546875" style="47" customWidth="1"/>
    <col min="2054" max="2054" width="9.140625" style="47"/>
    <col min="2055" max="2056" width="6.42578125" style="47" customWidth="1"/>
    <col min="2057" max="2057" width="14.140625" style="47" customWidth="1"/>
    <col min="2058" max="2058" width="9.140625" style="47"/>
    <col min="2059" max="2059" width="11.5703125" style="47" customWidth="1"/>
    <col min="2060" max="2304" width="9.140625" style="47"/>
    <col min="2305" max="2305" width="12.42578125" style="47" customWidth="1"/>
    <col min="2306" max="2306" width="14" style="47" customWidth="1"/>
    <col min="2307" max="2307" width="9" style="47" customWidth="1"/>
    <col min="2308" max="2308" width="9.140625" style="47"/>
    <col min="2309" max="2309" width="6.85546875" style="47" customWidth="1"/>
    <col min="2310" max="2310" width="9.140625" style="47"/>
    <col min="2311" max="2312" width="6.42578125" style="47" customWidth="1"/>
    <col min="2313" max="2313" width="14.140625" style="47" customWidth="1"/>
    <col min="2314" max="2314" width="9.140625" style="47"/>
    <col min="2315" max="2315" width="11.5703125" style="47" customWidth="1"/>
    <col min="2316" max="2560" width="9.140625" style="47"/>
    <col min="2561" max="2561" width="12.42578125" style="47" customWidth="1"/>
    <col min="2562" max="2562" width="14" style="47" customWidth="1"/>
    <col min="2563" max="2563" width="9" style="47" customWidth="1"/>
    <col min="2564" max="2564" width="9.140625" style="47"/>
    <col min="2565" max="2565" width="6.85546875" style="47" customWidth="1"/>
    <col min="2566" max="2566" width="9.140625" style="47"/>
    <col min="2567" max="2568" width="6.42578125" style="47" customWidth="1"/>
    <col min="2569" max="2569" width="14.140625" style="47" customWidth="1"/>
    <col min="2570" max="2570" width="9.140625" style="47"/>
    <col min="2571" max="2571" width="11.5703125" style="47" customWidth="1"/>
    <col min="2572" max="2816" width="9.140625" style="47"/>
    <col min="2817" max="2817" width="12.42578125" style="47" customWidth="1"/>
    <col min="2818" max="2818" width="14" style="47" customWidth="1"/>
    <col min="2819" max="2819" width="9" style="47" customWidth="1"/>
    <col min="2820" max="2820" width="9.140625" style="47"/>
    <col min="2821" max="2821" width="6.85546875" style="47" customWidth="1"/>
    <col min="2822" max="2822" width="9.140625" style="47"/>
    <col min="2823" max="2824" width="6.42578125" style="47" customWidth="1"/>
    <col min="2825" max="2825" width="14.140625" style="47" customWidth="1"/>
    <col min="2826" max="2826" width="9.140625" style="47"/>
    <col min="2827" max="2827" width="11.5703125" style="47" customWidth="1"/>
    <col min="2828" max="3072" width="9.140625" style="47"/>
    <col min="3073" max="3073" width="12.42578125" style="47" customWidth="1"/>
    <col min="3074" max="3074" width="14" style="47" customWidth="1"/>
    <col min="3075" max="3075" width="9" style="47" customWidth="1"/>
    <col min="3076" max="3076" width="9.140625" style="47"/>
    <col min="3077" max="3077" width="6.85546875" style="47" customWidth="1"/>
    <col min="3078" max="3078" width="9.140625" style="47"/>
    <col min="3079" max="3080" width="6.42578125" style="47" customWidth="1"/>
    <col min="3081" max="3081" width="14.140625" style="47" customWidth="1"/>
    <col min="3082" max="3082" width="9.140625" style="47"/>
    <col min="3083" max="3083" width="11.5703125" style="47" customWidth="1"/>
    <col min="3084" max="3328" width="9.140625" style="47"/>
    <col min="3329" max="3329" width="12.42578125" style="47" customWidth="1"/>
    <col min="3330" max="3330" width="14" style="47" customWidth="1"/>
    <col min="3331" max="3331" width="9" style="47" customWidth="1"/>
    <col min="3332" max="3332" width="9.140625" style="47"/>
    <col min="3333" max="3333" width="6.85546875" style="47" customWidth="1"/>
    <col min="3334" max="3334" width="9.140625" style="47"/>
    <col min="3335" max="3336" width="6.42578125" style="47" customWidth="1"/>
    <col min="3337" max="3337" width="14.140625" style="47" customWidth="1"/>
    <col min="3338" max="3338" width="9.140625" style="47"/>
    <col min="3339" max="3339" width="11.5703125" style="47" customWidth="1"/>
    <col min="3340" max="3584" width="9.140625" style="47"/>
    <col min="3585" max="3585" width="12.42578125" style="47" customWidth="1"/>
    <col min="3586" max="3586" width="14" style="47" customWidth="1"/>
    <col min="3587" max="3587" width="9" style="47" customWidth="1"/>
    <col min="3588" max="3588" width="9.140625" style="47"/>
    <col min="3589" max="3589" width="6.85546875" style="47" customWidth="1"/>
    <col min="3590" max="3590" width="9.140625" style="47"/>
    <col min="3591" max="3592" width="6.42578125" style="47" customWidth="1"/>
    <col min="3593" max="3593" width="14.140625" style="47" customWidth="1"/>
    <col min="3594" max="3594" width="9.140625" style="47"/>
    <col min="3595" max="3595" width="11.5703125" style="47" customWidth="1"/>
    <col min="3596" max="3840" width="9.140625" style="47"/>
    <col min="3841" max="3841" width="12.42578125" style="47" customWidth="1"/>
    <col min="3842" max="3842" width="14" style="47" customWidth="1"/>
    <col min="3843" max="3843" width="9" style="47" customWidth="1"/>
    <col min="3844" max="3844" width="9.140625" style="47"/>
    <col min="3845" max="3845" width="6.85546875" style="47" customWidth="1"/>
    <col min="3846" max="3846" width="9.140625" style="47"/>
    <col min="3847" max="3848" width="6.42578125" style="47" customWidth="1"/>
    <col min="3849" max="3849" width="14.140625" style="47" customWidth="1"/>
    <col min="3850" max="3850" width="9.140625" style="47"/>
    <col min="3851" max="3851" width="11.5703125" style="47" customWidth="1"/>
    <col min="3852" max="4096" width="9.140625" style="47"/>
    <col min="4097" max="4097" width="12.42578125" style="47" customWidth="1"/>
    <col min="4098" max="4098" width="14" style="47" customWidth="1"/>
    <col min="4099" max="4099" width="9" style="47" customWidth="1"/>
    <col min="4100" max="4100" width="9.140625" style="47"/>
    <col min="4101" max="4101" width="6.85546875" style="47" customWidth="1"/>
    <col min="4102" max="4102" width="9.140625" style="47"/>
    <col min="4103" max="4104" width="6.42578125" style="47" customWidth="1"/>
    <col min="4105" max="4105" width="14.140625" style="47" customWidth="1"/>
    <col min="4106" max="4106" width="9.140625" style="47"/>
    <col min="4107" max="4107" width="11.5703125" style="47" customWidth="1"/>
    <col min="4108" max="4352" width="9.140625" style="47"/>
    <col min="4353" max="4353" width="12.42578125" style="47" customWidth="1"/>
    <col min="4354" max="4354" width="14" style="47" customWidth="1"/>
    <col min="4355" max="4355" width="9" style="47" customWidth="1"/>
    <col min="4356" max="4356" width="9.140625" style="47"/>
    <col min="4357" max="4357" width="6.85546875" style="47" customWidth="1"/>
    <col min="4358" max="4358" width="9.140625" style="47"/>
    <col min="4359" max="4360" width="6.42578125" style="47" customWidth="1"/>
    <col min="4361" max="4361" width="14.140625" style="47" customWidth="1"/>
    <col min="4362" max="4362" width="9.140625" style="47"/>
    <col min="4363" max="4363" width="11.5703125" style="47" customWidth="1"/>
    <col min="4364" max="4608" width="9.140625" style="47"/>
    <col min="4609" max="4609" width="12.42578125" style="47" customWidth="1"/>
    <col min="4610" max="4610" width="14" style="47" customWidth="1"/>
    <col min="4611" max="4611" width="9" style="47" customWidth="1"/>
    <col min="4612" max="4612" width="9.140625" style="47"/>
    <col min="4613" max="4613" width="6.85546875" style="47" customWidth="1"/>
    <col min="4614" max="4614" width="9.140625" style="47"/>
    <col min="4615" max="4616" width="6.42578125" style="47" customWidth="1"/>
    <col min="4617" max="4617" width="14.140625" style="47" customWidth="1"/>
    <col min="4618" max="4618" width="9.140625" style="47"/>
    <col min="4619" max="4619" width="11.5703125" style="47" customWidth="1"/>
    <col min="4620" max="4864" width="9.140625" style="47"/>
    <col min="4865" max="4865" width="12.42578125" style="47" customWidth="1"/>
    <col min="4866" max="4866" width="14" style="47" customWidth="1"/>
    <col min="4867" max="4867" width="9" style="47" customWidth="1"/>
    <col min="4868" max="4868" width="9.140625" style="47"/>
    <col min="4869" max="4869" width="6.85546875" style="47" customWidth="1"/>
    <col min="4870" max="4870" width="9.140625" style="47"/>
    <col min="4871" max="4872" width="6.42578125" style="47" customWidth="1"/>
    <col min="4873" max="4873" width="14.140625" style="47" customWidth="1"/>
    <col min="4874" max="4874" width="9.140625" style="47"/>
    <col min="4875" max="4875" width="11.5703125" style="47" customWidth="1"/>
    <col min="4876" max="5120" width="9.140625" style="47"/>
    <col min="5121" max="5121" width="12.42578125" style="47" customWidth="1"/>
    <col min="5122" max="5122" width="14" style="47" customWidth="1"/>
    <col min="5123" max="5123" width="9" style="47" customWidth="1"/>
    <col min="5124" max="5124" width="9.140625" style="47"/>
    <col min="5125" max="5125" width="6.85546875" style="47" customWidth="1"/>
    <col min="5126" max="5126" width="9.140625" style="47"/>
    <col min="5127" max="5128" width="6.42578125" style="47" customWidth="1"/>
    <col min="5129" max="5129" width="14.140625" style="47" customWidth="1"/>
    <col min="5130" max="5130" width="9.140625" style="47"/>
    <col min="5131" max="5131" width="11.5703125" style="47" customWidth="1"/>
    <col min="5132" max="5376" width="9.140625" style="47"/>
    <col min="5377" max="5377" width="12.42578125" style="47" customWidth="1"/>
    <col min="5378" max="5378" width="14" style="47" customWidth="1"/>
    <col min="5379" max="5379" width="9" style="47" customWidth="1"/>
    <col min="5380" max="5380" width="9.140625" style="47"/>
    <col min="5381" max="5381" width="6.85546875" style="47" customWidth="1"/>
    <col min="5382" max="5382" width="9.140625" style="47"/>
    <col min="5383" max="5384" width="6.42578125" style="47" customWidth="1"/>
    <col min="5385" max="5385" width="14.140625" style="47" customWidth="1"/>
    <col min="5386" max="5386" width="9.140625" style="47"/>
    <col min="5387" max="5387" width="11.5703125" style="47" customWidth="1"/>
    <col min="5388" max="5632" width="9.140625" style="47"/>
    <col min="5633" max="5633" width="12.42578125" style="47" customWidth="1"/>
    <col min="5634" max="5634" width="14" style="47" customWidth="1"/>
    <col min="5635" max="5635" width="9" style="47" customWidth="1"/>
    <col min="5636" max="5636" width="9.140625" style="47"/>
    <col min="5637" max="5637" width="6.85546875" style="47" customWidth="1"/>
    <col min="5638" max="5638" width="9.140625" style="47"/>
    <col min="5639" max="5640" width="6.42578125" style="47" customWidth="1"/>
    <col min="5641" max="5641" width="14.140625" style="47" customWidth="1"/>
    <col min="5642" max="5642" width="9.140625" style="47"/>
    <col min="5643" max="5643" width="11.5703125" style="47" customWidth="1"/>
    <col min="5644" max="5888" width="9.140625" style="47"/>
    <col min="5889" max="5889" width="12.42578125" style="47" customWidth="1"/>
    <col min="5890" max="5890" width="14" style="47" customWidth="1"/>
    <col min="5891" max="5891" width="9" style="47" customWidth="1"/>
    <col min="5892" max="5892" width="9.140625" style="47"/>
    <col min="5893" max="5893" width="6.85546875" style="47" customWidth="1"/>
    <col min="5894" max="5894" width="9.140625" style="47"/>
    <col min="5895" max="5896" width="6.42578125" style="47" customWidth="1"/>
    <col min="5897" max="5897" width="14.140625" style="47" customWidth="1"/>
    <col min="5898" max="5898" width="9.140625" style="47"/>
    <col min="5899" max="5899" width="11.5703125" style="47" customWidth="1"/>
    <col min="5900" max="6144" width="9.140625" style="47"/>
    <col min="6145" max="6145" width="12.42578125" style="47" customWidth="1"/>
    <col min="6146" max="6146" width="14" style="47" customWidth="1"/>
    <col min="6147" max="6147" width="9" style="47" customWidth="1"/>
    <col min="6148" max="6148" width="9.140625" style="47"/>
    <col min="6149" max="6149" width="6.85546875" style="47" customWidth="1"/>
    <col min="6150" max="6150" width="9.140625" style="47"/>
    <col min="6151" max="6152" width="6.42578125" style="47" customWidth="1"/>
    <col min="6153" max="6153" width="14.140625" style="47" customWidth="1"/>
    <col min="6154" max="6154" width="9.140625" style="47"/>
    <col min="6155" max="6155" width="11.5703125" style="47" customWidth="1"/>
    <col min="6156" max="6400" width="9.140625" style="47"/>
    <col min="6401" max="6401" width="12.42578125" style="47" customWidth="1"/>
    <col min="6402" max="6402" width="14" style="47" customWidth="1"/>
    <col min="6403" max="6403" width="9" style="47" customWidth="1"/>
    <col min="6404" max="6404" width="9.140625" style="47"/>
    <col min="6405" max="6405" width="6.85546875" style="47" customWidth="1"/>
    <col min="6406" max="6406" width="9.140625" style="47"/>
    <col min="6407" max="6408" width="6.42578125" style="47" customWidth="1"/>
    <col min="6409" max="6409" width="14.140625" style="47" customWidth="1"/>
    <col min="6410" max="6410" width="9.140625" style="47"/>
    <col min="6411" max="6411" width="11.5703125" style="47" customWidth="1"/>
    <col min="6412" max="6656" width="9.140625" style="47"/>
    <col min="6657" max="6657" width="12.42578125" style="47" customWidth="1"/>
    <col min="6658" max="6658" width="14" style="47" customWidth="1"/>
    <col min="6659" max="6659" width="9" style="47" customWidth="1"/>
    <col min="6660" max="6660" width="9.140625" style="47"/>
    <col min="6661" max="6661" width="6.85546875" style="47" customWidth="1"/>
    <col min="6662" max="6662" width="9.140625" style="47"/>
    <col min="6663" max="6664" width="6.42578125" style="47" customWidth="1"/>
    <col min="6665" max="6665" width="14.140625" style="47" customWidth="1"/>
    <col min="6666" max="6666" width="9.140625" style="47"/>
    <col min="6667" max="6667" width="11.5703125" style="47" customWidth="1"/>
    <col min="6668" max="6912" width="9.140625" style="47"/>
    <col min="6913" max="6913" width="12.42578125" style="47" customWidth="1"/>
    <col min="6914" max="6914" width="14" style="47" customWidth="1"/>
    <col min="6915" max="6915" width="9" style="47" customWidth="1"/>
    <col min="6916" max="6916" width="9.140625" style="47"/>
    <col min="6917" max="6917" width="6.85546875" style="47" customWidth="1"/>
    <col min="6918" max="6918" width="9.140625" style="47"/>
    <col min="6919" max="6920" width="6.42578125" style="47" customWidth="1"/>
    <col min="6921" max="6921" width="14.140625" style="47" customWidth="1"/>
    <col min="6922" max="6922" width="9.140625" style="47"/>
    <col min="6923" max="6923" width="11.5703125" style="47" customWidth="1"/>
    <col min="6924" max="7168" width="9.140625" style="47"/>
    <col min="7169" max="7169" width="12.42578125" style="47" customWidth="1"/>
    <col min="7170" max="7170" width="14" style="47" customWidth="1"/>
    <col min="7171" max="7171" width="9" style="47" customWidth="1"/>
    <col min="7172" max="7172" width="9.140625" style="47"/>
    <col min="7173" max="7173" width="6.85546875" style="47" customWidth="1"/>
    <col min="7174" max="7174" width="9.140625" style="47"/>
    <col min="7175" max="7176" width="6.42578125" style="47" customWidth="1"/>
    <col min="7177" max="7177" width="14.140625" style="47" customWidth="1"/>
    <col min="7178" max="7178" width="9.140625" style="47"/>
    <col min="7179" max="7179" width="11.5703125" style="47" customWidth="1"/>
    <col min="7180" max="7424" width="9.140625" style="47"/>
    <col min="7425" max="7425" width="12.42578125" style="47" customWidth="1"/>
    <col min="7426" max="7426" width="14" style="47" customWidth="1"/>
    <col min="7427" max="7427" width="9" style="47" customWidth="1"/>
    <col min="7428" max="7428" width="9.140625" style="47"/>
    <col min="7429" max="7429" width="6.85546875" style="47" customWidth="1"/>
    <col min="7430" max="7430" width="9.140625" style="47"/>
    <col min="7431" max="7432" width="6.42578125" style="47" customWidth="1"/>
    <col min="7433" max="7433" width="14.140625" style="47" customWidth="1"/>
    <col min="7434" max="7434" width="9.140625" style="47"/>
    <col min="7435" max="7435" width="11.5703125" style="47" customWidth="1"/>
    <col min="7436" max="7680" width="9.140625" style="47"/>
    <col min="7681" max="7681" width="12.42578125" style="47" customWidth="1"/>
    <col min="7682" max="7682" width="14" style="47" customWidth="1"/>
    <col min="7683" max="7683" width="9" style="47" customWidth="1"/>
    <col min="7684" max="7684" width="9.140625" style="47"/>
    <col min="7685" max="7685" width="6.85546875" style="47" customWidth="1"/>
    <col min="7686" max="7686" width="9.140625" style="47"/>
    <col min="7687" max="7688" width="6.42578125" style="47" customWidth="1"/>
    <col min="7689" max="7689" width="14.140625" style="47" customWidth="1"/>
    <col min="7690" max="7690" width="9.140625" style="47"/>
    <col min="7691" max="7691" width="11.5703125" style="47" customWidth="1"/>
    <col min="7692" max="7936" width="9.140625" style="47"/>
    <col min="7937" max="7937" width="12.42578125" style="47" customWidth="1"/>
    <col min="7938" max="7938" width="14" style="47" customWidth="1"/>
    <col min="7939" max="7939" width="9" style="47" customWidth="1"/>
    <col min="7940" max="7940" width="9.140625" style="47"/>
    <col min="7941" max="7941" width="6.85546875" style="47" customWidth="1"/>
    <col min="7942" max="7942" width="9.140625" style="47"/>
    <col min="7943" max="7944" width="6.42578125" style="47" customWidth="1"/>
    <col min="7945" max="7945" width="14.140625" style="47" customWidth="1"/>
    <col min="7946" max="7946" width="9.140625" style="47"/>
    <col min="7947" max="7947" width="11.5703125" style="47" customWidth="1"/>
    <col min="7948" max="8192" width="9.140625" style="47"/>
    <col min="8193" max="8193" width="12.42578125" style="47" customWidth="1"/>
    <col min="8194" max="8194" width="14" style="47" customWidth="1"/>
    <col min="8195" max="8195" width="9" style="47" customWidth="1"/>
    <col min="8196" max="8196" width="9.140625" style="47"/>
    <col min="8197" max="8197" width="6.85546875" style="47" customWidth="1"/>
    <col min="8198" max="8198" width="9.140625" style="47"/>
    <col min="8199" max="8200" width="6.42578125" style="47" customWidth="1"/>
    <col min="8201" max="8201" width="14.140625" style="47" customWidth="1"/>
    <col min="8202" max="8202" width="9.140625" style="47"/>
    <col min="8203" max="8203" width="11.5703125" style="47" customWidth="1"/>
    <col min="8204" max="8448" width="9.140625" style="47"/>
    <col min="8449" max="8449" width="12.42578125" style="47" customWidth="1"/>
    <col min="8450" max="8450" width="14" style="47" customWidth="1"/>
    <col min="8451" max="8451" width="9" style="47" customWidth="1"/>
    <col min="8452" max="8452" width="9.140625" style="47"/>
    <col min="8453" max="8453" width="6.85546875" style="47" customWidth="1"/>
    <col min="8454" max="8454" width="9.140625" style="47"/>
    <col min="8455" max="8456" width="6.42578125" style="47" customWidth="1"/>
    <col min="8457" max="8457" width="14.140625" style="47" customWidth="1"/>
    <col min="8458" max="8458" width="9.140625" style="47"/>
    <col min="8459" max="8459" width="11.5703125" style="47" customWidth="1"/>
    <col min="8460" max="8704" width="9.140625" style="47"/>
    <col min="8705" max="8705" width="12.42578125" style="47" customWidth="1"/>
    <col min="8706" max="8706" width="14" style="47" customWidth="1"/>
    <col min="8707" max="8707" width="9" style="47" customWidth="1"/>
    <col min="8708" max="8708" width="9.140625" style="47"/>
    <col min="8709" max="8709" width="6.85546875" style="47" customWidth="1"/>
    <col min="8710" max="8710" width="9.140625" style="47"/>
    <col min="8711" max="8712" width="6.42578125" style="47" customWidth="1"/>
    <col min="8713" max="8713" width="14.140625" style="47" customWidth="1"/>
    <col min="8714" max="8714" width="9.140625" style="47"/>
    <col min="8715" max="8715" width="11.5703125" style="47" customWidth="1"/>
    <col min="8716" max="8960" width="9.140625" style="47"/>
    <col min="8961" max="8961" width="12.42578125" style="47" customWidth="1"/>
    <col min="8962" max="8962" width="14" style="47" customWidth="1"/>
    <col min="8963" max="8963" width="9" style="47" customWidth="1"/>
    <col min="8964" max="8964" width="9.140625" style="47"/>
    <col min="8965" max="8965" width="6.85546875" style="47" customWidth="1"/>
    <col min="8966" max="8966" width="9.140625" style="47"/>
    <col min="8967" max="8968" width="6.42578125" style="47" customWidth="1"/>
    <col min="8969" max="8969" width="14.140625" style="47" customWidth="1"/>
    <col min="8970" max="8970" width="9.140625" style="47"/>
    <col min="8971" max="8971" width="11.5703125" style="47" customWidth="1"/>
    <col min="8972" max="9216" width="9.140625" style="47"/>
    <col min="9217" max="9217" width="12.42578125" style="47" customWidth="1"/>
    <col min="9218" max="9218" width="14" style="47" customWidth="1"/>
    <col min="9219" max="9219" width="9" style="47" customWidth="1"/>
    <col min="9220" max="9220" width="9.140625" style="47"/>
    <col min="9221" max="9221" width="6.85546875" style="47" customWidth="1"/>
    <col min="9222" max="9222" width="9.140625" style="47"/>
    <col min="9223" max="9224" width="6.42578125" style="47" customWidth="1"/>
    <col min="9225" max="9225" width="14.140625" style="47" customWidth="1"/>
    <col min="9226" max="9226" width="9.140625" style="47"/>
    <col min="9227" max="9227" width="11.5703125" style="47" customWidth="1"/>
    <col min="9228" max="9472" width="9.140625" style="47"/>
    <col min="9473" max="9473" width="12.42578125" style="47" customWidth="1"/>
    <col min="9474" max="9474" width="14" style="47" customWidth="1"/>
    <col min="9475" max="9475" width="9" style="47" customWidth="1"/>
    <col min="9476" max="9476" width="9.140625" style="47"/>
    <col min="9477" max="9477" width="6.85546875" style="47" customWidth="1"/>
    <col min="9478" max="9478" width="9.140625" style="47"/>
    <col min="9479" max="9480" width="6.42578125" style="47" customWidth="1"/>
    <col min="9481" max="9481" width="14.140625" style="47" customWidth="1"/>
    <col min="9482" max="9482" width="9.140625" style="47"/>
    <col min="9483" max="9483" width="11.5703125" style="47" customWidth="1"/>
    <col min="9484" max="9728" width="9.140625" style="47"/>
    <col min="9729" max="9729" width="12.42578125" style="47" customWidth="1"/>
    <col min="9730" max="9730" width="14" style="47" customWidth="1"/>
    <col min="9731" max="9731" width="9" style="47" customWidth="1"/>
    <col min="9732" max="9732" width="9.140625" style="47"/>
    <col min="9733" max="9733" width="6.85546875" style="47" customWidth="1"/>
    <col min="9734" max="9734" width="9.140625" style="47"/>
    <col min="9735" max="9736" width="6.42578125" style="47" customWidth="1"/>
    <col min="9737" max="9737" width="14.140625" style="47" customWidth="1"/>
    <col min="9738" max="9738" width="9.140625" style="47"/>
    <col min="9739" max="9739" width="11.5703125" style="47" customWidth="1"/>
    <col min="9740" max="9984" width="9.140625" style="47"/>
    <col min="9985" max="9985" width="12.42578125" style="47" customWidth="1"/>
    <col min="9986" max="9986" width="14" style="47" customWidth="1"/>
    <col min="9987" max="9987" width="9" style="47" customWidth="1"/>
    <col min="9988" max="9988" width="9.140625" style="47"/>
    <col min="9989" max="9989" width="6.85546875" style="47" customWidth="1"/>
    <col min="9990" max="9990" width="9.140625" style="47"/>
    <col min="9991" max="9992" width="6.42578125" style="47" customWidth="1"/>
    <col min="9993" max="9993" width="14.140625" style="47" customWidth="1"/>
    <col min="9994" max="9994" width="9.140625" style="47"/>
    <col min="9995" max="9995" width="11.5703125" style="47" customWidth="1"/>
    <col min="9996" max="10240" width="9.140625" style="47"/>
    <col min="10241" max="10241" width="12.42578125" style="47" customWidth="1"/>
    <col min="10242" max="10242" width="14" style="47" customWidth="1"/>
    <col min="10243" max="10243" width="9" style="47" customWidth="1"/>
    <col min="10244" max="10244" width="9.140625" style="47"/>
    <col min="10245" max="10245" width="6.85546875" style="47" customWidth="1"/>
    <col min="10246" max="10246" width="9.140625" style="47"/>
    <col min="10247" max="10248" width="6.42578125" style="47" customWidth="1"/>
    <col min="10249" max="10249" width="14.140625" style="47" customWidth="1"/>
    <col min="10250" max="10250" width="9.140625" style="47"/>
    <col min="10251" max="10251" width="11.5703125" style="47" customWidth="1"/>
    <col min="10252" max="10496" width="9.140625" style="47"/>
    <col min="10497" max="10497" width="12.42578125" style="47" customWidth="1"/>
    <col min="10498" max="10498" width="14" style="47" customWidth="1"/>
    <col min="10499" max="10499" width="9" style="47" customWidth="1"/>
    <col min="10500" max="10500" width="9.140625" style="47"/>
    <col min="10501" max="10501" width="6.85546875" style="47" customWidth="1"/>
    <col min="10502" max="10502" width="9.140625" style="47"/>
    <col min="10503" max="10504" width="6.42578125" style="47" customWidth="1"/>
    <col min="10505" max="10505" width="14.140625" style="47" customWidth="1"/>
    <col min="10506" max="10506" width="9.140625" style="47"/>
    <col min="10507" max="10507" width="11.5703125" style="47" customWidth="1"/>
    <col min="10508" max="10752" width="9.140625" style="47"/>
    <col min="10753" max="10753" width="12.42578125" style="47" customWidth="1"/>
    <col min="10754" max="10754" width="14" style="47" customWidth="1"/>
    <col min="10755" max="10755" width="9" style="47" customWidth="1"/>
    <col min="10756" max="10756" width="9.140625" style="47"/>
    <col min="10757" max="10757" width="6.85546875" style="47" customWidth="1"/>
    <col min="10758" max="10758" width="9.140625" style="47"/>
    <col min="10759" max="10760" width="6.42578125" style="47" customWidth="1"/>
    <col min="10761" max="10761" width="14.140625" style="47" customWidth="1"/>
    <col min="10762" max="10762" width="9.140625" style="47"/>
    <col min="10763" max="10763" width="11.5703125" style="47" customWidth="1"/>
    <col min="10764" max="11008" width="9.140625" style="47"/>
    <col min="11009" max="11009" width="12.42578125" style="47" customWidth="1"/>
    <col min="11010" max="11010" width="14" style="47" customWidth="1"/>
    <col min="11011" max="11011" width="9" style="47" customWidth="1"/>
    <col min="11012" max="11012" width="9.140625" style="47"/>
    <col min="11013" max="11013" width="6.85546875" style="47" customWidth="1"/>
    <col min="11014" max="11014" width="9.140625" style="47"/>
    <col min="11015" max="11016" width="6.42578125" style="47" customWidth="1"/>
    <col min="11017" max="11017" width="14.140625" style="47" customWidth="1"/>
    <col min="11018" max="11018" width="9.140625" style="47"/>
    <col min="11019" max="11019" width="11.5703125" style="47" customWidth="1"/>
    <col min="11020" max="11264" width="9.140625" style="47"/>
    <col min="11265" max="11265" width="12.42578125" style="47" customWidth="1"/>
    <col min="11266" max="11266" width="14" style="47" customWidth="1"/>
    <col min="11267" max="11267" width="9" style="47" customWidth="1"/>
    <col min="11268" max="11268" width="9.140625" style="47"/>
    <col min="11269" max="11269" width="6.85546875" style="47" customWidth="1"/>
    <col min="11270" max="11270" width="9.140625" style="47"/>
    <col min="11271" max="11272" width="6.42578125" style="47" customWidth="1"/>
    <col min="11273" max="11273" width="14.140625" style="47" customWidth="1"/>
    <col min="11274" max="11274" width="9.140625" style="47"/>
    <col min="11275" max="11275" width="11.5703125" style="47" customWidth="1"/>
    <col min="11276" max="11520" width="9.140625" style="47"/>
    <col min="11521" max="11521" width="12.42578125" style="47" customWidth="1"/>
    <col min="11522" max="11522" width="14" style="47" customWidth="1"/>
    <col min="11523" max="11523" width="9" style="47" customWidth="1"/>
    <col min="11524" max="11524" width="9.140625" style="47"/>
    <col min="11525" max="11525" width="6.85546875" style="47" customWidth="1"/>
    <col min="11526" max="11526" width="9.140625" style="47"/>
    <col min="11527" max="11528" width="6.42578125" style="47" customWidth="1"/>
    <col min="11529" max="11529" width="14.140625" style="47" customWidth="1"/>
    <col min="11530" max="11530" width="9.140625" style="47"/>
    <col min="11531" max="11531" width="11.5703125" style="47" customWidth="1"/>
    <col min="11532" max="11776" width="9.140625" style="47"/>
    <col min="11777" max="11777" width="12.42578125" style="47" customWidth="1"/>
    <col min="11778" max="11778" width="14" style="47" customWidth="1"/>
    <col min="11779" max="11779" width="9" style="47" customWidth="1"/>
    <col min="11780" max="11780" width="9.140625" style="47"/>
    <col min="11781" max="11781" width="6.85546875" style="47" customWidth="1"/>
    <col min="11782" max="11782" width="9.140625" style="47"/>
    <col min="11783" max="11784" width="6.42578125" style="47" customWidth="1"/>
    <col min="11785" max="11785" width="14.140625" style="47" customWidth="1"/>
    <col min="11786" max="11786" width="9.140625" style="47"/>
    <col min="11787" max="11787" width="11.5703125" style="47" customWidth="1"/>
    <col min="11788" max="12032" width="9.140625" style="47"/>
    <col min="12033" max="12033" width="12.42578125" style="47" customWidth="1"/>
    <col min="12034" max="12034" width="14" style="47" customWidth="1"/>
    <col min="12035" max="12035" width="9" style="47" customWidth="1"/>
    <col min="12036" max="12036" width="9.140625" style="47"/>
    <col min="12037" max="12037" width="6.85546875" style="47" customWidth="1"/>
    <col min="12038" max="12038" width="9.140625" style="47"/>
    <col min="12039" max="12040" width="6.42578125" style="47" customWidth="1"/>
    <col min="12041" max="12041" width="14.140625" style="47" customWidth="1"/>
    <col min="12042" max="12042" width="9.140625" style="47"/>
    <col min="12043" max="12043" width="11.5703125" style="47" customWidth="1"/>
    <col min="12044" max="12288" width="9.140625" style="47"/>
    <col min="12289" max="12289" width="12.42578125" style="47" customWidth="1"/>
    <col min="12290" max="12290" width="14" style="47" customWidth="1"/>
    <col min="12291" max="12291" width="9" style="47" customWidth="1"/>
    <col min="12292" max="12292" width="9.140625" style="47"/>
    <col min="12293" max="12293" width="6.85546875" style="47" customWidth="1"/>
    <col min="12294" max="12294" width="9.140625" style="47"/>
    <col min="12295" max="12296" width="6.42578125" style="47" customWidth="1"/>
    <col min="12297" max="12297" width="14.140625" style="47" customWidth="1"/>
    <col min="12298" max="12298" width="9.140625" style="47"/>
    <col min="12299" max="12299" width="11.5703125" style="47" customWidth="1"/>
    <col min="12300" max="12544" width="9.140625" style="47"/>
    <col min="12545" max="12545" width="12.42578125" style="47" customWidth="1"/>
    <col min="12546" max="12546" width="14" style="47" customWidth="1"/>
    <col min="12547" max="12547" width="9" style="47" customWidth="1"/>
    <col min="12548" max="12548" width="9.140625" style="47"/>
    <col min="12549" max="12549" width="6.85546875" style="47" customWidth="1"/>
    <col min="12550" max="12550" width="9.140625" style="47"/>
    <col min="12551" max="12552" width="6.42578125" style="47" customWidth="1"/>
    <col min="12553" max="12553" width="14.140625" style="47" customWidth="1"/>
    <col min="12554" max="12554" width="9.140625" style="47"/>
    <col min="12555" max="12555" width="11.5703125" style="47" customWidth="1"/>
    <col min="12556" max="12800" width="9.140625" style="47"/>
    <col min="12801" max="12801" width="12.42578125" style="47" customWidth="1"/>
    <col min="12802" max="12802" width="14" style="47" customWidth="1"/>
    <col min="12803" max="12803" width="9" style="47" customWidth="1"/>
    <col min="12804" max="12804" width="9.140625" style="47"/>
    <col min="12805" max="12805" width="6.85546875" style="47" customWidth="1"/>
    <col min="12806" max="12806" width="9.140625" style="47"/>
    <col min="12807" max="12808" width="6.42578125" style="47" customWidth="1"/>
    <col min="12809" max="12809" width="14.140625" style="47" customWidth="1"/>
    <col min="12810" max="12810" width="9.140625" style="47"/>
    <col min="12811" max="12811" width="11.5703125" style="47" customWidth="1"/>
    <col min="12812" max="13056" width="9.140625" style="47"/>
    <col min="13057" max="13057" width="12.42578125" style="47" customWidth="1"/>
    <col min="13058" max="13058" width="14" style="47" customWidth="1"/>
    <col min="13059" max="13059" width="9" style="47" customWidth="1"/>
    <col min="13060" max="13060" width="9.140625" style="47"/>
    <col min="13061" max="13061" width="6.85546875" style="47" customWidth="1"/>
    <col min="13062" max="13062" width="9.140625" style="47"/>
    <col min="13063" max="13064" width="6.42578125" style="47" customWidth="1"/>
    <col min="13065" max="13065" width="14.140625" style="47" customWidth="1"/>
    <col min="13066" max="13066" width="9.140625" style="47"/>
    <col min="13067" max="13067" width="11.5703125" style="47" customWidth="1"/>
    <col min="13068" max="13312" width="9.140625" style="47"/>
    <col min="13313" max="13313" width="12.42578125" style="47" customWidth="1"/>
    <col min="13314" max="13314" width="14" style="47" customWidth="1"/>
    <col min="13315" max="13315" width="9" style="47" customWidth="1"/>
    <col min="13316" max="13316" width="9.140625" style="47"/>
    <col min="13317" max="13317" width="6.85546875" style="47" customWidth="1"/>
    <col min="13318" max="13318" width="9.140625" style="47"/>
    <col min="13319" max="13320" width="6.42578125" style="47" customWidth="1"/>
    <col min="13321" max="13321" width="14.140625" style="47" customWidth="1"/>
    <col min="13322" max="13322" width="9.140625" style="47"/>
    <col min="13323" max="13323" width="11.5703125" style="47" customWidth="1"/>
    <col min="13324" max="13568" width="9.140625" style="47"/>
    <col min="13569" max="13569" width="12.42578125" style="47" customWidth="1"/>
    <col min="13570" max="13570" width="14" style="47" customWidth="1"/>
    <col min="13571" max="13571" width="9" style="47" customWidth="1"/>
    <col min="13572" max="13572" width="9.140625" style="47"/>
    <col min="13573" max="13573" width="6.85546875" style="47" customWidth="1"/>
    <col min="13574" max="13574" width="9.140625" style="47"/>
    <col min="13575" max="13576" width="6.42578125" style="47" customWidth="1"/>
    <col min="13577" max="13577" width="14.140625" style="47" customWidth="1"/>
    <col min="13578" max="13578" width="9.140625" style="47"/>
    <col min="13579" max="13579" width="11.5703125" style="47" customWidth="1"/>
    <col min="13580" max="13824" width="9.140625" style="47"/>
    <col min="13825" max="13825" width="12.42578125" style="47" customWidth="1"/>
    <col min="13826" max="13826" width="14" style="47" customWidth="1"/>
    <col min="13827" max="13827" width="9" style="47" customWidth="1"/>
    <col min="13828" max="13828" width="9.140625" style="47"/>
    <col min="13829" max="13829" width="6.85546875" style="47" customWidth="1"/>
    <col min="13830" max="13830" width="9.140625" style="47"/>
    <col min="13831" max="13832" width="6.42578125" style="47" customWidth="1"/>
    <col min="13833" max="13833" width="14.140625" style="47" customWidth="1"/>
    <col min="13834" max="13834" width="9.140625" style="47"/>
    <col min="13835" max="13835" width="11.5703125" style="47" customWidth="1"/>
    <col min="13836" max="14080" width="9.140625" style="47"/>
    <col min="14081" max="14081" width="12.42578125" style="47" customWidth="1"/>
    <col min="14082" max="14082" width="14" style="47" customWidth="1"/>
    <col min="14083" max="14083" width="9" style="47" customWidth="1"/>
    <col min="14084" max="14084" width="9.140625" style="47"/>
    <col min="14085" max="14085" width="6.85546875" style="47" customWidth="1"/>
    <col min="14086" max="14086" width="9.140625" style="47"/>
    <col min="14087" max="14088" width="6.42578125" style="47" customWidth="1"/>
    <col min="14089" max="14089" width="14.140625" style="47" customWidth="1"/>
    <col min="14090" max="14090" width="9.140625" style="47"/>
    <col min="14091" max="14091" width="11.5703125" style="47" customWidth="1"/>
    <col min="14092" max="14336" width="9.140625" style="47"/>
    <col min="14337" max="14337" width="12.42578125" style="47" customWidth="1"/>
    <col min="14338" max="14338" width="14" style="47" customWidth="1"/>
    <col min="14339" max="14339" width="9" style="47" customWidth="1"/>
    <col min="14340" max="14340" width="9.140625" style="47"/>
    <col min="14341" max="14341" width="6.85546875" style="47" customWidth="1"/>
    <col min="14342" max="14342" width="9.140625" style="47"/>
    <col min="14343" max="14344" width="6.42578125" style="47" customWidth="1"/>
    <col min="14345" max="14345" width="14.140625" style="47" customWidth="1"/>
    <col min="14346" max="14346" width="9.140625" style="47"/>
    <col min="14347" max="14347" width="11.5703125" style="47" customWidth="1"/>
    <col min="14348" max="14592" width="9.140625" style="47"/>
    <col min="14593" max="14593" width="12.42578125" style="47" customWidth="1"/>
    <col min="14594" max="14594" width="14" style="47" customWidth="1"/>
    <col min="14595" max="14595" width="9" style="47" customWidth="1"/>
    <col min="14596" max="14596" width="9.140625" style="47"/>
    <col min="14597" max="14597" width="6.85546875" style="47" customWidth="1"/>
    <col min="14598" max="14598" width="9.140625" style="47"/>
    <col min="14599" max="14600" width="6.42578125" style="47" customWidth="1"/>
    <col min="14601" max="14601" width="14.140625" style="47" customWidth="1"/>
    <col min="14602" max="14602" width="9.140625" style="47"/>
    <col min="14603" max="14603" width="11.5703125" style="47" customWidth="1"/>
    <col min="14604" max="14848" width="9.140625" style="47"/>
    <col min="14849" max="14849" width="12.42578125" style="47" customWidth="1"/>
    <col min="14850" max="14850" width="14" style="47" customWidth="1"/>
    <col min="14851" max="14851" width="9" style="47" customWidth="1"/>
    <col min="14852" max="14852" width="9.140625" style="47"/>
    <col min="14853" max="14853" width="6.85546875" style="47" customWidth="1"/>
    <col min="14854" max="14854" width="9.140625" style="47"/>
    <col min="14855" max="14856" width="6.42578125" style="47" customWidth="1"/>
    <col min="14857" max="14857" width="14.140625" style="47" customWidth="1"/>
    <col min="14858" max="14858" width="9.140625" style="47"/>
    <col min="14859" max="14859" width="11.5703125" style="47" customWidth="1"/>
    <col min="14860" max="15104" width="9.140625" style="47"/>
    <col min="15105" max="15105" width="12.42578125" style="47" customWidth="1"/>
    <col min="15106" max="15106" width="14" style="47" customWidth="1"/>
    <col min="15107" max="15107" width="9" style="47" customWidth="1"/>
    <col min="15108" max="15108" width="9.140625" style="47"/>
    <col min="15109" max="15109" width="6.85546875" style="47" customWidth="1"/>
    <col min="15110" max="15110" width="9.140625" style="47"/>
    <col min="15111" max="15112" width="6.42578125" style="47" customWidth="1"/>
    <col min="15113" max="15113" width="14.140625" style="47" customWidth="1"/>
    <col min="15114" max="15114" width="9.140625" style="47"/>
    <col min="15115" max="15115" width="11.5703125" style="47" customWidth="1"/>
    <col min="15116" max="15360" width="9.140625" style="47"/>
    <col min="15361" max="15361" width="12.42578125" style="47" customWidth="1"/>
    <col min="15362" max="15362" width="14" style="47" customWidth="1"/>
    <col min="15363" max="15363" width="9" style="47" customWidth="1"/>
    <col min="15364" max="15364" width="9.140625" style="47"/>
    <col min="15365" max="15365" width="6.85546875" style="47" customWidth="1"/>
    <col min="15366" max="15366" width="9.140625" style="47"/>
    <col min="15367" max="15368" width="6.42578125" style="47" customWidth="1"/>
    <col min="15369" max="15369" width="14.140625" style="47" customWidth="1"/>
    <col min="15370" max="15370" width="9.140625" style="47"/>
    <col min="15371" max="15371" width="11.5703125" style="47" customWidth="1"/>
    <col min="15372" max="15616" width="9.140625" style="47"/>
    <col min="15617" max="15617" width="12.42578125" style="47" customWidth="1"/>
    <col min="15618" max="15618" width="14" style="47" customWidth="1"/>
    <col min="15619" max="15619" width="9" style="47" customWidth="1"/>
    <col min="15620" max="15620" width="9.140625" style="47"/>
    <col min="15621" max="15621" width="6.85546875" style="47" customWidth="1"/>
    <col min="15622" max="15622" width="9.140625" style="47"/>
    <col min="15623" max="15624" width="6.42578125" style="47" customWidth="1"/>
    <col min="15625" max="15625" width="14.140625" style="47" customWidth="1"/>
    <col min="15626" max="15626" width="9.140625" style="47"/>
    <col min="15627" max="15627" width="11.5703125" style="47" customWidth="1"/>
    <col min="15628" max="15872" width="9.140625" style="47"/>
    <col min="15873" max="15873" width="12.42578125" style="47" customWidth="1"/>
    <col min="15874" max="15874" width="14" style="47" customWidth="1"/>
    <col min="15875" max="15875" width="9" style="47" customWidth="1"/>
    <col min="15876" max="15876" width="9.140625" style="47"/>
    <col min="15877" max="15877" width="6.85546875" style="47" customWidth="1"/>
    <col min="15878" max="15878" width="9.140625" style="47"/>
    <col min="15879" max="15880" width="6.42578125" style="47" customWidth="1"/>
    <col min="15881" max="15881" width="14.140625" style="47" customWidth="1"/>
    <col min="15882" max="15882" width="9.140625" style="47"/>
    <col min="15883" max="15883" width="11.5703125" style="47" customWidth="1"/>
    <col min="15884" max="16128" width="9.140625" style="47"/>
    <col min="16129" max="16129" width="12.42578125" style="47" customWidth="1"/>
    <col min="16130" max="16130" width="14" style="47" customWidth="1"/>
    <col min="16131" max="16131" width="9" style="47" customWidth="1"/>
    <col min="16132" max="16132" width="9.140625" style="47"/>
    <col min="16133" max="16133" width="6.85546875" style="47" customWidth="1"/>
    <col min="16134" max="16134" width="9.140625" style="47"/>
    <col min="16135" max="16136" width="6.42578125" style="47" customWidth="1"/>
    <col min="16137" max="16137" width="14.140625" style="47" customWidth="1"/>
    <col min="16138" max="16138" width="9.140625" style="47"/>
    <col min="16139" max="16139" width="11.5703125" style="47" customWidth="1"/>
    <col min="16140" max="16384" width="9.140625" style="47"/>
  </cols>
  <sheetData>
    <row r="1" spans="1:9" s="38" customFormat="1" ht="18">
      <c r="A1" s="36" t="s">
        <v>249</v>
      </c>
      <c r="B1" s="37"/>
      <c r="C1" s="37"/>
      <c r="D1" s="37"/>
      <c r="E1" s="37"/>
      <c r="F1" s="37"/>
    </row>
    <row r="2" spans="1:9" s="40" customFormat="1">
      <c r="A2" s="39"/>
      <c r="B2" s="39"/>
      <c r="C2" s="39"/>
      <c r="D2" s="39"/>
      <c r="E2" s="39"/>
      <c r="F2" s="39"/>
    </row>
    <row r="3" spans="1:9" s="41" customFormat="1" ht="88.5" customHeight="1">
      <c r="A3" s="895" t="s">
        <v>228</v>
      </c>
      <c r="B3" s="896"/>
      <c r="C3" s="896"/>
      <c r="D3" s="896"/>
      <c r="E3" s="896"/>
      <c r="F3" s="896"/>
      <c r="G3" s="896"/>
      <c r="H3" s="896"/>
      <c r="I3" s="896"/>
    </row>
    <row r="4" spans="1:9" s="41" customFormat="1" ht="5.0999999999999996" customHeight="1">
      <c r="A4" s="42"/>
      <c r="B4" s="42"/>
      <c r="C4" s="42"/>
      <c r="D4" s="42"/>
      <c r="E4" s="42"/>
      <c r="F4" s="42"/>
    </row>
    <row r="5" spans="1:9" s="41" customFormat="1" ht="29.25" customHeight="1">
      <c r="A5" s="893" t="s">
        <v>16</v>
      </c>
      <c r="B5" s="893"/>
      <c r="C5" s="893"/>
      <c r="D5" s="893"/>
      <c r="E5" s="893"/>
      <c r="F5" s="893"/>
      <c r="G5" s="893"/>
      <c r="H5" s="893"/>
      <c r="I5" s="893"/>
    </row>
    <row r="6" spans="1:9" s="41" customFormat="1" ht="5.0999999999999996" customHeight="1">
      <c r="A6" s="43"/>
      <c r="B6" s="44"/>
      <c r="C6" s="44"/>
      <c r="D6" s="44"/>
      <c r="E6" s="44"/>
      <c r="F6" s="44"/>
    </row>
    <row r="7" spans="1:9" s="41" customFormat="1" ht="83.25" customHeight="1">
      <c r="A7" s="893" t="s">
        <v>17</v>
      </c>
      <c r="B7" s="893"/>
      <c r="C7" s="893"/>
      <c r="D7" s="893"/>
      <c r="E7" s="893"/>
      <c r="F7" s="893"/>
      <c r="G7" s="893"/>
      <c r="H7" s="893"/>
      <c r="I7" s="893"/>
    </row>
    <row r="8" spans="1:9" s="41" customFormat="1" ht="5.0999999999999996" customHeight="1">
      <c r="A8" s="43"/>
      <c r="B8" s="44"/>
      <c r="C8" s="44"/>
      <c r="D8" s="44"/>
      <c r="E8" s="44"/>
      <c r="F8" s="44"/>
    </row>
    <row r="9" spans="1:9" s="41" customFormat="1" ht="43.5" customHeight="1">
      <c r="A9" s="894" t="s">
        <v>18</v>
      </c>
      <c r="B9" s="894"/>
      <c r="C9" s="894"/>
      <c r="D9" s="894"/>
      <c r="E9" s="894"/>
      <c r="F9" s="894"/>
      <c r="G9" s="894"/>
      <c r="H9" s="894"/>
      <c r="I9" s="894"/>
    </row>
    <row r="10" spans="1:9" s="41" customFormat="1" ht="5.0999999999999996" customHeight="1">
      <c r="A10" s="45"/>
    </row>
    <row r="11" spans="1:9" s="41" customFormat="1" ht="30" customHeight="1">
      <c r="A11" s="894" t="s">
        <v>19</v>
      </c>
      <c r="B11" s="894"/>
      <c r="C11" s="894"/>
      <c r="D11" s="894"/>
      <c r="E11" s="894"/>
      <c r="F11" s="894"/>
      <c r="G11" s="894"/>
      <c r="H11" s="894"/>
      <c r="I11" s="894"/>
    </row>
    <row r="12" spans="1:9" s="41" customFormat="1" ht="5.0999999999999996" customHeight="1">
      <c r="A12" s="45"/>
    </row>
    <row r="13" spans="1:9" s="41" customFormat="1" ht="56.25" customHeight="1">
      <c r="A13" s="894" t="s">
        <v>20</v>
      </c>
      <c r="B13" s="894"/>
      <c r="C13" s="894"/>
      <c r="D13" s="894"/>
      <c r="E13" s="894"/>
      <c r="F13" s="894"/>
      <c r="G13" s="894"/>
      <c r="H13" s="894"/>
      <c r="I13" s="894"/>
    </row>
    <row r="14" spans="1:9" s="41" customFormat="1" ht="56.25" customHeight="1">
      <c r="A14" s="894" t="s">
        <v>21</v>
      </c>
      <c r="B14" s="894"/>
      <c r="C14" s="894"/>
      <c r="D14" s="894"/>
      <c r="E14" s="894"/>
      <c r="F14" s="894"/>
      <c r="G14" s="894"/>
      <c r="H14" s="894"/>
      <c r="I14" s="894"/>
    </row>
    <row r="15" spans="1:9" s="41" customFormat="1" ht="5.0999999999999996" customHeight="1">
      <c r="A15" s="45"/>
    </row>
    <row r="16" spans="1:9" s="41" customFormat="1" ht="28.5" customHeight="1">
      <c r="A16" s="893" t="s">
        <v>22</v>
      </c>
      <c r="B16" s="893"/>
      <c r="C16" s="893"/>
      <c r="D16" s="893"/>
      <c r="E16" s="893"/>
      <c r="F16" s="893"/>
      <c r="G16" s="893"/>
      <c r="H16" s="893"/>
      <c r="I16" s="893"/>
    </row>
    <row r="17" spans="1:9" s="41" customFormat="1" ht="5.0999999999999996" customHeight="1">
      <c r="A17" s="43"/>
      <c r="B17" s="43"/>
      <c r="C17" s="43"/>
      <c r="D17" s="43"/>
      <c r="E17" s="43"/>
      <c r="F17" s="43"/>
    </row>
    <row r="18" spans="1:9" s="41" customFormat="1" ht="54" customHeight="1">
      <c r="A18" s="893" t="s">
        <v>250</v>
      </c>
      <c r="B18" s="893"/>
      <c r="C18" s="893"/>
      <c r="D18" s="893"/>
      <c r="E18" s="893"/>
      <c r="F18" s="893"/>
      <c r="G18" s="893"/>
      <c r="H18" s="893"/>
      <c r="I18" s="893"/>
    </row>
    <row r="19" spans="1:9" s="41" customFormat="1" ht="5.0999999999999996" customHeight="1">
      <c r="A19" s="43"/>
      <c r="B19" s="43"/>
      <c r="C19" s="43"/>
      <c r="D19" s="43"/>
      <c r="E19" s="43"/>
      <c r="F19" s="43"/>
    </row>
    <row r="20" spans="1:9" s="41" customFormat="1" ht="15" customHeight="1">
      <c r="A20" s="893" t="s">
        <v>23</v>
      </c>
      <c r="B20" s="893"/>
      <c r="C20" s="893"/>
      <c r="D20" s="893"/>
      <c r="E20" s="893"/>
      <c r="F20" s="893"/>
      <c r="G20" s="893"/>
      <c r="H20" s="893"/>
      <c r="I20" s="893"/>
    </row>
    <row r="21" spans="1:9" s="41" customFormat="1" ht="12.75">
      <c r="A21" s="46" t="s">
        <v>24</v>
      </c>
    </row>
    <row r="22" spans="1:9" s="41" customFormat="1" ht="14.25" customHeight="1">
      <c r="A22" s="892" t="s">
        <v>25</v>
      </c>
      <c r="B22" s="892"/>
      <c r="C22" s="892"/>
      <c r="D22" s="892"/>
      <c r="E22" s="892"/>
      <c r="F22" s="892"/>
      <c r="G22" s="892"/>
      <c r="H22" s="892"/>
      <c r="I22" s="892"/>
    </row>
    <row r="23" spans="1:9" s="41" customFormat="1" ht="12.75">
      <c r="A23" s="892" t="s">
        <v>26</v>
      </c>
      <c r="B23" s="892"/>
      <c r="C23" s="892"/>
      <c r="D23" s="892"/>
      <c r="E23" s="892"/>
      <c r="F23" s="892"/>
      <c r="G23" s="892"/>
      <c r="H23" s="892"/>
      <c r="I23" s="892"/>
    </row>
    <row r="24" spans="1:9" s="41" customFormat="1" ht="12.75">
      <c r="A24" s="892"/>
      <c r="B24" s="892"/>
      <c r="C24" s="892"/>
      <c r="D24" s="892"/>
      <c r="E24" s="892"/>
      <c r="F24" s="892"/>
      <c r="G24" s="892"/>
      <c r="H24" s="892"/>
      <c r="I24" s="892"/>
    </row>
    <row r="25" spans="1:9" s="41" customFormat="1" ht="12.75">
      <c r="A25" s="892"/>
      <c r="B25" s="892"/>
      <c r="C25" s="892"/>
      <c r="D25" s="892"/>
      <c r="E25" s="892"/>
      <c r="F25" s="892"/>
      <c r="G25" s="892"/>
      <c r="H25" s="892"/>
      <c r="I25" s="892"/>
    </row>
    <row r="26" spans="1:9" s="41" customFormat="1" ht="14.25" customHeight="1">
      <c r="A26" s="892"/>
      <c r="B26" s="892"/>
      <c r="C26" s="892"/>
      <c r="D26" s="892"/>
      <c r="E26" s="892"/>
      <c r="F26" s="892"/>
      <c r="G26" s="892"/>
      <c r="H26" s="892"/>
      <c r="I26" s="892"/>
    </row>
    <row r="27" spans="1:9" s="41" customFormat="1" ht="12.75">
      <c r="A27" s="892" t="s">
        <v>27</v>
      </c>
      <c r="B27" s="892"/>
      <c r="C27" s="892"/>
      <c r="D27" s="892"/>
      <c r="E27" s="892"/>
      <c r="F27" s="892"/>
      <c r="G27" s="892"/>
      <c r="H27" s="892"/>
      <c r="I27" s="892"/>
    </row>
    <row r="28" spans="1:9" s="41" customFormat="1" ht="15" customHeight="1">
      <c r="A28" s="892"/>
      <c r="B28" s="892"/>
      <c r="C28" s="892"/>
      <c r="D28" s="892"/>
      <c r="E28" s="892"/>
      <c r="F28" s="892"/>
      <c r="G28" s="892"/>
      <c r="H28" s="892"/>
      <c r="I28" s="892"/>
    </row>
    <row r="29" spans="1:9" s="41" customFormat="1" ht="12.75">
      <c r="A29" s="892" t="s">
        <v>28</v>
      </c>
      <c r="B29" s="892"/>
      <c r="C29" s="892"/>
      <c r="D29" s="892"/>
      <c r="E29" s="892"/>
      <c r="F29" s="892"/>
      <c r="G29" s="892"/>
      <c r="H29" s="892"/>
      <c r="I29" s="892"/>
    </row>
    <row r="30" spans="1:9" s="41" customFormat="1" ht="14.25" customHeight="1">
      <c r="A30" s="892"/>
      <c r="B30" s="892"/>
      <c r="C30" s="892"/>
      <c r="D30" s="892"/>
      <c r="E30" s="892"/>
      <c r="F30" s="892"/>
      <c r="G30" s="892"/>
      <c r="H30" s="892"/>
      <c r="I30" s="892"/>
    </row>
    <row r="31" spans="1:9" s="41" customFormat="1" ht="12.75">
      <c r="A31" s="892" t="s">
        <v>29</v>
      </c>
      <c r="B31" s="892"/>
      <c r="C31" s="892"/>
      <c r="D31" s="892"/>
      <c r="E31" s="892"/>
      <c r="F31" s="892"/>
      <c r="G31" s="892"/>
      <c r="H31" s="892"/>
      <c r="I31" s="892"/>
    </row>
    <row r="32" spans="1:9" s="41" customFormat="1" ht="12.75">
      <c r="A32" s="892"/>
      <c r="B32" s="892"/>
      <c r="C32" s="892"/>
      <c r="D32" s="892"/>
      <c r="E32" s="892"/>
      <c r="F32" s="892"/>
      <c r="G32" s="892"/>
      <c r="H32" s="892"/>
      <c r="I32" s="892"/>
    </row>
    <row r="33" spans="1:9" s="41" customFormat="1" ht="5.0999999999999996" customHeight="1">
      <c r="A33" s="43"/>
      <c r="B33" s="43"/>
      <c r="C33" s="43"/>
      <c r="D33" s="43"/>
      <c r="E33" s="43"/>
      <c r="F33" s="43"/>
    </row>
    <row r="34" spans="1:9" s="41" customFormat="1" ht="14.25" customHeight="1">
      <c r="A34" s="893" t="s">
        <v>30</v>
      </c>
      <c r="B34" s="893"/>
      <c r="C34" s="893"/>
      <c r="D34" s="893"/>
      <c r="E34" s="893"/>
      <c r="F34" s="893"/>
      <c r="G34" s="893"/>
      <c r="H34" s="893"/>
      <c r="I34" s="893"/>
    </row>
  </sheetData>
  <sheetProtection algorithmName="SHA-512" hashValue="rSpL9kg5zl0fyBCUoVmbxNxJAoAjGR2AS3E4Gb4fibvjquCLHxkfwzql3pnUpdKTf2dNR8Rr88uHm/kNiI0Tag==" saltValue="qdHJpYISmmziU6dchSKvdw==" spinCount="100000" sheet="1" selectLockedCells="1" selectUnlockedCells="1"/>
  <mergeCells count="16">
    <mergeCell ref="A13:I13"/>
    <mergeCell ref="A3:I3"/>
    <mergeCell ref="A5:I5"/>
    <mergeCell ref="A7:I7"/>
    <mergeCell ref="A9:I9"/>
    <mergeCell ref="A11:I11"/>
    <mergeCell ref="A27:I28"/>
    <mergeCell ref="A29:I30"/>
    <mergeCell ref="A31:I32"/>
    <mergeCell ref="A34:I34"/>
    <mergeCell ref="A14:I14"/>
    <mergeCell ref="A16:I16"/>
    <mergeCell ref="A18:I18"/>
    <mergeCell ref="A20:I20"/>
    <mergeCell ref="A22:I22"/>
    <mergeCell ref="A23:I26"/>
  </mergeCells>
  <pageMargins left="0.78740157480314965" right="0.59055118110236227" top="0.98425196850393704" bottom="0.55118110236220474" header="0.51181102362204722" footer="0.51181102362204722"/>
  <pageSetup paperSize="9" firstPageNumber="0" orientation="portrait" r:id="rId1"/>
  <headerFooter alignWithMargins="0">
    <oddHeader xml:space="preserve">&amp;L&amp;9
&amp;C
</oddHeader>
    <oddFooter>&amp;L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974BB-FB91-4C53-953B-5278AF09F17A}">
  <sheetPr codeName="List4"/>
  <dimension ref="A1:I46"/>
  <sheetViews>
    <sheetView showGridLines="0" view="pageBreakPreview" zoomScaleNormal="100" zoomScaleSheetLayoutView="100" workbookViewId="0">
      <selection activeCell="K21" sqref="K21"/>
    </sheetView>
  </sheetViews>
  <sheetFormatPr defaultRowHeight="16.5"/>
  <cols>
    <col min="1" max="1" width="12.42578125" style="1" customWidth="1"/>
    <col min="2" max="2" width="14" style="1" customWidth="1"/>
    <col min="3" max="3" width="9" style="1" customWidth="1"/>
    <col min="4" max="4" width="9.140625" style="1"/>
    <col min="5" max="5" width="6.85546875" style="1" customWidth="1"/>
    <col min="6" max="6" width="9.140625" style="1"/>
    <col min="7" max="8" width="6.42578125" style="1" customWidth="1"/>
    <col min="9" max="9" width="15.140625" style="53" customWidth="1"/>
    <col min="10" max="10" width="9.140625" style="1"/>
    <col min="11" max="11" width="11.5703125" style="1" customWidth="1"/>
    <col min="12" max="256" width="9.140625" style="1"/>
    <col min="257" max="257" width="12.42578125" style="1" customWidth="1"/>
    <col min="258" max="258" width="14" style="1" customWidth="1"/>
    <col min="259" max="259" width="9" style="1" customWidth="1"/>
    <col min="260" max="260" width="9.140625" style="1"/>
    <col min="261" max="261" width="6.85546875" style="1" customWidth="1"/>
    <col min="262" max="262" width="9.140625" style="1"/>
    <col min="263" max="264" width="6.42578125" style="1" customWidth="1"/>
    <col min="265" max="265" width="13.85546875" style="1" customWidth="1"/>
    <col min="266" max="266" width="9.140625" style="1"/>
    <col min="267" max="267" width="11.5703125" style="1" customWidth="1"/>
    <col min="268" max="512" width="9.140625" style="1"/>
    <col min="513" max="513" width="12.42578125" style="1" customWidth="1"/>
    <col min="514" max="514" width="14" style="1" customWidth="1"/>
    <col min="515" max="515" width="9" style="1" customWidth="1"/>
    <col min="516" max="516" width="9.140625" style="1"/>
    <col min="517" max="517" width="6.85546875" style="1" customWidth="1"/>
    <col min="518" max="518" width="9.140625" style="1"/>
    <col min="519" max="520" width="6.42578125" style="1" customWidth="1"/>
    <col min="521" max="521" width="13.85546875" style="1" customWidth="1"/>
    <col min="522" max="522" width="9.140625" style="1"/>
    <col min="523" max="523" width="11.5703125" style="1" customWidth="1"/>
    <col min="524" max="768" width="9.140625" style="1"/>
    <col min="769" max="769" width="12.42578125" style="1" customWidth="1"/>
    <col min="770" max="770" width="14" style="1" customWidth="1"/>
    <col min="771" max="771" width="9" style="1" customWidth="1"/>
    <col min="772" max="772" width="9.140625" style="1"/>
    <col min="773" max="773" width="6.85546875" style="1" customWidth="1"/>
    <col min="774" max="774" width="9.140625" style="1"/>
    <col min="775" max="776" width="6.42578125" style="1" customWidth="1"/>
    <col min="777" max="777" width="13.85546875" style="1" customWidth="1"/>
    <col min="778" max="778" width="9.140625" style="1"/>
    <col min="779" max="779" width="11.5703125" style="1" customWidth="1"/>
    <col min="780" max="1024" width="9.140625" style="1"/>
    <col min="1025" max="1025" width="12.42578125" style="1" customWidth="1"/>
    <col min="1026" max="1026" width="14" style="1" customWidth="1"/>
    <col min="1027" max="1027" width="9" style="1" customWidth="1"/>
    <col min="1028" max="1028" width="9.140625" style="1"/>
    <col min="1029" max="1029" width="6.85546875" style="1" customWidth="1"/>
    <col min="1030" max="1030" width="9.140625" style="1"/>
    <col min="1031" max="1032" width="6.42578125" style="1" customWidth="1"/>
    <col min="1033" max="1033" width="13.85546875" style="1" customWidth="1"/>
    <col min="1034" max="1034" width="9.140625" style="1"/>
    <col min="1035" max="1035" width="11.5703125" style="1" customWidth="1"/>
    <col min="1036" max="1280" width="9.140625" style="1"/>
    <col min="1281" max="1281" width="12.42578125" style="1" customWidth="1"/>
    <col min="1282" max="1282" width="14" style="1" customWidth="1"/>
    <col min="1283" max="1283" width="9" style="1" customWidth="1"/>
    <col min="1284" max="1284" width="9.140625" style="1"/>
    <col min="1285" max="1285" width="6.85546875" style="1" customWidth="1"/>
    <col min="1286" max="1286" width="9.140625" style="1"/>
    <col min="1287" max="1288" width="6.42578125" style="1" customWidth="1"/>
    <col min="1289" max="1289" width="13.85546875" style="1" customWidth="1"/>
    <col min="1290" max="1290" width="9.140625" style="1"/>
    <col min="1291" max="1291" width="11.5703125" style="1" customWidth="1"/>
    <col min="1292" max="1536" width="9.140625" style="1"/>
    <col min="1537" max="1537" width="12.42578125" style="1" customWidth="1"/>
    <col min="1538" max="1538" width="14" style="1" customWidth="1"/>
    <col min="1539" max="1539" width="9" style="1" customWidth="1"/>
    <col min="1540" max="1540" width="9.140625" style="1"/>
    <col min="1541" max="1541" width="6.85546875" style="1" customWidth="1"/>
    <col min="1542" max="1542" width="9.140625" style="1"/>
    <col min="1543" max="1544" width="6.42578125" style="1" customWidth="1"/>
    <col min="1545" max="1545" width="13.85546875" style="1" customWidth="1"/>
    <col min="1546" max="1546" width="9.140625" style="1"/>
    <col min="1547" max="1547" width="11.5703125" style="1" customWidth="1"/>
    <col min="1548" max="1792" width="9.140625" style="1"/>
    <col min="1793" max="1793" width="12.42578125" style="1" customWidth="1"/>
    <col min="1794" max="1794" width="14" style="1" customWidth="1"/>
    <col min="1795" max="1795" width="9" style="1" customWidth="1"/>
    <col min="1796" max="1796" width="9.140625" style="1"/>
    <col min="1797" max="1797" width="6.85546875" style="1" customWidth="1"/>
    <col min="1798" max="1798" width="9.140625" style="1"/>
    <col min="1799" max="1800" width="6.42578125" style="1" customWidth="1"/>
    <col min="1801" max="1801" width="13.85546875" style="1" customWidth="1"/>
    <col min="1802" max="1802" width="9.140625" style="1"/>
    <col min="1803" max="1803" width="11.5703125" style="1" customWidth="1"/>
    <col min="1804" max="2048" width="9.140625" style="1"/>
    <col min="2049" max="2049" width="12.42578125" style="1" customWidth="1"/>
    <col min="2050" max="2050" width="14" style="1" customWidth="1"/>
    <col min="2051" max="2051" width="9" style="1" customWidth="1"/>
    <col min="2052" max="2052" width="9.140625" style="1"/>
    <col min="2053" max="2053" width="6.85546875" style="1" customWidth="1"/>
    <col min="2054" max="2054" width="9.140625" style="1"/>
    <col min="2055" max="2056" width="6.42578125" style="1" customWidth="1"/>
    <col min="2057" max="2057" width="13.85546875" style="1" customWidth="1"/>
    <col min="2058" max="2058" width="9.140625" style="1"/>
    <col min="2059" max="2059" width="11.5703125" style="1" customWidth="1"/>
    <col min="2060" max="2304" width="9.140625" style="1"/>
    <col min="2305" max="2305" width="12.42578125" style="1" customWidth="1"/>
    <col min="2306" max="2306" width="14" style="1" customWidth="1"/>
    <col min="2307" max="2307" width="9" style="1" customWidth="1"/>
    <col min="2308" max="2308" width="9.140625" style="1"/>
    <col min="2309" max="2309" width="6.85546875" style="1" customWidth="1"/>
    <col min="2310" max="2310" width="9.140625" style="1"/>
    <col min="2311" max="2312" width="6.42578125" style="1" customWidth="1"/>
    <col min="2313" max="2313" width="13.85546875" style="1" customWidth="1"/>
    <col min="2314" max="2314" width="9.140625" style="1"/>
    <col min="2315" max="2315" width="11.5703125" style="1" customWidth="1"/>
    <col min="2316" max="2560" width="9.140625" style="1"/>
    <col min="2561" max="2561" width="12.42578125" style="1" customWidth="1"/>
    <col min="2562" max="2562" width="14" style="1" customWidth="1"/>
    <col min="2563" max="2563" width="9" style="1" customWidth="1"/>
    <col min="2564" max="2564" width="9.140625" style="1"/>
    <col min="2565" max="2565" width="6.85546875" style="1" customWidth="1"/>
    <col min="2566" max="2566" width="9.140625" style="1"/>
    <col min="2567" max="2568" width="6.42578125" style="1" customWidth="1"/>
    <col min="2569" max="2569" width="13.85546875" style="1" customWidth="1"/>
    <col min="2570" max="2570" width="9.140625" style="1"/>
    <col min="2571" max="2571" width="11.5703125" style="1" customWidth="1"/>
    <col min="2572" max="2816" width="9.140625" style="1"/>
    <col min="2817" max="2817" width="12.42578125" style="1" customWidth="1"/>
    <col min="2818" max="2818" width="14" style="1" customWidth="1"/>
    <col min="2819" max="2819" width="9" style="1" customWidth="1"/>
    <col min="2820" max="2820" width="9.140625" style="1"/>
    <col min="2821" max="2821" width="6.85546875" style="1" customWidth="1"/>
    <col min="2822" max="2822" width="9.140625" style="1"/>
    <col min="2823" max="2824" width="6.42578125" style="1" customWidth="1"/>
    <col min="2825" max="2825" width="13.85546875" style="1" customWidth="1"/>
    <col min="2826" max="2826" width="9.140625" style="1"/>
    <col min="2827" max="2827" width="11.5703125" style="1" customWidth="1"/>
    <col min="2828" max="3072" width="9.140625" style="1"/>
    <col min="3073" max="3073" width="12.42578125" style="1" customWidth="1"/>
    <col min="3074" max="3074" width="14" style="1" customWidth="1"/>
    <col min="3075" max="3075" width="9" style="1" customWidth="1"/>
    <col min="3076" max="3076" width="9.140625" style="1"/>
    <col min="3077" max="3077" width="6.85546875" style="1" customWidth="1"/>
    <col min="3078" max="3078" width="9.140625" style="1"/>
    <col min="3079" max="3080" width="6.42578125" style="1" customWidth="1"/>
    <col min="3081" max="3081" width="13.85546875" style="1" customWidth="1"/>
    <col min="3082" max="3082" width="9.140625" style="1"/>
    <col min="3083" max="3083" width="11.5703125" style="1" customWidth="1"/>
    <col min="3084" max="3328" width="9.140625" style="1"/>
    <col min="3329" max="3329" width="12.42578125" style="1" customWidth="1"/>
    <col min="3330" max="3330" width="14" style="1" customWidth="1"/>
    <col min="3331" max="3331" width="9" style="1" customWidth="1"/>
    <col min="3332" max="3332" width="9.140625" style="1"/>
    <col min="3333" max="3333" width="6.85546875" style="1" customWidth="1"/>
    <col min="3334" max="3334" width="9.140625" style="1"/>
    <col min="3335" max="3336" width="6.42578125" style="1" customWidth="1"/>
    <col min="3337" max="3337" width="13.85546875" style="1" customWidth="1"/>
    <col min="3338" max="3338" width="9.140625" style="1"/>
    <col min="3339" max="3339" width="11.5703125" style="1" customWidth="1"/>
    <col min="3340" max="3584" width="9.140625" style="1"/>
    <col min="3585" max="3585" width="12.42578125" style="1" customWidth="1"/>
    <col min="3586" max="3586" width="14" style="1" customWidth="1"/>
    <col min="3587" max="3587" width="9" style="1" customWidth="1"/>
    <col min="3588" max="3588" width="9.140625" style="1"/>
    <col min="3589" max="3589" width="6.85546875" style="1" customWidth="1"/>
    <col min="3590" max="3590" width="9.140625" style="1"/>
    <col min="3591" max="3592" width="6.42578125" style="1" customWidth="1"/>
    <col min="3593" max="3593" width="13.85546875" style="1" customWidth="1"/>
    <col min="3594" max="3594" width="9.140625" style="1"/>
    <col min="3595" max="3595" width="11.5703125" style="1" customWidth="1"/>
    <col min="3596" max="3840" width="9.140625" style="1"/>
    <col min="3841" max="3841" width="12.42578125" style="1" customWidth="1"/>
    <col min="3842" max="3842" width="14" style="1" customWidth="1"/>
    <col min="3843" max="3843" width="9" style="1" customWidth="1"/>
    <col min="3844" max="3844" width="9.140625" style="1"/>
    <col min="3845" max="3845" width="6.85546875" style="1" customWidth="1"/>
    <col min="3846" max="3846" width="9.140625" style="1"/>
    <col min="3847" max="3848" width="6.42578125" style="1" customWidth="1"/>
    <col min="3849" max="3849" width="13.85546875" style="1" customWidth="1"/>
    <col min="3850" max="3850" width="9.140625" style="1"/>
    <col min="3851" max="3851" width="11.5703125" style="1" customWidth="1"/>
    <col min="3852" max="4096" width="9.140625" style="1"/>
    <col min="4097" max="4097" width="12.42578125" style="1" customWidth="1"/>
    <col min="4098" max="4098" width="14" style="1" customWidth="1"/>
    <col min="4099" max="4099" width="9" style="1" customWidth="1"/>
    <col min="4100" max="4100" width="9.140625" style="1"/>
    <col min="4101" max="4101" width="6.85546875" style="1" customWidth="1"/>
    <col min="4102" max="4102" width="9.140625" style="1"/>
    <col min="4103" max="4104" width="6.42578125" style="1" customWidth="1"/>
    <col min="4105" max="4105" width="13.85546875" style="1" customWidth="1"/>
    <col min="4106" max="4106" width="9.140625" style="1"/>
    <col min="4107" max="4107" width="11.5703125" style="1" customWidth="1"/>
    <col min="4108" max="4352" width="9.140625" style="1"/>
    <col min="4353" max="4353" width="12.42578125" style="1" customWidth="1"/>
    <col min="4354" max="4354" width="14" style="1" customWidth="1"/>
    <col min="4355" max="4355" width="9" style="1" customWidth="1"/>
    <col min="4356" max="4356" width="9.140625" style="1"/>
    <col min="4357" max="4357" width="6.85546875" style="1" customWidth="1"/>
    <col min="4358" max="4358" width="9.140625" style="1"/>
    <col min="4359" max="4360" width="6.42578125" style="1" customWidth="1"/>
    <col min="4361" max="4361" width="13.85546875" style="1" customWidth="1"/>
    <col min="4362" max="4362" width="9.140625" style="1"/>
    <col min="4363" max="4363" width="11.5703125" style="1" customWidth="1"/>
    <col min="4364" max="4608" width="9.140625" style="1"/>
    <col min="4609" max="4609" width="12.42578125" style="1" customWidth="1"/>
    <col min="4610" max="4610" width="14" style="1" customWidth="1"/>
    <col min="4611" max="4611" width="9" style="1" customWidth="1"/>
    <col min="4612" max="4612" width="9.140625" style="1"/>
    <col min="4613" max="4613" width="6.85546875" style="1" customWidth="1"/>
    <col min="4614" max="4614" width="9.140625" style="1"/>
    <col min="4615" max="4616" width="6.42578125" style="1" customWidth="1"/>
    <col min="4617" max="4617" width="13.85546875" style="1" customWidth="1"/>
    <col min="4618" max="4618" width="9.140625" style="1"/>
    <col min="4619" max="4619" width="11.5703125" style="1" customWidth="1"/>
    <col min="4620" max="4864" width="9.140625" style="1"/>
    <col min="4865" max="4865" width="12.42578125" style="1" customWidth="1"/>
    <col min="4866" max="4866" width="14" style="1" customWidth="1"/>
    <col min="4867" max="4867" width="9" style="1" customWidth="1"/>
    <col min="4868" max="4868" width="9.140625" style="1"/>
    <col min="4869" max="4869" width="6.85546875" style="1" customWidth="1"/>
    <col min="4870" max="4870" width="9.140625" style="1"/>
    <col min="4871" max="4872" width="6.42578125" style="1" customWidth="1"/>
    <col min="4873" max="4873" width="13.85546875" style="1" customWidth="1"/>
    <col min="4874" max="4874" width="9.140625" style="1"/>
    <col min="4875" max="4875" width="11.5703125" style="1" customWidth="1"/>
    <col min="4876" max="5120" width="9.140625" style="1"/>
    <col min="5121" max="5121" width="12.42578125" style="1" customWidth="1"/>
    <col min="5122" max="5122" width="14" style="1" customWidth="1"/>
    <col min="5123" max="5123" width="9" style="1" customWidth="1"/>
    <col min="5124" max="5124" width="9.140625" style="1"/>
    <col min="5125" max="5125" width="6.85546875" style="1" customWidth="1"/>
    <col min="5126" max="5126" width="9.140625" style="1"/>
    <col min="5127" max="5128" width="6.42578125" style="1" customWidth="1"/>
    <col min="5129" max="5129" width="13.85546875" style="1" customWidth="1"/>
    <col min="5130" max="5130" width="9.140625" style="1"/>
    <col min="5131" max="5131" width="11.5703125" style="1" customWidth="1"/>
    <col min="5132" max="5376" width="9.140625" style="1"/>
    <col min="5377" max="5377" width="12.42578125" style="1" customWidth="1"/>
    <col min="5378" max="5378" width="14" style="1" customWidth="1"/>
    <col min="5379" max="5379" width="9" style="1" customWidth="1"/>
    <col min="5380" max="5380" width="9.140625" style="1"/>
    <col min="5381" max="5381" width="6.85546875" style="1" customWidth="1"/>
    <col min="5382" max="5382" width="9.140625" style="1"/>
    <col min="5383" max="5384" width="6.42578125" style="1" customWidth="1"/>
    <col min="5385" max="5385" width="13.85546875" style="1" customWidth="1"/>
    <col min="5386" max="5386" width="9.140625" style="1"/>
    <col min="5387" max="5387" width="11.5703125" style="1" customWidth="1"/>
    <col min="5388" max="5632" width="9.140625" style="1"/>
    <col min="5633" max="5633" width="12.42578125" style="1" customWidth="1"/>
    <col min="5634" max="5634" width="14" style="1" customWidth="1"/>
    <col min="5635" max="5635" width="9" style="1" customWidth="1"/>
    <col min="5636" max="5636" width="9.140625" style="1"/>
    <col min="5637" max="5637" width="6.85546875" style="1" customWidth="1"/>
    <col min="5638" max="5638" width="9.140625" style="1"/>
    <col min="5639" max="5640" width="6.42578125" style="1" customWidth="1"/>
    <col min="5641" max="5641" width="13.85546875" style="1" customWidth="1"/>
    <col min="5642" max="5642" width="9.140625" style="1"/>
    <col min="5643" max="5643" width="11.5703125" style="1" customWidth="1"/>
    <col min="5644" max="5888" width="9.140625" style="1"/>
    <col min="5889" max="5889" width="12.42578125" style="1" customWidth="1"/>
    <col min="5890" max="5890" width="14" style="1" customWidth="1"/>
    <col min="5891" max="5891" width="9" style="1" customWidth="1"/>
    <col min="5892" max="5892" width="9.140625" style="1"/>
    <col min="5893" max="5893" width="6.85546875" style="1" customWidth="1"/>
    <col min="5894" max="5894" width="9.140625" style="1"/>
    <col min="5895" max="5896" width="6.42578125" style="1" customWidth="1"/>
    <col min="5897" max="5897" width="13.85546875" style="1" customWidth="1"/>
    <col min="5898" max="5898" width="9.140625" style="1"/>
    <col min="5899" max="5899" width="11.5703125" style="1" customWidth="1"/>
    <col min="5900" max="6144" width="9.140625" style="1"/>
    <col min="6145" max="6145" width="12.42578125" style="1" customWidth="1"/>
    <col min="6146" max="6146" width="14" style="1" customWidth="1"/>
    <col min="6147" max="6147" width="9" style="1" customWidth="1"/>
    <col min="6148" max="6148" width="9.140625" style="1"/>
    <col min="6149" max="6149" width="6.85546875" style="1" customWidth="1"/>
    <col min="6150" max="6150" width="9.140625" style="1"/>
    <col min="6151" max="6152" width="6.42578125" style="1" customWidth="1"/>
    <col min="6153" max="6153" width="13.85546875" style="1" customWidth="1"/>
    <col min="6154" max="6154" width="9.140625" style="1"/>
    <col min="6155" max="6155" width="11.5703125" style="1" customWidth="1"/>
    <col min="6156" max="6400" width="9.140625" style="1"/>
    <col min="6401" max="6401" width="12.42578125" style="1" customWidth="1"/>
    <col min="6402" max="6402" width="14" style="1" customWidth="1"/>
    <col min="6403" max="6403" width="9" style="1" customWidth="1"/>
    <col min="6404" max="6404" width="9.140625" style="1"/>
    <col min="6405" max="6405" width="6.85546875" style="1" customWidth="1"/>
    <col min="6406" max="6406" width="9.140625" style="1"/>
    <col min="6407" max="6408" width="6.42578125" style="1" customWidth="1"/>
    <col min="6409" max="6409" width="13.85546875" style="1" customWidth="1"/>
    <col min="6410" max="6410" width="9.140625" style="1"/>
    <col min="6411" max="6411" width="11.5703125" style="1" customWidth="1"/>
    <col min="6412" max="6656" width="9.140625" style="1"/>
    <col min="6657" max="6657" width="12.42578125" style="1" customWidth="1"/>
    <col min="6658" max="6658" width="14" style="1" customWidth="1"/>
    <col min="6659" max="6659" width="9" style="1" customWidth="1"/>
    <col min="6660" max="6660" width="9.140625" style="1"/>
    <col min="6661" max="6661" width="6.85546875" style="1" customWidth="1"/>
    <col min="6662" max="6662" width="9.140625" style="1"/>
    <col min="6663" max="6664" width="6.42578125" style="1" customWidth="1"/>
    <col min="6665" max="6665" width="13.85546875" style="1" customWidth="1"/>
    <col min="6666" max="6666" width="9.140625" style="1"/>
    <col min="6667" max="6667" width="11.5703125" style="1" customWidth="1"/>
    <col min="6668" max="6912" width="9.140625" style="1"/>
    <col min="6913" max="6913" width="12.42578125" style="1" customWidth="1"/>
    <col min="6914" max="6914" width="14" style="1" customWidth="1"/>
    <col min="6915" max="6915" width="9" style="1" customWidth="1"/>
    <col min="6916" max="6916" width="9.140625" style="1"/>
    <col min="6917" max="6917" width="6.85546875" style="1" customWidth="1"/>
    <col min="6918" max="6918" width="9.140625" style="1"/>
    <col min="6919" max="6920" width="6.42578125" style="1" customWidth="1"/>
    <col min="6921" max="6921" width="13.85546875" style="1" customWidth="1"/>
    <col min="6922" max="6922" width="9.140625" style="1"/>
    <col min="6923" max="6923" width="11.5703125" style="1" customWidth="1"/>
    <col min="6924" max="7168" width="9.140625" style="1"/>
    <col min="7169" max="7169" width="12.42578125" style="1" customWidth="1"/>
    <col min="7170" max="7170" width="14" style="1" customWidth="1"/>
    <col min="7171" max="7171" width="9" style="1" customWidth="1"/>
    <col min="7172" max="7172" width="9.140625" style="1"/>
    <col min="7173" max="7173" width="6.85546875" style="1" customWidth="1"/>
    <col min="7174" max="7174" width="9.140625" style="1"/>
    <col min="7175" max="7176" width="6.42578125" style="1" customWidth="1"/>
    <col min="7177" max="7177" width="13.85546875" style="1" customWidth="1"/>
    <col min="7178" max="7178" width="9.140625" style="1"/>
    <col min="7179" max="7179" width="11.5703125" style="1" customWidth="1"/>
    <col min="7180" max="7424" width="9.140625" style="1"/>
    <col min="7425" max="7425" width="12.42578125" style="1" customWidth="1"/>
    <col min="7426" max="7426" width="14" style="1" customWidth="1"/>
    <col min="7427" max="7427" width="9" style="1" customWidth="1"/>
    <col min="7428" max="7428" width="9.140625" style="1"/>
    <col min="7429" max="7429" width="6.85546875" style="1" customWidth="1"/>
    <col min="7430" max="7430" width="9.140625" style="1"/>
    <col min="7431" max="7432" width="6.42578125" style="1" customWidth="1"/>
    <col min="7433" max="7433" width="13.85546875" style="1" customWidth="1"/>
    <col min="7434" max="7434" width="9.140625" style="1"/>
    <col min="7435" max="7435" width="11.5703125" style="1" customWidth="1"/>
    <col min="7436" max="7680" width="9.140625" style="1"/>
    <col min="7681" max="7681" width="12.42578125" style="1" customWidth="1"/>
    <col min="7682" max="7682" width="14" style="1" customWidth="1"/>
    <col min="7683" max="7683" width="9" style="1" customWidth="1"/>
    <col min="7684" max="7684" width="9.140625" style="1"/>
    <col min="7685" max="7685" width="6.85546875" style="1" customWidth="1"/>
    <col min="7686" max="7686" width="9.140625" style="1"/>
    <col min="7687" max="7688" width="6.42578125" style="1" customWidth="1"/>
    <col min="7689" max="7689" width="13.85546875" style="1" customWidth="1"/>
    <col min="7690" max="7690" width="9.140625" style="1"/>
    <col min="7691" max="7691" width="11.5703125" style="1" customWidth="1"/>
    <col min="7692" max="7936" width="9.140625" style="1"/>
    <col min="7937" max="7937" width="12.42578125" style="1" customWidth="1"/>
    <col min="7938" max="7938" width="14" style="1" customWidth="1"/>
    <col min="7939" max="7939" width="9" style="1" customWidth="1"/>
    <col min="7940" max="7940" width="9.140625" style="1"/>
    <col min="7941" max="7941" width="6.85546875" style="1" customWidth="1"/>
    <col min="7942" max="7942" width="9.140625" style="1"/>
    <col min="7943" max="7944" width="6.42578125" style="1" customWidth="1"/>
    <col min="7945" max="7945" width="13.85546875" style="1" customWidth="1"/>
    <col min="7946" max="7946" width="9.140625" style="1"/>
    <col min="7947" max="7947" width="11.5703125" style="1" customWidth="1"/>
    <col min="7948" max="8192" width="9.140625" style="1"/>
    <col min="8193" max="8193" width="12.42578125" style="1" customWidth="1"/>
    <col min="8194" max="8194" width="14" style="1" customWidth="1"/>
    <col min="8195" max="8195" width="9" style="1" customWidth="1"/>
    <col min="8196" max="8196" width="9.140625" style="1"/>
    <col min="8197" max="8197" width="6.85546875" style="1" customWidth="1"/>
    <col min="8198" max="8198" width="9.140625" style="1"/>
    <col min="8199" max="8200" width="6.42578125" style="1" customWidth="1"/>
    <col min="8201" max="8201" width="13.85546875" style="1" customWidth="1"/>
    <col min="8202" max="8202" width="9.140625" style="1"/>
    <col min="8203" max="8203" width="11.5703125" style="1" customWidth="1"/>
    <col min="8204" max="8448" width="9.140625" style="1"/>
    <col min="8449" max="8449" width="12.42578125" style="1" customWidth="1"/>
    <col min="8450" max="8450" width="14" style="1" customWidth="1"/>
    <col min="8451" max="8451" width="9" style="1" customWidth="1"/>
    <col min="8452" max="8452" width="9.140625" style="1"/>
    <col min="8453" max="8453" width="6.85546875" style="1" customWidth="1"/>
    <col min="8454" max="8454" width="9.140625" style="1"/>
    <col min="8455" max="8456" width="6.42578125" style="1" customWidth="1"/>
    <col min="8457" max="8457" width="13.85546875" style="1" customWidth="1"/>
    <col min="8458" max="8458" width="9.140625" style="1"/>
    <col min="8459" max="8459" width="11.5703125" style="1" customWidth="1"/>
    <col min="8460" max="8704" width="9.140625" style="1"/>
    <col min="8705" max="8705" width="12.42578125" style="1" customWidth="1"/>
    <col min="8706" max="8706" width="14" style="1" customWidth="1"/>
    <col min="8707" max="8707" width="9" style="1" customWidth="1"/>
    <col min="8708" max="8708" width="9.140625" style="1"/>
    <col min="8709" max="8709" width="6.85546875" style="1" customWidth="1"/>
    <col min="8710" max="8710" width="9.140625" style="1"/>
    <col min="8711" max="8712" width="6.42578125" style="1" customWidth="1"/>
    <col min="8713" max="8713" width="13.85546875" style="1" customWidth="1"/>
    <col min="8714" max="8714" width="9.140625" style="1"/>
    <col min="8715" max="8715" width="11.5703125" style="1" customWidth="1"/>
    <col min="8716" max="8960" width="9.140625" style="1"/>
    <col min="8961" max="8961" width="12.42578125" style="1" customWidth="1"/>
    <col min="8962" max="8962" width="14" style="1" customWidth="1"/>
    <col min="8963" max="8963" width="9" style="1" customWidth="1"/>
    <col min="8964" max="8964" width="9.140625" style="1"/>
    <col min="8965" max="8965" width="6.85546875" style="1" customWidth="1"/>
    <col min="8966" max="8966" width="9.140625" style="1"/>
    <col min="8967" max="8968" width="6.42578125" style="1" customWidth="1"/>
    <col min="8969" max="8969" width="13.85546875" style="1" customWidth="1"/>
    <col min="8970" max="8970" width="9.140625" style="1"/>
    <col min="8971" max="8971" width="11.5703125" style="1" customWidth="1"/>
    <col min="8972" max="9216" width="9.140625" style="1"/>
    <col min="9217" max="9217" width="12.42578125" style="1" customWidth="1"/>
    <col min="9218" max="9218" width="14" style="1" customWidth="1"/>
    <col min="9219" max="9219" width="9" style="1" customWidth="1"/>
    <col min="9220" max="9220" width="9.140625" style="1"/>
    <col min="9221" max="9221" width="6.85546875" style="1" customWidth="1"/>
    <col min="9222" max="9222" width="9.140625" style="1"/>
    <col min="9223" max="9224" width="6.42578125" style="1" customWidth="1"/>
    <col min="9225" max="9225" width="13.85546875" style="1" customWidth="1"/>
    <col min="9226" max="9226" width="9.140625" style="1"/>
    <col min="9227" max="9227" width="11.5703125" style="1" customWidth="1"/>
    <col min="9228" max="9472" width="9.140625" style="1"/>
    <col min="9473" max="9473" width="12.42578125" style="1" customWidth="1"/>
    <col min="9474" max="9474" width="14" style="1" customWidth="1"/>
    <col min="9475" max="9475" width="9" style="1" customWidth="1"/>
    <col min="9476" max="9476" width="9.140625" style="1"/>
    <col min="9477" max="9477" width="6.85546875" style="1" customWidth="1"/>
    <col min="9478" max="9478" width="9.140625" style="1"/>
    <col min="9479" max="9480" width="6.42578125" style="1" customWidth="1"/>
    <col min="9481" max="9481" width="13.85546875" style="1" customWidth="1"/>
    <col min="9482" max="9482" width="9.140625" style="1"/>
    <col min="9483" max="9483" width="11.5703125" style="1" customWidth="1"/>
    <col min="9484" max="9728" width="9.140625" style="1"/>
    <col min="9729" max="9729" width="12.42578125" style="1" customWidth="1"/>
    <col min="9730" max="9730" width="14" style="1" customWidth="1"/>
    <col min="9731" max="9731" width="9" style="1" customWidth="1"/>
    <col min="9732" max="9732" width="9.140625" style="1"/>
    <col min="9733" max="9733" width="6.85546875" style="1" customWidth="1"/>
    <col min="9734" max="9734" width="9.140625" style="1"/>
    <col min="9735" max="9736" width="6.42578125" style="1" customWidth="1"/>
    <col min="9737" max="9737" width="13.85546875" style="1" customWidth="1"/>
    <col min="9738" max="9738" width="9.140625" style="1"/>
    <col min="9739" max="9739" width="11.5703125" style="1" customWidth="1"/>
    <col min="9740" max="9984" width="9.140625" style="1"/>
    <col min="9985" max="9985" width="12.42578125" style="1" customWidth="1"/>
    <col min="9986" max="9986" width="14" style="1" customWidth="1"/>
    <col min="9987" max="9987" width="9" style="1" customWidth="1"/>
    <col min="9988" max="9988" width="9.140625" style="1"/>
    <col min="9989" max="9989" width="6.85546875" style="1" customWidth="1"/>
    <col min="9990" max="9990" width="9.140625" style="1"/>
    <col min="9991" max="9992" width="6.42578125" style="1" customWidth="1"/>
    <col min="9993" max="9993" width="13.85546875" style="1" customWidth="1"/>
    <col min="9994" max="9994" width="9.140625" style="1"/>
    <col min="9995" max="9995" width="11.5703125" style="1" customWidth="1"/>
    <col min="9996" max="10240" width="9.140625" style="1"/>
    <col min="10241" max="10241" width="12.42578125" style="1" customWidth="1"/>
    <col min="10242" max="10242" width="14" style="1" customWidth="1"/>
    <col min="10243" max="10243" width="9" style="1" customWidth="1"/>
    <col min="10244" max="10244" width="9.140625" style="1"/>
    <col min="10245" max="10245" width="6.85546875" style="1" customWidth="1"/>
    <col min="10246" max="10246" width="9.140625" style="1"/>
    <col min="10247" max="10248" width="6.42578125" style="1" customWidth="1"/>
    <col min="10249" max="10249" width="13.85546875" style="1" customWidth="1"/>
    <col min="10250" max="10250" width="9.140625" style="1"/>
    <col min="10251" max="10251" width="11.5703125" style="1" customWidth="1"/>
    <col min="10252" max="10496" width="9.140625" style="1"/>
    <col min="10497" max="10497" width="12.42578125" style="1" customWidth="1"/>
    <col min="10498" max="10498" width="14" style="1" customWidth="1"/>
    <col min="10499" max="10499" width="9" style="1" customWidth="1"/>
    <col min="10500" max="10500" width="9.140625" style="1"/>
    <col min="10501" max="10501" width="6.85546875" style="1" customWidth="1"/>
    <col min="10502" max="10502" width="9.140625" style="1"/>
    <col min="10503" max="10504" width="6.42578125" style="1" customWidth="1"/>
    <col min="10505" max="10505" width="13.85546875" style="1" customWidth="1"/>
    <col min="10506" max="10506" width="9.140625" style="1"/>
    <col min="10507" max="10507" width="11.5703125" style="1" customWidth="1"/>
    <col min="10508" max="10752" width="9.140625" style="1"/>
    <col min="10753" max="10753" width="12.42578125" style="1" customWidth="1"/>
    <col min="10754" max="10754" width="14" style="1" customWidth="1"/>
    <col min="10755" max="10755" width="9" style="1" customWidth="1"/>
    <col min="10756" max="10756" width="9.140625" style="1"/>
    <col min="10757" max="10757" width="6.85546875" style="1" customWidth="1"/>
    <col min="10758" max="10758" width="9.140625" style="1"/>
    <col min="10759" max="10760" width="6.42578125" style="1" customWidth="1"/>
    <col min="10761" max="10761" width="13.85546875" style="1" customWidth="1"/>
    <col min="10762" max="10762" width="9.140625" style="1"/>
    <col min="10763" max="10763" width="11.5703125" style="1" customWidth="1"/>
    <col min="10764" max="11008" width="9.140625" style="1"/>
    <col min="11009" max="11009" width="12.42578125" style="1" customWidth="1"/>
    <col min="11010" max="11010" width="14" style="1" customWidth="1"/>
    <col min="11011" max="11011" width="9" style="1" customWidth="1"/>
    <col min="11012" max="11012" width="9.140625" style="1"/>
    <col min="11013" max="11013" width="6.85546875" style="1" customWidth="1"/>
    <col min="11014" max="11014" width="9.140625" style="1"/>
    <col min="11015" max="11016" width="6.42578125" style="1" customWidth="1"/>
    <col min="11017" max="11017" width="13.85546875" style="1" customWidth="1"/>
    <col min="11018" max="11018" width="9.140625" style="1"/>
    <col min="11019" max="11019" width="11.5703125" style="1" customWidth="1"/>
    <col min="11020" max="11264" width="9.140625" style="1"/>
    <col min="11265" max="11265" width="12.42578125" style="1" customWidth="1"/>
    <col min="11266" max="11266" width="14" style="1" customWidth="1"/>
    <col min="11267" max="11267" width="9" style="1" customWidth="1"/>
    <col min="11268" max="11268" width="9.140625" style="1"/>
    <col min="11269" max="11269" width="6.85546875" style="1" customWidth="1"/>
    <col min="11270" max="11270" width="9.140625" style="1"/>
    <col min="11271" max="11272" width="6.42578125" style="1" customWidth="1"/>
    <col min="11273" max="11273" width="13.85546875" style="1" customWidth="1"/>
    <col min="11274" max="11274" width="9.140625" style="1"/>
    <col min="11275" max="11275" width="11.5703125" style="1" customWidth="1"/>
    <col min="11276" max="11520" width="9.140625" style="1"/>
    <col min="11521" max="11521" width="12.42578125" style="1" customWidth="1"/>
    <col min="11522" max="11522" width="14" style="1" customWidth="1"/>
    <col min="11523" max="11523" width="9" style="1" customWidth="1"/>
    <col min="11524" max="11524" width="9.140625" style="1"/>
    <col min="11525" max="11525" width="6.85546875" style="1" customWidth="1"/>
    <col min="11526" max="11526" width="9.140625" style="1"/>
    <col min="11527" max="11528" width="6.42578125" style="1" customWidth="1"/>
    <col min="11529" max="11529" width="13.85546875" style="1" customWidth="1"/>
    <col min="11530" max="11530" width="9.140625" style="1"/>
    <col min="11531" max="11531" width="11.5703125" style="1" customWidth="1"/>
    <col min="11532" max="11776" width="9.140625" style="1"/>
    <col min="11777" max="11777" width="12.42578125" style="1" customWidth="1"/>
    <col min="11778" max="11778" width="14" style="1" customWidth="1"/>
    <col min="11779" max="11779" width="9" style="1" customWidth="1"/>
    <col min="11780" max="11780" width="9.140625" style="1"/>
    <col min="11781" max="11781" width="6.85546875" style="1" customWidth="1"/>
    <col min="11782" max="11782" width="9.140625" style="1"/>
    <col min="11783" max="11784" width="6.42578125" style="1" customWidth="1"/>
    <col min="11785" max="11785" width="13.85546875" style="1" customWidth="1"/>
    <col min="11786" max="11786" width="9.140625" style="1"/>
    <col min="11787" max="11787" width="11.5703125" style="1" customWidth="1"/>
    <col min="11788" max="12032" width="9.140625" style="1"/>
    <col min="12033" max="12033" width="12.42578125" style="1" customWidth="1"/>
    <col min="12034" max="12034" width="14" style="1" customWidth="1"/>
    <col min="12035" max="12035" width="9" style="1" customWidth="1"/>
    <col min="12036" max="12036" width="9.140625" style="1"/>
    <col min="12037" max="12037" width="6.85546875" style="1" customWidth="1"/>
    <col min="12038" max="12038" width="9.140625" style="1"/>
    <col min="12039" max="12040" width="6.42578125" style="1" customWidth="1"/>
    <col min="12041" max="12041" width="13.85546875" style="1" customWidth="1"/>
    <col min="12042" max="12042" width="9.140625" style="1"/>
    <col min="12043" max="12043" width="11.5703125" style="1" customWidth="1"/>
    <col min="12044" max="12288" width="9.140625" style="1"/>
    <col min="12289" max="12289" width="12.42578125" style="1" customWidth="1"/>
    <col min="12290" max="12290" width="14" style="1" customWidth="1"/>
    <col min="12291" max="12291" width="9" style="1" customWidth="1"/>
    <col min="12292" max="12292" width="9.140625" style="1"/>
    <col min="12293" max="12293" width="6.85546875" style="1" customWidth="1"/>
    <col min="12294" max="12294" width="9.140625" style="1"/>
    <col min="12295" max="12296" width="6.42578125" style="1" customWidth="1"/>
    <col min="12297" max="12297" width="13.85546875" style="1" customWidth="1"/>
    <col min="12298" max="12298" width="9.140625" style="1"/>
    <col min="12299" max="12299" width="11.5703125" style="1" customWidth="1"/>
    <col min="12300" max="12544" width="9.140625" style="1"/>
    <col min="12545" max="12545" width="12.42578125" style="1" customWidth="1"/>
    <col min="12546" max="12546" width="14" style="1" customWidth="1"/>
    <col min="12547" max="12547" width="9" style="1" customWidth="1"/>
    <col min="12548" max="12548" width="9.140625" style="1"/>
    <col min="12549" max="12549" width="6.85546875" style="1" customWidth="1"/>
    <col min="12550" max="12550" width="9.140625" style="1"/>
    <col min="12551" max="12552" width="6.42578125" style="1" customWidth="1"/>
    <col min="12553" max="12553" width="13.85546875" style="1" customWidth="1"/>
    <col min="12554" max="12554" width="9.140625" style="1"/>
    <col min="12555" max="12555" width="11.5703125" style="1" customWidth="1"/>
    <col min="12556" max="12800" width="9.140625" style="1"/>
    <col min="12801" max="12801" width="12.42578125" style="1" customWidth="1"/>
    <col min="12802" max="12802" width="14" style="1" customWidth="1"/>
    <col min="12803" max="12803" width="9" style="1" customWidth="1"/>
    <col min="12804" max="12804" width="9.140625" style="1"/>
    <col min="12805" max="12805" width="6.85546875" style="1" customWidth="1"/>
    <col min="12806" max="12806" width="9.140625" style="1"/>
    <col min="12807" max="12808" width="6.42578125" style="1" customWidth="1"/>
    <col min="12809" max="12809" width="13.85546875" style="1" customWidth="1"/>
    <col min="12810" max="12810" width="9.140625" style="1"/>
    <col min="12811" max="12811" width="11.5703125" style="1" customWidth="1"/>
    <col min="12812" max="13056" width="9.140625" style="1"/>
    <col min="13057" max="13057" width="12.42578125" style="1" customWidth="1"/>
    <col min="13058" max="13058" width="14" style="1" customWidth="1"/>
    <col min="13059" max="13059" width="9" style="1" customWidth="1"/>
    <col min="13060" max="13060" width="9.140625" style="1"/>
    <col min="13061" max="13061" width="6.85546875" style="1" customWidth="1"/>
    <col min="13062" max="13062" width="9.140625" style="1"/>
    <col min="13063" max="13064" width="6.42578125" style="1" customWidth="1"/>
    <col min="13065" max="13065" width="13.85546875" style="1" customWidth="1"/>
    <col min="13066" max="13066" width="9.140625" style="1"/>
    <col min="13067" max="13067" width="11.5703125" style="1" customWidth="1"/>
    <col min="13068" max="13312" width="9.140625" style="1"/>
    <col min="13313" max="13313" width="12.42578125" style="1" customWidth="1"/>
    <col min="13314" max="13314" width="14" style="1" customWidth="1"/>
    <col min="13315" max="13315" width="9" style="1" customWidth="1"/>
    <col min="13316" max="13316" width="9.140625" style="1"/>
    <col min="13317" max="13317" width="6.85546875" style="1" customWidth="1"/>
    <col min="13318" max="13318" width="9.140625" style="1"/>
    <col min="13319" max="13320" width="6.42578125" style="1" customWidth="1"/>
    <col min="13321" max="13321" width="13.85546875" style="1" customWidth="1"/>
    <col min="13322" max="13322" width="9.140625" style="1"/>
    <col min="13323" max="13323" width="11.5703125" style="1" customWidth="1"/>
    <col min="13324" max="13568" width="9.140625" style="1"/>
    <col min="13569" max="13569" width="12.42578125" style="1" customWidth="1"/>
    <col min="13570" max="13570" width="14" style="1" customWidth="1"/>
    <col min="13571" max="13571" width="9" style="1" customWidth="1"/>
    <col min="13572" max="13572" width="9.140625" style="1"/>
    <col min="13573" max="13573" width="6.85546875" style="1" customWidth="1"/>
    <col min="13574" max="13574" width="9.140625" style="1"/>
    <col min="13575" max="13576" width="6.42578125" style="1" customWidth="1"/>
    <col min="13577" max="13577" width="13.85546875" style="1" customWidth="1"/>
    <col min="13578" max="13578" width="9.140625" style="1"/>
    <col min="13579" max="13579" width="11.5703125" style="1" customWidth="1"/>
    <col min="13580" max="13824" width="9.140625" style="1"/>
    <col min="13825" max="13825" width="12.42578125" style="1" customWidth="1"/>
    <col min="13826" max="13826" width="14" style="1" customWidth="1"/>
    <col min="13827" max="13827" width="9" style="1" customWidth="1"/>
    <col min="13828" max="13828" width="9.140625" style="1"/>
    <col min="13829" max="13829" width="6.85546875" style="1" customWidth="1"/>
    <col min="13830" max="13830" width="9.140625" style="1"/>
    <col min="13831" max="13832" width="6.42578125" style="1" customWidth="1"/>
    <col min="13833" max="13833" width="13.85546875" style="1" customWidth="1"/>
    <col min="13834" max="13834" width="9.140625" style="1"/>
    <col min="13835" max="13835" width="11.5703125" style="1" customWidth="1"/>
    <col min="13836" max="14080" width="9.140625" style="1"/>
    <col min="14081" max="14081" width="12.42578125" style="1" customWidth="1"/>
    <col min="14082" max="14082" width="14" style="1" customWidth="1"/>
    <col min="14083" max="14083" width="9" style="1" customWidth="1"/>
    <col min="14084" max="14084" width="9.140625" style="1"/>
    <col min="14085" max="14085" width="6.85546875" style="1" customWidth="1"/>
    <col min="14086" max="14086" width="9.140625" style="1"/>
    <col min="14087" max="14088" width="6.42578125" style="1" customWidth="1"/>
    <col min="14089" max="14089" width="13.85546875" style="1" customWidth="1"/>
    <col min="14090" max="14090" width="9.140625" style="1"/>
    <col min="14091" max="14091" width="11.5703125" style="1" customWidth="1"/>
    <col min="14092" max="14336" width="9.140625" style="1"/>
    <col min="14337" max="14337" width="12.42578125" style="1" customWidth="1"/>
    <col min="14338" max="14338" width="14" style="1" customWidth="1"/>
    <col min="14339" max="14339" width="9" style="1" customWidth="1"/>
    <col min="14340" max="14340" width="9.140625" style="1"/>
    <col min="14341" max="14341" width="6.85546875" style="1" customWidth="1"/>
    <col min="14342" max="14342" width="9.140625" style="1"/>
    <col min="14343" max="14344" width="6.42578125" style="1" customWidth="1"/>
    <col min="14345" max="14345" width="13.85546875" style="1" customWidth="1"/>
    <col min="14346" max="14346" width="9.140625" style="1"/>
    <col min="14347" max="14347" width="11.5703125" style="1" customWidth="1"/>
    <col min="14348" max="14592" width="9.140625" style="1"/>
    <col min="14593" max="14593" width="12.42578125" style="1" customWidth="1"/>
    <col min="14594" max="14594" width="14" style="1" customWidth="1"/>
    <col min="14595" max="14595" width="9" style="1" customWidth="1"/>
    <col min="14596" max="14596" width="9.140625" style="1"/>
    <col min="14597" max="14597" width="6.85546875" style="1" customWidth="1"/>
    <col min="14598" max="14598" width="9.140625" style="1"/>
    <col min="14599" max="14600" width="6.42578125" style="1" customWidth="1"/>
    <col min="14601" max="14601" width="13.85546875" style="1" customWidth="1"/>
    <col min="14602" max="14602" width="9.140625" style="1"/>
    <col min="14603" max="14603" width="11.5703125" style="1" customWidth="1"/>
    <col min="14604" max="14848" width="9.140625" style="1"/>
    <col min="14849" max="14849" width="12.42578125" style="1" customWidth="1"/>
    <col min="14850" max="14850" width="14" style="1" customWidth="1"/>
    <col min="14851" max="14851" width="9" style="1" customWidth="1"/>
    <col min="14852" max="14852" width="9.140625" style="1"/>
    <col min="14853" max="14853" width="6.85546875" style="1" customWidth="1"/>
    <col min="14854" max="14854" width="9.140625" style="1"/>
    <col min="14855" max="14856" width="6.42578125" style="1" customWidth="1"/>
    <col min="14857" max="14857" width="13.85546875" style="1" customWidth="1"/>
    <col min="14858" max="14858" width="9.140625" style="1"/>
    <col min="14859" max="14859" width="11.5703125" style="1" customWidth="1"/>
    <col min="14860" max="15104" width="9.140625" style="1"/>
    <col min="15105" max="15105" width="12.42578125" style="1" customWidth="1"/>
    <col min="15106" max="15106" width="14" style="1" customWidth="1"/>
    <col min="15107" max="15107" width="9" style="1" customWidth="1"/>
    <col min="15108" max="15108" width="9.140625" style="1"/>
    <col min="15109" max="15109" width="6.85546875" style="1" customWidth="1"/>
    <col min="15110" max="15110" width="9.140625" style="1"/>
    <col min="15111" max="15112" width="6.42578125" style="1" customWidth="1"/>
    <col min="15113" max="15113" width="13.85546875" style="1" customWidth="1"/>
    <col min="15114" max="15114" width="9.140625" style="1"/>
    <col min="15115" max="15115" width="11.5703125" style="1" customWidth="1"/>
    <col min="15116" max="15360" width="9.140625" style="1"/>
    <col min="15361" max="15361" width="12.42578125" style="1" customWidth="1"/>
    <col min="15362" max="15362" width="14" style="1" customWidth="1"/>
    <col min="15363" max="15363" width="9" style="1" customWidth="1"/>
    <col min="15364" max="15364" width="9.140625" style="1"/>
    <col min="15365" max="15365" width="6.85546875" style="1" customWidth="1"/>
    <col min="15366" max="15366" width="9.140625" style="1"/>
    <col min="15367" max="15368" width="6.42578125" style="1" customWidth="1"/>
    <col min="15369" max="15369" width="13.85546875" style="1" customWidth="1"/>
    <col min="15370" max="15370" width="9.140625" style="1"/>
    <col min="15371" max="15371" width="11.5703125" style="1" customWidth="1"/>
    <col min="15372" max="15616" width="9.140625" style="1"/>
    <col min="15617" max="15617" width="12.42578125" style="1" customWidth="1"/>
    <col min="15618" max="15618" width="14" style="1" customWidth="1"/>
    <col min="15619" max="15619" width="9" style="1" customWidth="1"/>
    <col min="15620" max="15620" width="9.140625" style="1"/>
    <col min="15621" max="15621" width="6.85546875" style="1" customWidth="1"/>
    <col min="15622" max="15622" width="9.140625" style="1"/>
    <col min="15623" max="15624" width="6.42578125" style="1" customWidth="1"/>
    <col min="15625" max="15625" width="13.85546875" style="1" customWidth="1"/>
    <col min="15626" max="15626" width="9.140625" style="1"/>
    <col min="15627" max="15627" width="11.5703125" style="1" customWidth="1"/>
    <col min="15628" max="15872" width="9.140625" style="1"/>
    <col min="15873" max="15873" width="12.42578125" style="1" customWidth="1"/>
    <col min="15874" max="15874" width="14" style="1" customWidth="1"/>
    <col min="15875" max="15875" width="9" style="1" customWidth="1"/>
    <col min="15876" max="15876" width="9.140625" style="1"/>
    <col min="15877" max="15877" width="6.85546875" style="1" customWidth="1"/>
    <col min="15878" max="15878" width="9.140625" style="1"/>
    <col min="15879" max="15880" width="6.42578125" style="1" customWidth="1"/>
    <col min="15881" max="15881" width="13.85546875" style="1" customWidth="1"/>
    <col min="15882" max="15882" width="9.140625" style="1"/>
    <col min="15883" max="15883" width="11.5703125" style="1" customWidth="1"/>
    <col min="15884" max="16128" width="9.140625" style="1"/>
    <col min="16129" max="16129" width="12.42578125" style="1" customWidth="1"/>
    <col min="16130" max="16130" width="14" style="1" customWidth="1"/>
    <col min="16131" max="16131" width="9" style="1" customWidth="1"/>
    <col min="16132" max="16132" width="9.140625" style="1"/>
    <col min="16133" max="16133" width="6.85546875" style="1" customWidth="1"/>
    <col min="16134" max="16134" width="9.140625" style="1"/>
    <col min="16135" max="16136" width="6.42578125" style="1" customWidth="1"/>
    <col min="16137" max="16137" width="13.85546875" style="1" customWidth="1"/>
    <col min="16138" max="16138" width="9.140625" style="1"/>
    <col min="16139" max="16139" width="11.5703125" style="1" customWidth="1"/>
    <col min="16140" max="16384" width="9.140625" style="1"/>
  </cols>
  <sheetData>
    <row r="1" spans="1:9">
      <c r="A1" s="3" t="s">
        <v>31</v>
      </c>
      <c r="B1" s="48" t="str">
        <f>'1. stran'!B6</f>
        <v>CENTER ŠOLSKIH IN OBŠOLSKIH DEJAVNOSTI</v>
      </c>
      <c r="C1" s="19"/>
      <c r="D1" s="19"/>
      <c r="E1" s="19"/>
      <c r="F1" s="19"/>
      <c r="G1" s="19"/>
      <c r="H1" s="19"/>
      <c r="I1" s="49"/>
    </row>
    <row r="2" spans="1:9">
      <c r="A2" s="6"/>
      <c r="B2" s="24" t="str">
        <f>'1. stran'!B7</f>
        <v>Frankopanska 9</v>
      </c>
      <c r="I2" s="50"/>
    </row>
    <row r="3" spans="1:9">
      <c r="A3" s="9"/>
      <c r="B3" s="51" t="str">
        <f>'1. stran'!B8</f>
        <v>1000 Ljubljana</v>
      </c>
      <c r="C3" s="17"/>
      <c r="D3" s="17"/>
      <c r="E3" s="17"/>
      <c r="F3" s="17"/>
      <c r="G3" s="17"/>
      <c r="H3" s="17"/>
      <c r="I3" s="52"/>
    </row>
    <row r="4" spans="1:9">
      <c r="B4" s="24"/>
    </row>
    <row r="5" spans="1:9">
      <c r="A5" s="15" t="s">
        <v>1</v>
      </c>
      <c r="B5" s="29" t="s">
        <v>287</v>
      </c>
      <c r="C5" s="27"/>
      <c r="D5" s="27"/>
      <c r="E5" s="27"/>
      <c r="F5" s="27"/>
      <c r="G5" s="27"/>
      <c r="H5" s="27"/>
      <c r="I5" s="54"/>
    </row>
    <row r="6" spans="1:9">
      <c r="B6" s="24"/>
    </row>
    <row r="7" spans="1:9">
      <c r="A7" s="15" t="s">
        <v>2</v>
      </c>
      <c r="B7" s="29" t="str">
        <f>'1. stran'!B14:E14</f>
        <v>ENERGETSKA SANACIJA</v>
      </c>
      <c r="C7" s="27"/>
      <c r="D7" s="27"/>
      <c r="E7" s="27"/>
      <c r="F7" s="27"/>
      <c r="G7" s="27"/>
      <c r="H7" s="27"/>
      <c r="I7" s="54"/>
    </row>
    <row r="8" spans="1:9" ht="15" customHeight="1"/>
    <row r="9" spans="1:9" ht="11.25" customHeight="1"/>
    <row r="10" spans="1:9" ht="20.25">
      <c r="B10" s="55" t="s">
        <v>32</v>
      </c>
      <c r="C10" s="56"/>
      <c r="D10" s="56"/>
      <c r="E10" s="56"/>
      <c r="F10" s="56"/>
      <c r="G10" s="56"/>
      <c r="H10" s="56"/>
      <c r="I10" s="57"/>
    </row>
    <row r="12" spans="1:9">
      <c r="A12" s="58" t="s">
        <v>33</v>
      </c>
      <c r="B12" s="59" t="s">
        <v>34</v>
      </c>
      <c r="C12" s="56"/>
      <c r="D12" s="56"/>
      <c r="E12" s="56"/>
      <c r="F12" s="56"/>
      <c r="G12" s="56"/>
      <c r="H12" s="56"/>
      <c r="I12" s="57"/>
    </row>
    <row r="13" spans="1:9" ht="4.5" customHeight="1">
      <c r="A13" s="58"/>
      <c r="B13" s="24"/>
    </row>
    <row r="14" spans="1:9" ht="16.5" customHeight="1">
      <c r="A14" s="69" t="s">
        <v>247</v>
      </c>
      <c r="B14" s="1" t="s">
        <v>217</v>
      </c>
      <c r="I14" s="53">
        <f>'A|Pripravljalna dela'!F31</f>
        <v>0</v>
      </c>
    </row>
    <row r="15" spans="1:9">
      <c r="A15" s="69" t="s">
        <v>35</v>
      </c>
      <c r="B15" s="1" t="str">
        <f>'A|Rušitvena d.'!B1</f>
        <v>RUŠITVENA DELA</v>
      </c>
      <c r="I15" s="53">
        <f>'A|Rušitvena d.'!F82</f>
        <v>0</v>
      </c>
    </row>
    <row r="16" spans="1:9">
      <c r="A16" s="69" t="s">
        <v>36</v>
      </c>
      <c r="B16" s="1" t="str">
        <f>'A|Zemeljska d.'!B1</f>
        <v>ZEMELJSKA DELA</v>
      </c>
      <c r="I16" s="53">
        <f>'A|Zemeljska d.'!F43</f>
        <v>0</v>
      </c>
    </row>
    <row r="17" spans="1:9">
      <c r="A17" s="69" t="s">
        <v>37</v>
      </c>
      <c r="B17" s="1" t="str">
        <f>'A|Zidarska d.'!B1</f>
        <v>ZIDARSKA DELA</v>
      </c>
      <c r="I17" s="53">
        <f>'A|Zidarska d.'!F51</f>
        <v>0</v>
      </c>
    </row>
    <row r="18" spans="1:9">
      <c r="A18" s="69" t="s">
        <v>38</v>
      </c>
      <c r="B18" s="1" t="str">
        <f>'A|Fasada'!B1</f>
        <v>FASADERSKA DELA</v>
      </c>
      <c r="I18" s="53">
        <f>'A|Fasada'!F64</f>
        <v>0</v>
      </c>
    </row>
    <row r="19" spans="1:9">
      <c r="B19" s="149" t="s">
        <v>39</v>
      </c>
      <c r="C19" s="56"/>
      <c r="D19" s="56"/>
      <c r="E19" s="56"/>
      <c r="F19" s="56"/>
      <c r="G19" s="56"/>
      <c r="H19" s="56"/>
      <c r="I19" s="61">
        <f>SUM(I14:I18)</f>
        <v>0</v>
      </c>
    </row>
    <row r="21" spans="1:9">
      <c r="A21" s="58" t="s">
        <v>40</v>
      </c>
      <c r="B21" s="59" t="s">
        <v>41</v>
      </c>
      <c r="C21" s="56"/>
      <c r="D21" s="56"/>
      <c r="E21" s="56"/>
      <c r="F21" s="56"/>
      <c r="G21" s="56"/>
      <c r="H21" s="56"/>
      <c r="I21" s="57"/>
    </row>
    <row r="22" spans="1:9" ht="5.25" customHeight="1">
      <c r="A22" s="58"/>
      <c r="B22" s="24"/>
    </row>
    <row r="23" spans="1:9">
      <c r="A23" s="69" t="s">
        <v>42</v>
      </c>
      <c r="B23" s="1" t="str">
        <f>'B|Krovsko kleparska d.'!B5</f>
        <v>KROVSKO KLEPARSKA DELA</v>
      </c>
      <c r="I23" s="53">
        <f>'B|Krovsko kleparska d.'!F33</f>
        <v>0</v>
      </c>
    </row>
    <row r="24" spans="1:9">
      <c r="A24" s="69" t="s">
        <v>43</v>
      </c>
      <c r="B24" s="1" t="str">
        <f>'B|Stavbno pohi.'!B1</f>
        <v>STAVBNO POHIŠTVO</v>
      </c>
      <c r="I24" s="53">
        <f>'B|Stavbno pohi.'!F100</f>
        <v>0</v>
      </c>
    </row>
    <row r="25" spans="1:9">
      <c r="A25" s="69" t="s">
        <v>44</v>
      </c>
      <c r="B25" s="1" t="str">
        <f>'B|Montažerska d. '!B1</f>
        <v>MONTAŽERSKA DELA</v>
      </c>
      <c r="I25" s="53">
        <f>'B|Montažerska d. '!F23</f>
        <v>0</v>
      </c>
    </row>
    <row r="26" spans="1:9">
      <c r="A26" s="69"/>
      <c r="B26" s="149" t="s">
        <v>45</v>
      </c>
      <c r="C26" s="56"/>
      <c r="D26" s="56"/>
      <c r="E26" s="56"/>
      <c r="F26" s="56"/>
      <c r="G26" s="56"/>
      <c r="H26" s="56"/>
      <c r="I26" s="61">
        <f>SUM(I23:I25)</f>
        <v>0</v>
      </c>
    </row>
    <row r="27" spans="1:9">
      <c r="A27" s="69"/>
    </row>
    <row r="28" spans="1:9" s="24" customFormat="1">
      <c r="A28" s="146" t="s">
        <v>220</v>
      </c>
      <c r="B28" s="149" t="s">
        <v>221</v>
      </c>
      <c r="C28" s="147"/>
      <c r="D28" s="147"/>
      <c r="E28" s="147"/>
      <c r="F28" s="147"/>
      <c r="G28" s="147"/>
      <c r="H28" s="147"/>
      <c r="I28" s="148"/>
    </row>
    <row r="29" spans="1:9" s="24" customFormat="1" ht="5.25" customHeight="1">
      <c r="A29" s="146"/>
      <c r="B29" s="62"/>
      <c r="C29" s="62"/>
      <c r="D29" s="62"/>
      <c r="E29" s="62"/>
      <c r="F29" s="62"/>
      <c r="G29" s="62"/>
      <c r="H29" s="62"/>
      <c r="I29" s="68"/>
    </row>
    <row r="30" spans="1:9" s="24" customFormat="1" ht="16.5" customHeight="1">
      <c r="A30" s="146" t="s">
        <v>239</v>
      </c>
      <c r="B30" s="62" t="s">
        <v>277</v>
      </c>
      <c r="C30" s="62"/>
      <c r="D30" s="62"/>
      <c r="E30" s="62"/>
      <c r="F30" s="62"/>
      <c r="G30" s="62"/>
      <c r="H30" s="62"/>
      <c r="I30" s="68">
        <f>'E1| El.inst.'!F212</f>
        <v>0</v>
      </c>
    </row>
    <row r="31" spans="1:9" s="24" customFormat="1">
      <c r="A31" s="146"/>
      <c r="B31" s="149" t="s">
        <v>222</v>
      </c>
      <c r="C31" s="147"/>
      <c r="D31" s="147"/>
      <c r="E31" s="147"/>
      <c r="F31" s="147"/>
      <c r="G31" s="147"/>
      <c r="H31" s="147"/>
      <c r="I31" s="61">
        <f>SUM(I30:I30)</f>
        <v>0</v>
      </c>
    </row>
    <row r="33" spans="1:9" s="24" customFormat="1">
      <c r="A33" s="146" t="s">
        <v>223</v>
      </c>
      <c r="B33" s="149" t="s">
        <v>224</v>
      </c>
      <c r="C33" s="60"/>
      <c r="D33" s="60"/>
      <c r="E33" s="60"/>
      <c r="F33" s="60"/>
      <c r="G33" s="60"/>
      <c r="H33" s="60"/>
      <c r="I33" s="61"/>
    </row>
    <row r="34" spans="1:9" s="24" customFormat="1" ht="5.25" customHeight="1">
      <c r="A34" s="146"/>
      <c r="B34" s="150"/>
      <c r="C34" s="150"/>
      <c r="D34" s="150"/>
      <c r="E34" s="150"/>
      <c r="F34" s="150"/>
      <c r="G34" s="150"/>
      <c r="H34" s="150"/>
      <c r="I34" s="151"/>
    </row>
    <row r="35" spans="1:9" s="24" customFormat="1" ht="16.5" customHeight="1">
      <c r="A35" s="146" t="s">
        <v>240</v>
      </c>
      <c r="B35" s="181" t="s">
        <v>242</v>
      </c>
      <c r="C35" s="150"/>
      <c r="D35" s="150"/>
      <c r="E35" s="150"/>
      <c r="F35" s="150"/>
      <c r="G35" s="150"/>
      <c r="H35" s="150"/>
      <c r="I35" s="182">
        <f>'S1| Kanalizacija'!F28</f>
        <v>0</v>
      </c>
    </row>
    <row r="36" spans="1:9" s="24" customFormat="1" ht="16.5" customHeight="1">
      <c r="A36" s="146" t="s">
        <v>241</v>
      </c>
      <c r="B36" s="181" t="s">
        <v>243</v>
      </c>
      <c r="C36" s="150"/>
      <c r="D36" s="150"/>
      <c r="E36" s="150"/>
      <c r="F36" s="150"/>
      <c r="G36" s="150"/>
      <c r="H36" s="150"/>
      <c r="I36" s="182">
        <f>'S2| Prezračevanje'!F85</f>
        <v>0</v>
      </c>
    </row>
    <row r="37" spans="1:9" s="24" customFormat="1" ht="16.5" customHeight="1">
      <c r="A37" s="146" t="s">
        <v>612</v>
      </c>
      <c r="B37" s="181" t="s">
        <v>614</v>
      </c>
      <c r="C37" s="150"/>
      <c r="D37" s="150"/>
      <c r="E37" s="150"/>
      <c r="F37" s="150"/>
      <c r="G37" s="150"/>
      <c r="H37" s="150"/>
      <c r="I37" s="182">
        <f>'S3|Namest. termostatskih vent.'!E24</f>
        <v>0</v>
      </c>
    </row>
    <row r="38" spans="1:9" s="24" customFormat="1" ht="16.5" customHeight="1">
      <c r="A38" s="146" t="s">
        <v>613</v>
      </c>
      <c r="B38" s="181" t="s">
        <v>615</v>
      </c>
      <c r="C38" s="150"/>
      <c r="D38" s="150"/>
      <c r="E38" s="150"/>
      <c r="F38" s="150"/>
      <c r="G38" s="150"/>
      <c r="H38" s="150"/>
      <c r="I38" s="182">
        <f>'S4|Menjava WC kotličkov'!E38</f>
        <v>0</v>
      </c>
    </row>
    <row r="39" spans="1:9" s="24" customFormat="1">
      <c r="A39" s="146"/>
      <c r="B39" s="149" t="s">
        <v>226</v>
      </c>
      <c r="C39" s="147"/>
      <c r="D39" s="147"/>
      <c r="E39" s="147"/>
      <c r="F39" s="147"/>
      <c r="G39" s="147"/>
      <c r="H39" s="147"/>
      <c r="I39" s="61">
        <f>SUM(I35:I38)</f>
        <v>0</v>
      </c>
    </row>
    <row r="40" spans="1:9" ht="17.25" thickBot="1">
      <c r="A40" s="69"/>
    </row>
    <row r="41" spans="1:9" s="62" customFormat="1" ht="20.100000000000001" customHeight="1">
      <c r="B41" s="63" t="s">
        <v>225</v>
      </c>
      <c r="C41" s="64"/>
      <c r="D41" s="64"/>
      <c r="E41" s="64"/>
      <c r="F41" s="64"/>
      <c r="G41" s="64"/>
      <c r="H41" s="64"/>
      <c r="I41" s="65">
        <f>I19+I26+I31+I39</f>
        <v>0</v>
      </c>
    </row>
    <row r="42" spans="1:9" s="62" customFormat="1" ht="17.25" customHeight="1" thickBot="1">
      <c r="B42" s="66" t="s">
        <v>244</v>
      </c>
      <c r="C42" s="67"/>
      <c r="D42" s="67"/>
      <c r="E42" s="67"/>
      <c r="F42" s="67"/>
      <c r="G42" s="67"/>
      <c r="H42" s="67"/>
      <c r="I42" s="152">
        <f>(I41)*0.22</f>
        <v>0</v>
      </c>
    </row>
    <row r="43" spans="1:9" s="62" customFormat="1" ht="17.25" customHeight="1" thickBot="1">
      <c r="B43" s="24"/>
      <c r="I43" s="68"/>
    </row>
    <row r="44" spans="1:9" s="62" customFormat="1" ht="25.5" customHeight="1" thickBot="1">
      <c r="B44" s="153" t="s">
        <v>245</v>
      </c>
      <c r="C44" s="154"/>
      <c r="D44" s="154"/>
      <c r="E44" s="154"/>
      <c r="F44" s="154"/>
      <c r="G44" s="154"/>
      <c r="H44" s="154"/>
      <c r="I44" s="155">
        <f>SUM(I41:I43)</f>
        <v>0</v>
      </c>
    </row>
    <row r="46" spans="1:9">
      <c r="A46" s="69"/>
    </row>
  </sheetData>
  <sheetProtection algorithmName="SHA-512" hashValue="k4oxO0DkXzCYywFWjhkxB9S/NiJAmNWwaWHHpOFPIqedX69h5+WWsrcCNo6FGxK7BxiG+M/bBYZTuil+SBM9tA==" saltValue="EN305O91rpY1OH2EnDMJoA==" spinCount="100000" sheet="1" objects="1" scenarios="1" selectLockedCells="1"/>
  <pageMargins left="0.78740157480314965" right="0.59055118110236227" top="0.63" bottom="0.55118110236220474" header="0.51181102362204722" footer="0.51181102362204722"/>
  <pageSetup paperSize="9" scale="97" firstPageNumber="0" orientation="portrait" r:id="rId1"/>
  <headerFooter alignWithMargins="0"/>
  <rowBreaks count="1" manualBreakCount="1">
    <brk id="3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4BEC-D2B1-444A-883F-4959DDE4F50A}">
  <sheetPr codeName="List5"/>
  <dimension ref="A1:P47"/>
  <sheetViews>
    <sheetView showGridLines="0" view="pageBreakPreview" topLeftCell="A4" zoomScaleNormal="100" zoomScaleSheetLayoutView="100" workbookViewId="0">
      <selection activeCell="I38" sqref="I38"/>
    </sheetView>
  </sheetViews>
  <sheetFormatPr defaultRowHeight="16.5"/>
  <cols>
    <col min="1" max="1" width="12.42578125" style="1" customWidth="1"/>
    <col min="2" max="2" width="14" style="1" customWidth="1"/>
    <col min="3" max="3" width="9" style="1" customWidth="1"/>
    <col min="4" max="4" width="9.140625" style="1"/>
    <col min="5" max="5" width="6.85546875" style="1" customWidth="1"/>
    <col min="6" max="6" width="9.140625" style="1"/>
    <col min="7" max="8" width="6.42578125" style="1" customWidth="1"/>
    <col min="9" max="9" width="15.140625" style="53" customWidth="1"/>
    <col min="10" max="10" width="0" style="1" hidden="1" customWidth="1"/>
    <col min="11" max="11" width="20.5703125" style="1" hidden="1" customWidth="1"/>
    <col min="12" max="16" width="0" style="1" hidden="1" customWidth="1"/>
    <col min="17" max="256" width="9.140625" style="1"/>
    <col min="257" max="257" width="12.42578125" style="1" customWidth="1"/>
    <col min="258" max="258" width="14" style="1" customWidth="1"/>
    <col min="259" max="259" width="9" style="1" customWidth="1"/>
    <col min="260" max="260" width="9.140625" style="1"/>
    <col min="261" max="261" width="6.85546875" style="1" customWidth="1"/>
    <col min="262" max="262" width="9.140625" style="1"/>
    <col min="263" max="264" width="6.42578125" style="1" customWidth="1"/>
    <col min="265" max="265" width="13.85546875" style="1" customWidth="1"/>
    <col min="266" max="266" width="9.140625" style="1"/>
    <col min="267" max="267" width="11.5703125" style="1" customWidth="1"/>
    <col min="268" max="512" width="9.140625" style="1"/>
    <col min="513" max="513" width="12.42578125" style="1" customWidth="1"/>
    <col min="514" max="514" width="14" style="1" customWidth="1"/>
    <col min="515" max="515" width="9" style="1" customWidth="1"/>
    <col min="516" max="516" width="9.140625" style="1"/>
    <col min="517" max="517" width="6.85546875" style="1" customWidth="1"/>
    <col min="518" max="518" width="9.140625" style="1"/>
    <col min="519" max="520" width="6.42578125" style="1" customWidth="1"/>
    <col min="521" max="521" width="13.85546875" style="1" customWidth="1"/>
    <col min="522" max="522" width="9.140625" style="1"/>
    <col min="523" max="523" width="11.5703125" style="1" customWidth="1"/>
    <col min="524" max="768" width="9.140625" style="1"/>
    <col min="769" max="769" width="12.42578125" style="1" customWidth="1"/>
    <col min="770" max="770" width="14" style="1" customWidth="1"/>
    <col min="771" max="771" width="9" style="1" customWidth="1"/>
    <col min="772" max="772" width="9.140625" style="1"/>
    <col min="773" max="773" width="6.85546875" style="1" customWidth="1"/>
    <col min="774" max="774" width="9.140625" style="1"/>
    <col min="775" max="776" width="6.42578125" style="1" customWidth="1"/>
    <col min="777" max="777" width="13.85546875" style="1" customWidth="1"/>
    <col min="778" max="778" width="9.140625" style="1"/>
    <col min="779" max="779" width="11.5703125" style="1" customWidth="1"/>
    <col min="780" max="1024" width="9.140625" style="1"/>
    <col min="1025" max="1025" width="12.42578125" style="1" customWidth="1"/>
    <col min="1026" max="1026" width="14" style="1" customWidth="1"/>
    <col min="1027" max="1027" width="9" style="1" customWidth="1"/>
    <col min="1028" max="1028" width="9.140625" style="1"/>
    <col min="1029" max="1029" width="6.85546875" style="1" customWidth="1"/>
    <col min="1030" max="1030" width="9.140625" style="1"/>
    <col min="1031" max="1032" width="6.42578125" style="1" customWidth="1"/>
    <col min="1033" max="1033" width="13.85546875" style="1" customWidth="1"/>
    <col min="1034" max="1034" width="9.140625" style="1"/>
    <col min="1035" max="1035" width="11.5703125" style="1" customWidth="1"/>
    <col min="1036" max="1280" width="9.140625" style="1"/>
    <col min="1281" max="1281" width="12.42578125" style="1" customWidth="1"/>
    <col min="1282" max="1282" width="14" style="1" customWidth="1"/>
    <col min="1283" max="1283" width="9" style="1" customWidth="1"/>
    <col min="1284" max="1284" width="9.140625" style="1"/>
    <col min="1285" max="1285" width="6.85546875" style="1" customWidth="1"/>
    <col min="1286" max="1286" width="9.140625" style="1"/>
    <col min="1287" max="1288" width="6.42578125" style="1" customWidth="1"/>
    <col min="1289" max="1289" width="13.85546875" style="1" customWidth="1"/>
    <col min="1290" max="1290" width="9.140625" style="1"/>
    <col min="1291" max="1291" width="11.5703125" style="1" customWidth="1"/>
    <col min="1292" max="1536" width="9.140625" style="1"/>
    <col min="1537" max="1537" width="12.42578125" style="1" customWidth="1"/>
    <col min="1538" max="1538" width="14" style="1" customWidth="1"/>
    <col min="1539" max="1539" width="9" style="1" customWidth="1"/>
    <col min="1540" max="1540" width="9.140625" style="1"/>
    <col min="1541" max="1541" width="6.85546875" style="1" customWidth="1"/>
    <col min="1542" max="1542" width="9.140625" style="1"/>
    <col min="1543" max="1544" width="6.42578125" style="1" customWidth="1"/>
    <col min="1545" max="1545" width="13.85546875" style="1" customWidth="1"/>
    <col min="1546" max="1546" width="9.140625" style="1"/>
    <col min="1547" max="1547" width="11.5703125" style="1" customWidth="1"/>
    <col min="1548" max="1792" width="9.140625" style="1"/>
    <col min="1793" max="1793" width="12.42578125" style="1" customWidth="1"/>
    <col min="1794" max="1794" width="14" style="1" customWidth="1"/>
    <col min="1795" max="1795" width="9" style="1" customWidth="1"/>
    <col min="1796" max="1796" width="9.140625" style="1"/>
    <col min="1797" max="1797" width="6.85546875" style="1" customWidth="1"/>
    <col min="1798" max="1798" width="9.140625" style="1"/>
    <col min="1799" max="1800" width="6.42578125" style="1" customWidth="1"/>
    <col min="1801" max="1801" width="13.85546875" style="1" customWidth="1"/>
    <col min="1802" max="1802" width="9.140625" style="1"/>
    <col min="1803" max="1803" width="11.5703125" style="1" customWidth="1"/>
    <col min="1804" max="2048" width="9.140625" style="1"/>
    <col min="2049" max="2049" width="12.42578125" style="1" customWidth="1"/>
    <col min="2050" max="2050" width="14" style="1" customWidth="1"/>
    <col min="2051" max="2051" width="9" style="1" customWidth="1"/>
    <col min="2052" max="2052" width="9.140625" style="1"/>
    <col min="2053" max="2053" width="6.85546875" style="1" customWidth="1"/>
    <col min="2054" max="2054" width="9.140625" style="1"/>
    <col min="2055" max="2056" width="6.42578125" style="1" customWidth="1"/>
    <col min="2057" max="2057" width="13.85546875" style="1" customWidth="1"/>
    <col min="2058" max="2058" width="9.140625" style="1"/>
    <col min="2059" max="2059" width="11.5703125" style="1" customWidth="1"/>
    <col min="2060" max="2304" width="9.140625" style="1"/>
    <col min="2305" max="2305" width="12.42578125" style="1" customWidth="1"/>
    <col min="2306" max="2306" width="14" style="1" customWidth="1"/>
    <col min="2307" max="2307" width="9" style="1" customWidth="1"/>
    <col min="2308" max="2308" width="9.140625" style="1"/>
    <col min="2309" max="2309" width="6.85546875" style="1" customWidth="1"/>
    <col min="2310" max="2310" width="9.140625" style="1"/>
    <col min="2311" max="2312" width="6.42578125" style="1" customWidth="1"/>
    <col min="2313" max="2313" width="13.85546875" style="1" customWidth="1"/>
    <col min="2314" max="2314" width="9.140625" style="1"/>
    <col min="2315" max="2315" width="11.5703125" style="1" customWidth="1"/>
    <col min="2316" max="2560" width="9.140625" style="1"/>
    <col min="2561" max="2561" width="12.42578125" style="1" customWidth="1"/>
    <col min="2562" max="2562" width="14" style="1" customWidth="1"/>
    <col min="2563" max="2563" width="9" style="1" customWidth="1"/>
    <col min="2564" max="2564" width="9.140625" style="1"/>
    <col min="2565" max="2565" width="6.85546875" style="1" customWidth="1"/>
    <col min="2566" max="2566" width="9.140625" style="1"/>
    <col min="2567" max="2568" width="6.42578125" style="1" customWidth="1"/>
    <col min="2569" max="2569" width="13.85546875" style="1" customWidth="1"/>
    <col min="2570" max="2570" width="9.140625" style="1"/>
    <col min="2571" max="2571" width="11.5703125" style="1" customWidth="1"/>
    <col min="2572" max="2816" width="9.140625" style="1"/>
    <col min="2817" max="2817" width="12.42578125" style="1" customWidth="1"/>
    <col min="2818" max="2818" width="14" style="1" customWidth="1"/>
    <col min="2819" max="2819" width="9" style="1" customWidth="1"/>
    <col min="2820" max="2820" width="9.140625" style="1"/>
    <col min="2821" max="2821" width="6.85546875" style="1" customWidth="1"/>
    <col min="2822" max="2822" width="9.140625" style="1"/>
    <col min="2823" max="2824" width="6.42578125" style="1" customWidth="1"/>
    <col min="2825" max="2825" width="13.85546875" style="1" customWidth="1"/>
    <col min="2826" max="2826" width="9.140625" style="1"/>
    <col min="2827" max="2827" width="11.5703125" style="1" customWidth="1"/>
    <col min="2828" max="3072" width="9.140625" style="1"/>
    <col min="3073" max="3073" width="12.42578125" style="1" customWidth="1"/>
    <col min="3074" max="3074" width="14" style="1" customWidth="1"/>
    <col min="3075" max="3075" width="9" style="1" customWidth="1"/>
    <col min="3076" max="3076" width="9.140625" style="1"/>
    <col min="3077" max="3077" width="6.85546875" style="1" customWidth="1"/>
    <col min="3078" max="3078" width="9.140625" style="1"/>
    <col min="3079" max="3080" width="6.42578125" style="1" customWidth="1"/>
    <col min="3081" max="3081" width="13.85546875" style="1" customWidth="1"/>
    <col min="3082" max="3082" width="9.140625" style="1"/>
    <col min="3083" max="3083" width="11.5703125" style="1" customWidth="1"/>
    <col min="3084" max="3328" width="9.140625" style="1"/>
    <col min="3329" max="3329" width="12.42578125" style="1" customWidth="1"/>
    <col min="3330" max="3330" width="14" style="1" customWidth="1"/>
    <col min="3331" max="3331" width="9" style="1" customWidth="1"/>
    <col min="3332" max="3332" width="9.140625" style="1"/>
    <col min="3333" max="3333" width="6.85546875" style="1" customWidth="1"/>
    <col min="3334" max="3334" width="9.140625" style="1"/>
    <col min="3335" max="3336" width="6.42578125" style="1" customWidth="1"/>
    <col min="3337" max="3337" width="13.85546875" style="1" customWidth="1"/>
    <col min="3338" max="3338" width="9.140625" style="1"/>
    <col min="3339" max="3339" width="11.5703125" style="1" customWidth="1"/>
    <col min="3340" max="3584" width="9.140625" style="1"/>
    <col min="3585" max="3585" width="12.42578125" style="1" customWidth="1"/>
    <col min="3586" max="3586" width="14" style="1" customWidth="1"/>
    <col min="3587" max="3587" width="9" style="1" customWidth="1"/>
    <col min="3588" max="3588" width="9.140625" style="1"/>
    <col min="3589" max="3589" width="6.85546875" style="1" customWidth="1"/>
    <col min="3590" max="3590" width="9.140625" style="1"/>
    <col min="3591" max="3592" width="6.42578125" style="1" customWidth="1"/>
    <col min="3593" max="3593" width="13.85546875" style="1" customWidth="1"/>
    <col min="3594" max="3594" width="9.140625" style="1"/>
    <col min="3595" max="3595" width="11.5703125" style="1" customWidth="1"/>
    <col min="3596" max="3840" width="9.140625" style="1"/>
    <col min="3841" max="3841" width="12.42578125" style="1" customWidth="1"/>
    <col min="3842" max="3842" width="14" style="1" customWidth="1"/>
    <col min="3843" max="3843" width="9" style="1" customWidth="1"/>
    <col min="3844" max="3844" width="9.140625" style="1"/>
    <col min="3845" max="3845" width="6.85546875" style="1" customWidth="1"/>
    <col min="3846" max="3846" width="9.140625" style="1"/>
    <col min="3847" max="3848" width="6.42578125" style="1" customWidth="1"/>
    <col min="3849" max="3849" width="13.85546875" style="1" customWidth="1"/>
    <col min="3850" max="3850" width="9.140625" style="1"/>
    <col min="3851" max="3851" width="11.5703125" style="1" customWidth="1"/>
    <col min="3852" max="4096" width="9.140625" style="1"/>
    <col min="4097" max="4097" width="12.42578125" style="1" customWidth="1"/>
    <col min="4098" max="4098" width="14" style="1" customWidth="1"/>
    <col min="4099" max="4099" width="9" style="1" customWidth="1"/>
    <col min="4100" max="4100" width="9.140625" style="1"/>
    <col min="4101" max="4101" width="6.85546875" style="1" customWidth="1"/>
    <col min="4102" max="4102" width="9.140625" style="1"/>
    <col min="4103" max="4104" width="6.42578125" style="1" customWidth="1"/>
    <col min="4105" max="4105" width="13.85546875" style="1" customWidth="1"/>
    <col min="4106" max="4106" width="9.140625" style="1"/>
    <col min="4107" max="4107" width="11.5703125" style="1" customWidth="1"/>
    <col min="4108" max="4352" width="9.140625" style="1"/>
    <col min="4353" max="4353" width="12.42578125" style="1" customWidth="1"/>
    <col min="4354" max="4354" width="14" style="1" customWidth="1"/>
    <col min="4355" max="4355" width="9" style="1" customWidth="1"/>
    <col min="4356" max="4356" width="9.140625" style="1"/>
    <col min="4357" max="4357" width="6.85546875" style="1" customWidth="1"/>
    <col min="4358" max="4358" width="9.140625" style="1"/>
    <col min="4359" max="4360" width="6.42578125" style="1" customWidth="1"/>
    <col min="4361" max="4361" width="13.85546875" style="1" customWidth="1"/>
    <col min="4362" max="4362" width="9.140625" style="1"/>
    <col min="4363" max="4363" width="11.5703125" style="1" customWidth="1"/>
    <col min="4364" max="4608" width="9.140625" style="1"/>
    <col min="4609" max="4609" width="12.42578125" style="1" customWidth="1"/>
    <col min="4610" max="4610" width="14" style="1" customWidth="1"/>
    <col min="4611" max="4611" width="9" style="1" customWidth="1"/>
    <col min="4612" max="4612" width="9.140625" style="1"/>
    <col min="4613" max="4613" width="6.85546875" style="1" customWidth="1"/>
    <col min="4614" max="4614" width="9.140625" style="1"/>
    <col min="4615" max="4616" width="6.42578125" style="1" customWidth="1"/>
    <col min="4617" max="4617" width="13.85546875" style="1" customWidth="1"/>
    <col min="4618" max="4618" width="9.140625" style="1"/>
    <col min="4619" max="4619" width="11.5703125" style="1" customWidth="1"/>
    <col min="4620" max="4864" width="9.140625" style="1"/>
    <col min="4865" max="4865" width="12.42578125" style="1" customWidth="1"/>
    <col min="4866" max="4866" width="14" style="1" customWidth="1"/>
    <col min="4867" max="4867" width="9" style="1" customWidth="1"/>
    <col min="4868" max="4868" width="9.140625" style="1"/>
    <col min="4869" max="4869" width="6.85546875" style="1" customWidth="1"/>
    <col min="4870" max="4870" width="9.140625" style="1"/>
    <col min="4871" max="4872" width="6.42578125" style="1" customWidth="1"/>
    <col min="4873" max="4873" width="13.85546875" style="1" customWidth="1"/>
    <col min="4874" max="4874" width="9.140625" style="1"/>
    <col min="4875" max="4875" width="11.5703125" style="1" customWidth="1"/>
    <col min="4876" max="5120" width="9.140625" style="1"/>
    <col min="5121" max="5121" width="12.42578125" style="1" customWidth="1"/>
    <col min="5122" max="5122" width="14" style="1" customWidth="1"/>
    <col min="5123" max="5123" width="9" style="1" customWidth="1"/>
    <col min="5124" max="5124" width="9.140625" style="1"/>
    <col min="5125" max="5125" width="6.85546875" style="1" customWidth="1"/>
    <col min="5126" max="5126" width="9.140625" style="1"/>
    <col min="5127" max="5128" width="6.42578125" style="1" customWidth="1"/>
    <col min="5129" max="5129" width="13.85546875" style="1" customWidth="1"/>
    <col min="5130" max="5130" width="9.140625" style="1"/>
    <col min="5131" max="5131" width="11.5703125" style="1" customWidth="1"/>
    <col min="5132" max="5376" width="9.140625" style="1"/>
    <col min="5377" max="5377" width="12.42578125" style="1" customWidth="1"/>
    <col min="5378" max="5378" width="14" style="1" customWidth="1"/>
    <col min="5379" max="5379" width="9" style="1" customWidth="1"/>
    <col min="5380" max="5380" width="9.140625" style="1"/>
    <col min="5381" max="5381" width="6.85546875" style="1" customWidth="1"/>
    <col min="5382" max="5382" width="9.140625" style="1"/>
    <col min="5383" max="5384" width="6.42578125" style="1" customWidth="1"/>
    <col min="5385" max="5385" width="13.85546875" style="1" customWidth="1"/>
    <col min="5386" max="5386" width="9.140625" style="1"/>
    <col min="5387" max="5387" width="11.5703125" style="1" customWidth="1"/>
    <col min="5388" max="5632" width="9.140625" style="1"/>
    <col min="5633" max="5633" width="12.42578125" style="1" customWidth="1"/>
    <col min="5634" max="5634" width="14" style="1" customWidth="1"/>
    <col min="5635" max="5635" width="9" style="1" customWidth="1"/>
    <col min="5636" max="5636" width="9.140625" style="1"/>
    <col min="5637" max="5637" width="6.85546875" style="1" customWidth="1"/>
    <col min="5638" max="5638" width="9.140625" style="1"/>
    <col min="5639" max="5640" width="6.42578125" style="1" customWidth="1"/>
    <col min="5641" max="5641" width="13.85546875" style="1" customWidth="1"/>
    <col min="5642" max="5642" width="9.140625" style="1"/>
    <col min="5643" max="5643" width="11.5703125" style="1" customWidth="1"/>
    <col min="5644" max="5888" width="9.140625" style="1"/>
    <col min="5889" max="5889" width="12.42578125" style="1" customWidth="1"/>
    <col min="5890" max="5890" width="14" style="1" customWidth="1"/>
    <col min="5891" max="5891" width="9" style="1" customWidth="1"/>
    <col min="5892" max="5892" width="9.140625" style="1"/>
    <col min="5893" max="5893" width="6.85546875" style="1" customWidth="1"/>
    <col min="5894" max="5894" width="9.140625" style="1"/>
    <col min="5895" max="5896" width="6.42578125" style="1" customWidth="1"/>
    <col min="5897" max="5897" width="13.85546875" style="1" customWidth="1"/>
    <col min="5898" max="5898" width="9.140625" style="1"/>
    <col min="5899" max="5899" width="11.5703125" style="1" customWidth="1"/>
    <col min="5900" max="6144" width="9.140625" style="1"/>
    <col min="6145" max="6145" width="12.42578125" style="1" customWidth="1"/>
    <col min="6146" max="6146" width="14" style="1" customWidth="1"/>
    <col min="6147" max="6147" width="9" style="1" customWidth="1"/>
    <col min="6148" max="6148" width="9.140625" style="1"/>
    <col min="6149" max="6149" width="6.85546875" style="1" customWidth="1"/>
    <col min="6150" max="6150" width="9.140625" style="1"/>
    <col min="6151" max="6152" width="6.42578125" style="1" customWidth="1"/>
    <col min="6153" max="6153" width="13.85546875" style="1" customWidth="1"/>
    <col min="6154" max="6154" width="9.140625" style="1"/>
    <col min="6155" max="6155" width="11.5703125" style="1" customWidth="1"/>
    <col min="6156" max="6400" width="9.140625" style="1"/>
    <col min="6401" max="6401" width="12.42578125" style="1" customWidth="1"/>
    <col min="6402" max="6402" width="14" style="1" customWidth="1"/>
    <col min="6403" max="6403" width="9" style="1" customWidth="1"/>
    <col min="6404" max="6404" width="9.140625" style="1"/>
    <col min="6405" max="6405" width="6.85546875" style="1" customWidth="1"/>
    <col min="6406" max="6406" width="9.140625" style="1"/>
    <col min="6407" max="6408" width="6.42578125" style="1" customWidth="1"/>
    <col min="6409" max="6409" width="13.85546875" style="1" customWidth="1"/>
    <col min="6410" max="6410" width="9.140625" style="1"/>
    <col min="6411" max="6411" width="11.5703125" style="1" customWidth="1"/>
    <col min="6412" max="6656" width="9.140625" style="1"/>
    <col min="6657" max="6657" width="12.42578125" style="1" customWidth="1"/>
    <col min="6658" max="6658" width="14" style="1" customWidth="1"/>
    <col min="6659" max="6659" width="9" style="1" customWidth="1"/>
    <col min="6660" max="6660" width="9.140625" style="1"/>
    <col min="6661" max="6661" width="6.85546875" style="1" customWidth="1"/>
    <col min="6662" max="6662" width="9.140625" style="1"/>
    <col min="6663" max="6664" width="6.42578125" style="1" customWidth="1"/>
    <col min="6665" max="6665" width="13.85546875" style="1" customWidth="1"/>
    <col min="6666" max="6666" width="9.140625" style="1"/>
    <col min="6667" max="6667" width="11.5703125" style="1" customWidth="1"/>
    <col min="6668" max="6912" width="9.140625" style="1"/>
    <col min="6913" max="6913" width="12.42578125" style="1" customWidth="1"/>
    <col min="6914" max="6914" width="14" style="1" customWidth="1"/>
    <col min="6915" max="6915" width="9" style="1" customWidth="1"/>
    <col min="6916" max="6916" width="9.140625" style="1"/>
    <col min="6917" max="6917" width="6.85546875" style="1" customWidth="1"/>
    <col min="6918" max="6918" width="9.140625" style="1"/>
    <col min="6919" max="6920" width="6.42578125" style="1" customWidth="1"/>
    <col min="6921" max="6921" width="13.85546875" style="1" customWidth="1"/>
    <col min="6922" max="6922" width="9.140625" style="1"/>
    <col min="6923" max="6923" width="11.5703125" style="1" customWidth="1"/>
    <col min="6924" max="7168" width="9.140625" style="1"/>
    <col min="7169" max="7169" width="12.42578125" style="1" customWidth="1"/>
    <col min="7170" max="7170" width="14" style="1" customWidth="1"/>
    <col min="7171" max="7171" width="9" style="1" customWidth="1"/>
    <col min="7172" max="7172" width="9.140625" style="1"/>
    <col min="7173" max="7173" width="6.85546875" style="1" customWidth="1"/>
    <col min="7174" max="7174" width="9.140625" style="1"/>
    <col min="7175" max="7176" width="6.42578125" style="1" customWidth="1"/>
    <col min="7177" max="7177" width="13.85546875" style="1" customWidth="1"/>
    <col min="7178" max="7178" width="9.140625" style="1"/>
    <col min="7179" max="7179" width="11.5703125" style="1" customWidth="1"/>
    <col min="7180" max="7424" width="9.140625" style="1"/>
    <col min="7425" max="7425" width="12.42578125" style="1" customWidth="1"/>
    <col min="7426" max="7426" width="14" style="1" customWidth="1"/>
    <col min="7427" max="7427" width="9" style="1" customWidth="1"/>
    <col min="7428" max="7428" width="9.140625" style="1"/>
    <col min="7429" max="7429" width="6.85546875" style="1" customWidth="1"/>
    <col min="7430" max="7430" width="9.140625" style="1"/>
    <col min="7431" max="7432" width="6.42578125" style="1" customWidth="1"/>
    <col min="7433" max="7433" width="13.85546875" style="1" customWidth="1"/>
    <col min="7434" max="7434" width="9.140625" style="1"/>
    <col min="7435" max="7435" width="11.5703125" style="1" customWidth="1"/>
    <col min="7436" max="7680" width="9.140625" style="1"/>
    <col min="7681" max="7681" width="12.42578125" style="1" customWidth="1"/>
    <col min="7682" max="7682" width="14" style="1" customWidth="1"/>
    <col min="7683" max="7683" width="9" style="1" customWidth="1"/>
    <col min="7684" max="7684" width="9.140625" style="1"/>
    <col min="7685" max="7685" width="6.85546875" style="1" customWidth="1"/>
    <col min="7686" max="7686" width="9.140625" style="1"/>
    <col min="7687" max="7688" width="6.42578125" style="1" customWidth="1"/>
    <col min="7689" max="7689" width="13.85546875" style="1" customWidth="1"/>
    <col min="7690" max="7690" width="9.140625" style="1"/>
    <col min="7691" max="7691" width="11.5703125" style="1" customWidth="1"/>
    <col min="7692" max="7936" width="9.140625" style="1"/>
    <col min="7937" max="7937" width="12.42578125" style="1" customWidth="1"/>
    <col min="7938" max="7938" width="14" style="1" customWidth="1"/>
    <col min="7939" max="7939" width="9" style="1" customWidth="1"/>
    <col min="7940" max="7940" width="9.140625" style="1"/>
    <col min="7941" max="7941" width="6.85546875" style="1" customWidth="1"/>
    <col min="7942" max="7942" width="9.140625" style="1"/>
    <col min="7943" max="7944" width="6.42578125" style="1" customWidth="1"/>
    <col min="7945" max="7945" width="13.85546875" style="1" customWidth="1"/>
    <col min="7946" max="7946" width="9.140625" style="1"/>
    <col min="7947" max="7947" width="11.5703125" style="1" customWidth="1"/>
    <col min="7948" max="8192" width="9.140625" style="1"/>
    <col min="8193" max="8193" width="12.42578125" style="1" customWidth="1"/>
    <col min="8194" max="8194" width="14" style="1" customWidth="1"/>
    <col min="8195" max="8195" width="9" style="1" customWidth="1"/>
    <col min="8196" max="8196" width="9.140625" style="1"/>
    <col min="8197" max="8197" width="6.85546875" style="1" customWidth="1"/>
    <col min="8198" max="8198" width="9.140625" style="1"/>
    <col min="8199" max="8200" width="6.42578125" style="1" customWidth="1"/>
    <col min="8201" max="8201" width="13.85546875" style="1" customWidth="1"/>
    <col min="8202" max="8202" width="9.140625" style="1"/>
    <col min="8203" max="8203" width="11.5703125" style="1" customWidth="1"/>
    <col min="8204" max="8448" width="9.140625" style="1"/>
    <col min="8449" max="8449" width="12.42578125" style="1" customWidth="1"/>
    <col min="8450" max="8450" width="14" style="1" customWidth="1"/>
    <col min="8451" max="8451" width="9" style="1" customWidth="1"/>
    <col min="8452" max="8452" width="9.140625" style="1"/>
    <col min="8453" max="8453" width="6.85546875" style="1" customWidth="1"/>
    <col min="8454" max="8454" width="9.140625" style="1"/>
    <col min="8455" max="8456" width="6.42578125" style="1" customWidth="1"/>
    <col min="8457" max="8457" width="13.85546875" style="1" customWidth="1"/>
    <col min="8458" max="8458" width="9.140625" style="1"/>
    <col min="8459" max="8459" width="11.5703125" style="1" customWidth="1"/>
    <col min="8460" max="8704" width="9.140625" style="1"/>
    <col min="8705" max="8705" width="12.42578125" style="1" customWidth="1"/>
    <col min="8706" max="8706" width="14" style="1" customWidth="1"/>
    <col min="8707" max="8707" width="9" style="1" customWidth="1"/>
    <col min="8708" max="8708" width="9.140625" style="1"/>
    <col min="8709" max="8709" width="6.85546875" style="1" customWidth="1"/>
    <col min="8710" max="8710" width="9.140625" style="1"/>
    <col min="8711" max="8712" width="6.42578125" style="1" customWidth="1"/>
    <col min="8713" max="8713" width="13.85546875" style="1" customWidth="1"/>
    <col min="8714" max="8714" width="9.140625" style="1"/>
    <col min="8715" max="8715" width="11.5703125" style="1" customWidth="1"/>
    <col min="8716" max="8960" width="9.140625" style="1"/>
    <col min="8961" max="8961" width="12.42578125" style="1" customWidth="1"/>
    <col min="8962" max="8962" width="14" style="1" customWidth="1"/>
    <col min="8963" max="8963" width="9" style="1" customWidth="1"/>
    <col min="8964" max="8964" width="9.140625" style="1"/>
    <col min="8965" max="8965" width="6.85546875" style="1" customWidth="1"/>
    <col min="8966" max="8966" width="9.140625" style="1"/>
    <col min="8967" max="8968" width="6.42578125" style="1" customWidth="1"/>
    <col min="8969" max="8969" width="13.85546875" style="1" customWidth="1"/>
    <col min="8970" max="8970" width="9.140625" style="1"/>
    <col min="8971" max="8971" width="11.5703125" style="1" customWidth="1"/>
    <col min="8972" max="9216" width="9.140625" style="1"/>
    <col min="9217" max="9217" width="12.42578125" style="1" customWidth="1"/>
    <col min="9218" max="9218" width="14" style="1" customWidth="1"/>
    <col min="9219" max="9219" width="9" style="1" customWidth="1"/>
    <col min="9220" max="9220" width="9.140625" style="1"/>
    <col min="9221" max="9221" width="6.85546875" style="1" customWidth="1"/>
    <col min="9222" max="9222" width="9.140625" style="1"/>
    <col min="9223" max="9224" width="6.42578125" style="1" customWidth="1"/>
    <col min="9225" max="9225" width="13.85546875" style="1" customWidth="1"/>
    <col min="9226" max="9226" width="9.140625" style="1"/>
    <col min="9227" max="9227" width="11.5703125" style="1" customWidth="1"/>
    <col min="9228" max="9472" width="9.140625" style="1"/>
    <col min="9473" max="9473" width="12.42578125" style="1" customWidth="1"/>
    <col min="9474" max="9474" width="14" style="1" customWidth="1"/>
    <col min="9475" max="9475" width="9" style="1" customWidth="1"/>
    <col min="9476" max="9476" width="9.140625" style="1"/>
    <col min="9477" max="9477" width="6.85546875" style="1" customWidth="1"/>
    <col min="9478" max="9478" width="9.140625" style="1"/>
    <col min="9479" max="9480" width="6.42578125" style="1" customWidth="1"/>
    <col min="9481" max="9481" width="13.85546875" style="1" customWidth="1"/>
    <col min="9482" max="9482" width="9.140625" style="1"/>
    <col min="9483" max="9483" width="11.5703125" style="1" customWidth="1"/>
    <col min="9484" max="9728" width="9.140625" style="1"/>
    <col min="9729" max="9729" width="12.42578125" style="1" customWidth="1"/>
    <col min="9730" max="9730" width="14" style="1" customWidth="1"/>
    <col min="9731" max="9731" width="9" style="1" customWidth="1"/>
    <col min="9732" max="9732" width="9.140625" style="1"/>
    <col min="9733" max="9733" width="6.85546875" style="1" customWidth="1"/>
    <col min="9734" max="9734" width="9.140625" style="1"/>
    <col min="9735" max="9736" width="6.42578125" style="1" customWidth="1"/>
    <col min="9737" max="9737" width="13.85546875" style="1" customWidth="1"/>
    <col min="9738" max="9738" width="9.140625" style="1"/>
    <col min="9739" max="9739" width="11.5703125" style="1" customWidth="1"/>
    <col min="9740" max="9984" width="9.140625" style="1"/>
    <col min="9985" max="9985" width="12.42578125" style="1" customWidth="1"/>
    <col min="9986" max="9986" width="14" style="1" customWidth="1"/>
    <col min="9987" max="9987" width="9" style="1" customWidth="1"/>
    <col min="9988" max="9988" width="9.140625" style="1"/>
    <col min="9989" max="9989" width="6.85546875" style="1" customWidth="1"/>
    <col min="9990" max="9990" width="9.140625" style="1"/>
    <col min="9991" max="9992" width="6.42578125" style="1" customWidth="1"/>
    <col min="9993" max="9993" width="13.85546875" style="1" customWidth="1"/>
    <col min="9994" max="9994" width="9.140625" style="1"/>
    <col min="9995" max="9995" width="11.5703125" style="1" customWidth="1"/>
    <col min="9996" max="10240" width="9.140625" style="1"/>
    <col min="10241" max="10241" width="12.42578125" style="1" customWidth="1"/>
    <col min="10242" max="10242" width="14" style="1" customWidth="1"/>
    <col min="10243" max="10243" width="9" style="1" customWidth="1"/>
    <col min="10244" max="10244" width="9.140625" style="1"/>
    <col min="10245" max="10245" width="6.85546875" style="1" customWidth="1"/>
    <col min="10246" max="10246" width="9.140625" style="1"/>
    <col min="10247" max="10248" width="6.42578125" style="1" customWidth="1"/>
    <col min="10249" max="10249" width="13.85546875" style="1" customWidth="1"/>
    <col min="10250" max="10250" width="9.140625" style="1"/>
    <col min="10251" max="10251" width="11.5703125" style="1" customWidth="1"/>
    <col min="10252" max="10496" width="9.140625" style="1"/>
    <col min="10497" max="10497" width="12.42578125" style="1" customWidth="1"/>
    <col min="10498" max="10498" width="14" style="1" customWidth="1"/>
    <col min="10499" max="10499" width="9" style="1" customWidth="1"/>
    <col min="10500" max="10500" width="9.140625" style="1"/>
    <col min="10501" max="10501" width="6.85546875" style="1" customWidth="1"/>
    <col min="10502" max="10502" width="9.140625" style="1"/>
    <col min="10503" max="10504" width="6.42578125" style="1" customWidth="1"/>
    <col min="10505" max="10505" width="13.85546875" style="1" customWidth="1"/>
    <col min="10506" max="10506" width="9.140625" style="1"/>
    <col min="10507" max="10507" width="11.5703125" style="1" customWidth="1"/>
    <col min="10508" max="10752" width="9.140625" style="1"/>
    <col min="10753" max="10753" width="12.42578125" style="1" customWidth="1"/>
    <col min="10754" max="10754" width="14" style="1" customWidth="1"/>
    <col min="10755" max="10755" width="9" style="1" customWidth="1"/>
    <col min="10756" max="10756" width="9.140625" style="1"/>
    <col min="10757" max="10757" width="6.85546875" style="1" customWidth="1"/>
    <col min="10758" max="10758" width="9.140625" style="1"/>
    <col min="10759" max="10760" width="6.42578125" style="1" customWidth="1"/>
    <col min="10761" max="10761" width="13.85546875" style="1" customWidth="1"/>
    <col min="10762" max="10762" width="9.140625" style="1"/>
    <col min="10763" max="10763" width="11.5703125" style="1" customWidth="1"/>
    <col min="10764" max="11008" width="9.140625" style="1"/>
    <col min="11009" max="11009" width="12.42578125" style="1" customWidth="1"/>
    <col min="11010" max="11010" width="14" style="1" customWidth="1"/>
    <col min="11011" max="11011" width="9" style="1" customWidth="1"/>
    <col min="11012" max="11012" width="9.140625" style="1"/>
    <col min="11013" max="11013" width="6.85546875" style="1" customWidth="1"/>
    <col min="11014" max="11014" width="9.140625" style="1"/>
    <col min="11015" max="11016" width="6.42578125" style="1" customWidth="1"/>
    <col min="11017" max="11017" width="13.85546875" style="1" customWidth="1"/>
    <col min="11018" max="11018" width="9.140625" style="1"/>
    <col min="11019" max="11019" width="11.5703125" style="1" customWidth="1"/>
    <col min="11020" max="11264" width="9.140625" style="1"/>
    <col min="11265" max="11265" width="12.42578125" style="1" customWidth="1"/>
    <col min="11266" max="11266" width="14" style="1" customWidth="1"/>
    <col min="11267" max="11267" width="9" style="1" customWidth="1"/>
    <col min="11268" max="11268" width="9.140625" style="1"/>
    <col min="11269" max="11269" width="6.85546875" style="1" customWidth="1"/>
    <col min="11270" max="11270" width="9.140625" style="1"/>
    <col min="11271" max="11272" width="6.42578125" style="1" customWidth="1"/>
    <col min="11273" max="11273" width="13.85546875" style="1" customWidth="1"/>
    <col min="11274" max="11274" width="9.140625" style="1"/>
    <col min="11275" max="11275" width="11.5703125" style="1" customWidth="1"/>
    <col min="11276" max="11520" width="9.140625" style="1"/>
    <col min="11521" max="11521" width="12.42578125" style="1" customWidth="1"/>
    <col min="11522" max="11522" width="14" style="1" customWidth="1"/>
    <col min="11523" max="11523" width="9" style="1" customWidth="1"/>
    <col min="11524" max="11524" width="9.140625" style="1"/>
    <col min="11525" max="11525" width="6.85546875" style="1" customWidth="1"/>
    <col min="11526" max="11526" width="9.140625" style="1"/>
    <col min="11527" max="11528" width="6.42578125" style="1" customWidth="1"/>
    <col min="11529" max="11529" width="13.85546875" style="1" customWidth="1"/>
    <col min="11530" max="11530" width="9.140625" style="1"/>
    <col min="11531" max="11531" width="11.5703125" style="1" customWidth="1"/>
    <col min="11532" max="11776" width="9.140625" style="1"/>
    <col min="11777" max="11777" width="12.42578125" style="1" customWidth="1"/>
    <col min="11778" max="11778" width="14" style="1" customWidth="1"/>
    <col min="11779" max="11779" width="9" style="1" customWidth="1"/>
    <col min="11780" max="11780" width="9.140625" style="1"/>
    <col min="11781" max="11781" width="6.85546875" style="1" customWidth="1"/>
    <col min="11782" max="11782" width="9.140625" style="1"/>
    <col min="11783" max="11784" width="6.42578125" style="1" customWidth="1"/>
    <col min="11785" max="11785" width="13.85546875" style="1" customWidth="1"/>
    <col min="11786" max="11786" width="9.140625" style="1"/>
    <col min="11787" max="11787" width="11.5703125" style="1" customWidth="1"/>
    <col min="11788" max="12032" width="9.140625" style="1"/>
    <col min="12033" max="12033" width="12.42578125" style="1" customWidth="1"/>
    <col min="12034" max="12034" width="14" style="1" customWidth="1"/>
    <col min="12035" max="12035" width="9" style="1" customWidth="1"/>
    <col min="12036" max="12036" width="9.140625" style="1"/>
    <col min="12037" max="12037" width="6.85546875" style="1" customWidth="1"/>
    <col min="12038" max="12038" width="9.140625" style="1"/>
    <col min="12039" max="12040" width="6.42578125" style="1" customWidth="1"/>
    <col min="12041" max="12041" width="13.85546875" style="1" customWidth="1"/>
    <col min="12042" max="12042" width="9.140625" style="1"/>
    <col min="12043" max="12043" width="11.5703125" style="1" customWidth="1"/>
    <col min="12044" max="12288" width="9.140625" style="1"/>
    <col min="12289" max="12289" width="12.42578125" style="1" customWidth="1"/>
    <col min="12290" max="12290" width="14" style="1" customWidth="1"/>
    <col min="12291" max="12291" width="9" style="1" customWidth="1"/>
    <col min="12292" max="12292" width="9.140625" style="1"/>
    <col min="12293" max="12293" width="6.85546875" style="1" customWidth="1"/>
    <col min="12294" max="12294" width="9.140625" style="1"/>
    <col min="12295" max="12296" width="6.42578125" style="1" customWidth="1"/>
    <col min="12297" max="12297" width="13.85546875" style="1" customWidth="1"/>
    <col min="12298" max="12298" width="9.140625" style="1"/>
    <col min="12299" max="12299" width="11.5703125" style="1" customWidth="1"/>
    <col min="12300" max="12544" width="9.140625" style="1"/>
    <col min="12545" max="12545" width="12.42578125" style="1" customWidth="1"/>
    <col min="12546" max="12546" width="14" style="1" customWidth="1"/>
    <col min="12547" max="12547" width="9" style="1" customWidth="1"/>
    <col min="12548" max="12548" width="9.140625" style="1"/>
    <col min="12549" max="12549" width="6.85546875" style="1" customWidth="1"/>
    <col min="12550" max="12550" width="9.140625" style="1"/>
    <col min="12551" max="12552" width="6.42578125" style="1" customWidth="1"/>
    <col min="12553" max="12553" width="13.85546875" style="1" customWidth="1"/>
    <col min="12554" max="12554" width="9.140625" style="1"/>
    <col min="12555" max="12555" width="11.5703125" style="1" customWidth="1"/>
    <col min="12556" max="12800" width="9.140625" style="1"/>
    <col min="12801" max="12801" width="12.42578125" style="1" customWidth="1"/>
    <col min="12802" max="12802" width="14" style="1" customWidth="1"/>
    <col min="12803" max="12803" width="9" style="1" customWidth="1"/>
    <col min="12804" max="12804" width="9.140625" style="1"/>
    <col min="12805" max="12805" width="6.85546875" style="1" customWidth="1"/>
    <col min="12806" max="12806" width="9.140625" style="1"/>
    <col min="12807" max="12808" width="6.42578125" style="1" customWidth="1"/>
    <col min="12809" max="12809" width="13.85546875" style="1" customWidth="1"/>
    <col min="12810" max="12810" width="9.140625" style="1"/>
    <col min="12811" max="12811" width="11.5703125" style="1" customWidth="1"/>
    <col min="12812" max="13056" width="9.140625" style="1"/>
    <col min="13057" max="13057" width="12.42578125" style="1" customWidth="1"/>
    <col min="13058" max="13058" width="14" style="1" customWidth="1"/>
    <col min="13059" max="13059" width="9" style="1" customWidth="1"/>
    <col min="13060" max="13060" width="9.140625" style="1"/>
    <col min="13061" max="13061" width="6.85546875" style="1" customWidth="1"/>
    <col min="13062" max="13062" width="9.140625" style="1"/>
    <col min="13063" max="13064" width="6.42578125" style="1" customWidth="1"/>
    <col min="13065" max="13065" width="13.85546875" style="1" customWidth="1"/>
    <col min="13066" max="13066" width="9.140625" style="1"/>
    <col min="13067" max="13067" width="11.5703125" style="1" customWidth="1"/>
    <col min="13068" max="13312" width="9.140625" style="1"/>
    <col min="13313" max="13313" width="12.42578125" style="1" customWidth="1"/>
    <col min="13314" max="13314" width="14" style="1" customWidth="1"/>
    <col min="13315" max="13315" width="9" style="1" customWidth="1"/>
    <col min="13316" max="13316" width="9.140625" style="1"/>
    <col min="13317" max="13317" width="6.85546875" style="1" customWidth="1"/>
    <col min="13318" max="13318" width="9.140625" style="1"/>
    <col min="13319" max="13320" width="6.42578125" style="1" customWidth="1"/>
    <col min="13321" max="13321" width="13.85546875" style="1" customWidth="1"/>
    <col min="13322" max="13322" width="9.140625" style="1"/>
    <col min="13323" max="13323" width="11.5703125" style="1" customWidth="1"/>
    <col min="13324" max="13568" width="9.140625" style="1"/>
    <col min="13569" max="13569" width="12.42578125" style="1" customWidth="1"/>
    <col min="13570" max="13570" width="14" style="1" customWidth="1"/>
    <col min="13571" max="13571" width="9" style="1" customWidth="1"/>
    <col min="13572" max="13572" width="9.140625" style="1"/>
    <col min="13573" max="13573" width="6.85546875" style="1" customWidth="1"/>
    <col min="13574" max="13574" width="9.140625" style="1"/>
    <col min="13575" max="13576" width="6.42578125" style="1" customWidth="1"/>
    <col min="13577" max="13577" width="13.85546875" style="1" customWidth="1"/>
    <col min="13578" max="13578" width="9.140625" style="1"/>
    <col min="13579" max="13579" width="11.5703125" style="1" customWidth="1"/>
    <col min="13580" max="13824" width="9.140625" style="1"/>
    <col min="13825" max="13825" width="12.42578125" style="1" customWidth="1"/>
    <col min="13826" max="13826" width="14" style="1" customWidth="1"/>
    <col min="13827" max="13827" width="9" style="1" customWidth="1"/>
    <col min="13828" max="13828" width="9.140625" style="1"/>
    <col min="13829" max="13829" width="6.85546875" style="1" customWidth="1"/>
    <col min="13830" max="13830" width="9.140625" style="1"/>
    <col min="13831" max="13832" width="6.42578125" style="1" customWidth="1"/>
    <col min="13833" max="13833" width="13.85546875" style="1" customWidth="1"/>
    <col min="13834" max="13834" width="9.140625" style="1"/>
    <col min="13835" max="13835" width="11.5703125" style="1" customWidth="1"/>
    <col min="13836" max="14080" width="9.140625" style="1"/>
    <col min="14081" max="14081" width="12.42578125" style="1" customWidth="1"/>
    <col min="14082" max="14082" width="14" style="1" customWidth="1"/>
    <col min="14083" max="14083" width="9" style="1" customWidth="1"/>
    <col min="14084" max="14084" width="9.140625" style="1"/>
    <col min="14085" max="14085" width="6.85546875" style="1" customWidth="1"/>
    <col min="14086" max="14086" width="9.140625" style="1"/>
    <col min="14087" max="14088" width="6.42578125" style="1" customWidth="1"/>
    <col min="14089" max="14089" width="13.85546875" style="1" customWidth="1"/>
    <col min="14090" max="14090" width="9.140625" style="1"/>
    <col min="14091" max="14091" width="11.5703125" style="1" customWidth="1"/>
    <col min="14092" max="14336" width="9.140625" style="1"/>
    <col min="14337" max="14337" width="12.42578125" style="1" customWidth="1"/>
    <col min="14338" max="14338" width="14" style="1" customWidth="1"/>
    <col min="14339" max="14339" width="9" style="1" customWidth="1"/>
    <col min="14340" max="14340" width="9.140625" style="1"/>
    <col min="14341" max="14341" width="6.85546875" style="1" customWidth="1"/>
    <col min="14342" max="14342" width="9.140625" style="1"/>
    <col min="14343" max="14344" width="6.42578125" style="1" customWidth="1"/>
    <col min="14345" max="14345" width="13.85546875" style="1" customWidth="1"/>
    <col min="14346" max="14346" width="9.140625" style="1"/>
    <col min="14347" max="14347" width="11.5703125" style="1" customWidth="1"/>
    <col min="14348" max="14592" width="9.140625" style="1"/>
    <col min="14593" max="14593" width="12.42578125" style="1" customWidth="1"/>
    <col min="14594" max="14594" width="14" style="1" customWidth="1"/>
    <col min="14595" max="14595" width="9" style="1" customWidth="1"/>
    <col min="14596" max="14596" width="9.140625" style="1"/>
    <col min="14597" max="14597" width="6.85546875" style="1" customWidth="1"/>
    <col min="14598" max="14598" width="9.140625" style="1"/>
    <col min="14599" max="14600" width="6.42578125" style="1" customWidth="1"/>
    <col min="14601" max="14601" width="13.85546875" style="1" customWidth="1"/>
    <col min="14602" max="14602" width="9.140625" style="1"/>
    <col min="14603" max="14603" width="11.5703125" style="1" customWidth="1"/>
    <col min="14604" max="14848" width="9.140625" style="1"/>
    <col min="14849" max="14849" width="12.42578125" style="1" customWidth="1"/>
    <col min="14850" max="14850" width="14" style="1" customWidth="1"/>
    <col min="14851" max="14851" width="9" style="1" customWidth="1"/>
    <col min="14852" max="14852" width="9.140625" style="1"/>
    <col min="14853" max="14853" width="6.85546875" style="1" customWidth="1"/>
    <col min="14854" max="14854" width="9.140625" style="1"/>
    <col min="14855" max="14856" width="6.42578125" style="1" customWidth="1"/>
    <col min="14857" max="14857" width="13.85546875" style="1" customWidth="1"/>
    <col min="14858" max="14858" width="9.140625" style="1"/>
    <col min="14859" max="14859" width="11.5703125" style="1" customWidth="1"/>
    <col min="14860" max="15104" width="9.140625" style="1"/>
    <col min="15105" max="15105" width="12.42578125" style="1" customWidth="1"/>
    <col min="15106" max="15106" width="14" style="1" customWidth="1"/>
    <col min="15107" max="15107" width="9" style="1" customWidth="1"/>
    <col min="15108" max="15108" width="9.140625" style="1"/>
    <col min="15109" max="15109" width="6.85546875" style="1" customWidth="1"/>
    <col min="15110" max="15110" width="9.140625" style="1"/>
    <col min="15111" max="15112" width="6.42578125" style="1" customWidth="1"/>
    <col min="15113" max="15113" width="13.85546875" style="1" customWidth="1"/>
    <col min="15114" max="15114" width="9.140625" style="1"/>
    <col min="15115" max="15115" width="11.5703125" style="1" customWidth="1"/>
    <col min="15116" max="15360" width="9.140625" style="1"/>
    <col min="15361" max="15361" width="12.42578125" style="1" customWidth="1"/>
    <col min="15362" max="15362" width="14" style="1" customWidth="1"/>
    <col min="15363" max="15363" width="9" style="1" customWidth="1"/>
    <col min="15364" max="15364" width="9.140625" style="1"/>
    <col min="15365" max="15365" width="6.85546875" style="1" customWidth="1"/>
    <col min="15366" max="15366" width="9.140625" style="1"/>
    <col min="15367" max="15368" width="6.42578125" style="1" customWidth="1"/>
    <col min="15369" max="15369" width="13.85546875" style="1" customWidth="1"/>
    <col min="15370" max="15370" width="9.140625" style="1"/>
    <col min="15371" max="15371" width="11.5703125" style="1" customWidth="1"/>
    <col min="15372" max="15616" width="9.140625" style="1"/>
    <col min="15617" max="15617" width="12.42578125" style="1" customWidth="1"/>
    <col min="15618" max="15618" width="14" style="1" customWidth="1"/>
    <col min="15619" max="15619" width="9" style="1" customWidth="1"/>
    <col min="15620" max="15620" width="9.140625" style="1"/>
    <col min="15621" max="15621" width="6.85546875" style="1" customWidth="1"/>
    <col min="15622" max="15622" width="9.140625" style="1"/>
    <col min="15623" max="15624" width="6.42578125" style="1" customWidth="1"/>
    <col min="15625" max="15625" width="13.85546875" style="1" customWidth="1"/>
    <col min="15626" max="15626" width="9.140625" style="1"/>
    <col min="15627" max="15627" width="11.5703125" style="1" customWidth="1"/>
    <col min="15628" max="15872" width="9.140625" style="1"/>
    <col min="15873" max="15873" width="12.42578125" style="1" customWidth="1"/>
    <col min="15874" max="15874" width="14" style="1" customWidth="1"/>
    <col min="15875" max="15875" width="9" style="1" customWidth="1"/>
    <col min="15876" max="15876" width="9.140625" style="1"/>
    <col min="15877" max="15877" width="6.85546875" style="1" customWidth="1"/>
    <col min="15878" max="15878" width="9.140625" style="1"/>
    <col min="15879" max="15880" width="6.42578125" style="1" customWidth="1"/>
    <col min="15881" max="15881" width="13.85546875" style="1" customWidth="1"/>
    <col min="15882" max="15882" width="9.140625" style="1"/>
    <col min="15883" max="15883" width="11.5703125" style="1" customWidth="1"/>
    <col min="15884" max="16128" width="9.140625" style="1"/>
    <col min="16129" max="16129" width="12.42578125" style="1" customWidth="1"/>
    <col min="16130" max="16130" width="14" style="1" customWidth="1"/>
    <col min="16131" max="16131" width="9" style="1" customWidth="1"/>
    <col min="16132" max="16132" width="9.140625" style="1"/>
    <col min="16133" max="16133" width="6.85546875" style="1" customWidth="1"/>
    <col min="16134" max="16134" width="9.140625" style="1"/>
    <col min="16135" max="16136" width="6.42578125" style="1" customWidth="1"/>
    <col min="16137" max="16137" width="13.85546875" style="1" customWidth="1"/>
    <col min="16138" max="16138" width="9.140625" style="1"/>
    <col min="16139" max="16139" width="11.5703125" style="1" customWidth="1"/>
    <col min="16140" max="16384" width="9.140625" style="1"/>
  </cols>
  <sheetData>
    <row r="1" spans="1:11">
      <c r="A1" s="3" t="s">
        <v>31</v>
      </c>
      <c r="B1" s="48" t="str">
        <f>'1. stran'!B6</f>
        <v>CENTER ŠOLSKIH IN OBŠOLSKIH DEJAVNOSTI</v>
      </c>
      <c r="C1" s="19"/>
      <c r="D1" s="19"/>
      <c r="E1" s="19"/>
      <c r="F1" s="19"/>
      <c r="G1" s="19"/>
      <c r="H1" s="19"/>
      <c r="I1" s="49"/>
    </row>
    <row r="2" spans="1:11">
      <c r="A2" s="6"/>
      <c r="B2" s="24" t="str">
        <f>'1. stran'!B7</f>
        <v>Frankopanska 9</v>
      </c>
      <c r="I2" s="50"/>
    </row>
    <row r="3" spans="1:11">
      <c r="A3" s="9"/>
      <c r="B3" s="51" t="str">
        <f>'1. stran'!B8</f>
        <v>1000 Ljubljana</v>
      </c>
      <c r="C3" s="17"/>
      <c r="D3" s="17"/>
      <c r="E3" s="17"/>
      <c r="F3" s="17"/>
      <c r="G3" s="17"/>
      <c r="H3" s="17"/>
      <c r="I3" s="52"/>
    </row>
    <row r="4" spans="1:11">
      <c r="B4" s="24"/>
    </row>
    <row r="5" spans="1:11">
      <c r="A5" s="15" t="s">
        <v>1</v>
      </c>
      <c r="B5" s="29" t="s">
        <v>287</v>
      </c>
      <c r="C5" s="27"/>
      <c r="D5" s="27"/>
      <c r="E5" s="27"/>
      <c r="F5" s="27"/>
      <c r="G5" s="27"/>
      <c r="H5" s="27"/>
      <c r="I5" s="54"/>
    </row>
    <row r="6" spans="1:11">
      <c r="B6" s="24"/>
    </row>
    <row r="7" spans="1:11">
      <c r="A7" s="15" t="s">
        <v>2</v>
      </c>
      <c r="B7" s="29" t="str">
        <f>'1. stran'!B14:E14</f>
        <v>ENERGETSKA SANACIJA</v>
      </c>
      <c r="C7" s="27"/>
      <c r="D7" s="27"/>
      <c r="E7" s="27"/>
      <c r="F7" s="27"/>
      <c r="G7" s="27"/>
      <c r="H7" s="27"/>
      <c r="I7" s="54"/>
    </row>
    <row r="8" spans="1:11" ht="15" customHeight="1"/>
    <row r="9" spans="1:11" ht="11.25" customHeight="1"/>
    <row r="10" spans="1:11" ht="18.75">
      <c r="B10" s="185" t="s">
        <v>251</v>
      </c>
      <c r="C10" s="56"/>
      <c r="D10" s="56"/>
      <c r="E10" s="56"/>
      <c r="F10" s="56"/>
      <c r="G10" s="56"/>
      <c r="H10" s="56"/>
      <c r="I10" s="57"/>
    </row>
    <row r="12" spans="1:11" s="610" customFormat="1">
      <c r="B12" s="609" t="s">
        <v>252</v>
      </c>
      <c r="C12" s="611"/>
      <c r="D12" s="611"/>
      <c r="E12" s="611"/>
      <c r="F12" s="611"/>
      <c r="G12" s="611"/>
      <c r="H12" s="611"/>
      <c r="I12" s="612"/>
    </row>
    <row r="13" spans="1:11" ht="4.5" customHeight="1">
      <c r="A13" s="58"/>
      <c r="B13" s="24"/>
    </row>
    <row r="14" spans="1:11">
      <c r="A14" s="58"/>
      <c r="B14" s="253" t="s">
        <v>288</v>
      </c>
      <c r="C14" s="254"/>
      <c r="D14" s="254"/>
      <c r="E14" s="254"/>
      <c r="F14" s="254"/>
      <c r="G14" s="254"/>
      <c r="H14" s="254"/>
      <c r="I14" s="255">
        <f>'A|Pripravljalna dela'!I2+'A|Rušitvena d.'!I2+'A|Zemeljska d.'!I2+'A|Zidarska d.'!I2+'A|Fasada'!I2+'B|Krovsko kleparska d.'!I2+'B|Stavbno pohi.'!I2+'B|Montažerska d. '!I2+'E1| El.inst.'!I2</f>
        <v>0</v>
      </c>
      <c r="K14" s="187"/>
    </row>
    <row r="15" spans="1:11" ht="4.5" customHeight="1">
      <c r="A15" s="58"/>
      <c r="B15" s="24"/>
    </row>
    <row r="16" spans="1:11" ht="18" customHeight="1">
      <c r="A16" s="188"/>
      <c r="B16" s="897" t="s">
        <v>297</v>
      </c>
      <c r="C16" s="898"/>
      <c r="D16" s="898"/>
      <c r="E16" s="898"/>
      <c r="F16" s="898"/>
      <c r="G16" s="186"/>
      <c r="H16" s="186"/>
      <c r="I16" s="256">
        <f>'A|Pripravljalna dela'!I3+'A|Rušitvena d.'!I3+'A|Zemeljska d.'!I3+'A|Zidarska d.'!I3+'A|Fasada'!I3+'B|Krovsko kleparska d.'!I3+'B|Stavbno pohi.'!I3+'B|Montažerska d. '!I3+'E1| El.inst.'!I3</f>
        <v>0</v>
      </c>
      <c r="J16" s="189"/>
      <c r="K16" s="53"/>
    </row>
    <row r="17" spans="1:11" ht="5.25" customHeight="1">
      <c r="A17" s="58"/>
      <c r="B17" s="24"/>
      <c r="I17" s="224"/>
    </row>
    <row r="18" spans="1:11" s="24" customFormat="1" ht="18.75" customHeight="1">
      <c r="A18" s="190"/>
      <c r="B18" s="899" t="s">
        <v>289</v>
      </c>
      <c r="C18" s="900"/>
      <c r="D18" s="900"/>
      <c r="E18" s="900"/>
      <c r="F18" s="900"/>
      <c r="G18" s="900"/>
      <c r="H18" s="900"/>
      <c r="I18" s="257">
        <f>'A|Pripravljalna dela'!I4+'A|Rušitvena d.'!I4+'A|Zemeljska d.'!I4+'A|Zidarska d.'!I4+'A|Fasada'!I4+'B|Krovsko kleparska d.'!I4+'B|Stavbno pohi.'!I4+'B|Montažerska d. '!I4+'E1| El.inst.'!I4</f>
        <v>0</v>
      </c>
      <c r="K18" s="191"/>
    </row>
    <row r="19" spans="1:11" s="24" customFormat="1" ht="5.25" customHeight="1">
      <c r="A19" s="146"/>
      <c r="B19" s="62"/>
      <c r="C19" s="62"/>
      <c r="D19" s="62"/>
      <c r="E19" s="62"/>
      <c r="F19" s="62"/>
      <c r="G19" s="62"/>
      <c r="H19" s="62"/>
      <c r="I19" s="225"/>
    </row>
    <row r="20" spans="1:11" s="24" customFormat="1">
      <c r="A20" s="192"/>
      <c r="B20" s="258" t="s">
        <v>278</v>
      </c>
      <c r="C20" s="259"/>
      <c r="D20" s="259"/>
      <c r="E20" s="259"/>
      <c r="F20" s="259"/>
      <c r="G20" s="259"/>
      <c r="H20" s="259"/>
      <c r="I20" s="260">
        <f>'A|Pripravljalna dela'!I5+'A|Rušitvena d.'!I5+'A|Zemeljska d.'!I5+'A|Zidarska d.'!I5+'A|Fasada'!I5+'B|Krovsko kleparska d.'!I5+'B|Stavbno pohi.'!I5+'B|Montažerska d. '!I5+'E1| El.inst.'!I5</f>
        <v>0</v>
      </c>
    </row>
    <row r="21" spans="1:11" ht="5.25" customHeight="1">
      <c r="A21" s="58"/>
      <c r="B21" s="24"/>
      <c r="I21" s="224"/>
    </row>
    <row r="22" spans="1:11" s="24" customFormat="1">
      <c r="A22" s="192"/>
      <c r="B22" s="261" t="s">
        <v>290</v>
      </c>
      <c r="C22" s="262"/>
      <c r="D22" s="262"/>
      <c r="E22" s="262"/>
      <c r="F22" s="262"/>
      <c r="G22" s="262"/>
      <c r="H22" s="262"/>
      <c r="I22" s="263">
        <f>'A|Pripravljalna dela'!I6+'A|Rušitvena d.'!I6+'A|Zemeljska d.'!I6+'A|Zidarska d.'!I6+'A|Fasada'!I6+'B|Krovsko kleparska d.'!I6+'B|Stavbno pohi.'!I6+'B|Montažerska d. '!I6+'E1| El.inst.'!I6+'S1| Kanalizacija'!J7+'S2| Prezračevanje'!J7+'S3|Namest. termostatskih vent.'!H6+'S4|Menjava WC kotličkov'!H6</f>
        <v>0</v>
      </c>
    </row>
    <row r="23" spans="1:11" ht="5.25" customHeight="1">
      <c r="A23" s="58"/>
      <c r="B23" s="24"/>
      <c r="I23" s="224"/>
    </row>
    <row r="24" spans="1:11" s="24" customFormat="1">
      <c r="A24" s="192"/>
      <c r="B24" s="264" t="s">
        <v>291</v>
      </c>
      <c r="C24" s="265"/>
      <c r="D24" s="265"/>
      <c r="E24" s="265"/>
      <c r="F24" s="265"/>
      <c r="G24" s="265"/>
      <c r="H24" s="265"/>
      <c r="I24" s="266">
        <f>'A|Pripravljalna dela'!I7+'A|Rušitvena d.'!I7+'A|Zemeljska d.'!I7+'A|Zidarska d.'!I7+'A|Fasada'!I7+'B|Krovsko kleparska d.'!I7+'B|Stavbno pohi.'!I7+'B|Montažerska d. '!I7+'E1| El.inst.'!I7+'S1| Kanalizacija'!J8+'S2| Prezračevanje'!J8</f>
        <v>0</v>
      </c>
    </row>
    <row r="25" spans="1:11" ht="5.25" customHeight="1">
      <c r="A25" s="58"/>
      <c r="B25" s="24"/>
      <c r="I25" s="224"/>
    </row>
    <row r="26" spans="1:11" s="24" customFormat="1">
      <c r="A26" s="192"/>
      <c r="B26" s="221" t="s">
        <v>279</v>
      </c>
      <c r="C26" s="222"/>
      <c r="D26" s="222"/>
      <c r="E26" s="222"/>
      <c r="F26" s="222"/>
      <c r="G26" s="222"/>
      <c r="H26" s="222"/>
      <c r="I26" s="226">
        <f>'A|Pripravljalna dela'!I8+'A|Rušitvena d.'!I8+'A|Zemeljska d.'!I8+'A|Zidarska d.'!I8+'A|Fasada'!I8+'B|Krovsko kleparska d.'!I8+'B|Stavbno pohi.'!I8+'B|Montažerska d. '!I8+'E1| El.inst.'!I8</f>
        <v>0</v>
      </c>
    </row>
    <row r="27" spans="1:11" ht="5.25" customHeight="1">
      <c r="A27" s="58"/>
      <c r="B27" s="24"/>
      <c r="I27" s="224"/>
    </row>
    <row r="28" spans="1:11" s="24" customFormat="1">
      <c r="A28" s="192"/>
      <c r="B28" s="330" t="s">
        <v>292</v>
      </c>
      <c r="C28" s="331"/>
      <c r="D28" s="331"/>
      <c r="E28" s="331"/>
      <c r="F28" s="331"/>
      <c r="G28" s="331"/>
      <c r="H28" s="331"/>
      <c r="I28" s="332">
        <f>'A|Pripravljalna dela'!I9+'A|Rušitvena d.'!I9+'A|Zemeljska d.'!I9+'A|Zidarska d.'!I9+'A|Fasada'!I9+'B|Krovsko kleparska d.'!I9+'B|Stavbno pohi.'!I9+'B|Montažerska d. '!I9+'E1| El.inst.'!I9+'S1| Kanalizacija'!J10+'S2| Prezračevanje'!J10+'S3|Namest. termostatskih vent.'!H9+'S4|Menjava WC kotličkov'!H9</f>
        <v>0</v>
      </c>
    </row>
    <row r="29" spans="1:11" ht="5.25" customHeight="1">
      <c r="A29" s="58"/>
      <c r="B29" s="24"/>
      <c r="I29" s="224"/>
    </row>
    <row r="30" spans="1:11" s="24" customFormat="1">
      <c r="A30" s="192"/>
      <c r="B30" s="196" t="s">
        <v>255</v>
      </c>
      <c r="C30" s="197"/>
      <c r="D30" s="197"/>
      <c r="E30" s="197"/>
      <c r="F30" s="197"/>
      <c r="G30" s="197"/>
      <c r="H30" s="197"/>
      <c r="I30" s="227">
        <f>'A|Pripravljalna dela'!I10+'A|Rušitvena d.'!I10+'A|Zemeljska d.'!I10+'A|Zidarska d.'!I10+'A|Fasada'!I10+'B|Krovsko kleparska d.'!I10+'B|Stavbno pohi.'!I10+'B|Montažerska d. '!I10+'E1| El.inst.'!I10</f>
        <v>0</v>
      </c>
    </row>
    <row r="32" spans="1:11" s="610" customFormat="1">
      <c r="B32" s="609" t="s">
        <v>256</v>
      </c>
      <c r="C32" s="611"/>
      <c r="D32" s="611"/>
      <c r="E32" s="611"/>
      <c r="F32" s="611"/>
      <c r="G32" s="611"/>
      <c r="H32" s="611"/>
      <c r="I32" s="612"/>
    </row>
    <row r="33" spans="1:16" ht="4.5" customHeight="1">
      <c r="A33" s="58"/>
      <c r="B33" s="24"/>
    </row>
    <row r="34" spans="1:16" s="24" customFormat="1">
      <c r="A34" s="192"/>
      <c r="B34" s="283" t="s">
        <v>256</v>
      </c>
      <c r="C34" s="284"/>
      <c r="D34" s="284"/>
      <c r="E34" s="284"/>
      <c r="F34" s="284"/>
      <c r="G34" s="284"/>
      <c r="H34" s="284"/>
      <c r="I34" s="285">
        <f>'A|Pripravljalna dela'!I11+'A|Rušitvena d.'!I11+'A|Zemeljska d.'!I11+'A|Zidarska d.'!I11+'A|Fasada'!J2+'B|Krovsko kleparska d.'!J2+'B|Stavbno pohi.'!I11+'B|Montažerska d. '!J2+'E1| El.inst.'!I11+'S4|Menjava WC kotličkov'!H11</f>
        <v>0</v>
      </c>
    </row>
    <row r="35" spans="1:16" s="24" customFormat="1">
      <c r="A35" s="223"/>
      <c r="B35" s="150"/>
      <c r="C35" s="216"/>
      <c r="D35" s="216"/>
      <c r="E35" s="216"/>
      <c r="F35" s="216"/>
      <c r="G35" s="216"/>
      <c r="H35" s="216"/>
      <c r="I35" s="151"/>
    </row>
    <row r="36" spans="1:16" s="24" customFormat="1" ht="17.25" thickBot="1">
      <c r="A36" s="223"/>
      <c r="B36" s="150"/>
      <c r="C36" s="216"/>
      <c r="D36" s="216"/>
      <c r="E36" s="216"/>
      <c r="F36" s="216"/>
      <c r="G36" s="216"/>
      <c r="H36" s="216"/>
      <c r="I36" s="151"/>
    </row>
    <row r="37" spans="1:16" s="24" customFormat="1" ht="17.25" thickBot="1">
      <c r="A37" s="146"/>
      <c r="B37" s="193" t="s">
        <v>253</v>
      </c>
      <c r="C37" s="194"/>
      <c r="D37" s="194"/>
      <c r="E37" s="194"/>
      <c r="F37" s="194"/>
      <c r="G37" s="194"/>
      <c r="H37" s="194"/>
      <c r="I37" s="228">
        <f>SUM(I14+I16+I18+I20+I22+I24+I26+I28+I30)</f>
        <v>0</v>
      </c>
    </row>
    <row r="38" spans="1:16" s="24" customFormat="1" ht="17.25" thickBot="1">
      <c r="A38" s="223"/>
      <c r="B38" s="150"/>
      <c r="C38" s="216"/>
      <c r="D38" s="216"/>
      <c r="E38" s="216"/>
      <c r="F38" s="216"/>
      <c r="G38" s="216"/>
      <c r="H38" s="216"/>
      <c r="I38" s="151"/>
    </row>
    <row r="39" spans="1:16" s="24" customFormat="1" ht="17.25" thickBot="1">
      <c r="A39" s="146"/>
      <c r="B39" s="193" t="s">
        <v>254</v>
      </c>
      <c r="C39" s="194"/>
      <c r="D39" s="194"/>
      <c r="E39" s="194"/>
      <c r="F39" s="194"/>
      <c r="G39" s="194"/>
      <c r="H39" s="194"/>
      <c r="I39" s="195">
        <f>SUM(I34)</f>
        <v>0</v>
      </c>
    </row>
    <row r="40" spans="1:16">
      <c r="A40" s="69"/>
    </row>
    <row r="41" spans="1:16" ht="17.25" thickBot="1">
      <c r="A41" s="69"/>
      <c r="K41" s="619" t="s">
        <v>514</v>
      </c>
      <c r="L41" s="19"/>
      <c r="M41" s="19"/>
      <c r="N41" s="19"/>
      <c r="O41" s="19"/>
      <c r="P41" s="20"/>
    </row>
    <row r="42" spans="1:16" s="62" customFormat="1" ht="20.100000000000001" customHeight="1">
      <c r="B42" s="63" t="s">
        <v>225</v>
      </c>
      <c r="C42" s="64"/>
      <c r="D42" s="64"/>
      <c r="E42" s="64"/>
      <c r="F42" s="64"/>
      <c r="G42" s="64"/>
      <c r="H42" s="64"/>
      <c r="I42" s="65">
        <f>I37+I39</f>
        <v>0</v>
      </c>
      <c r="K42" s="613">
        <f>Rekapitulacija!I41</f>
        <v>0</v>
      </c>
      <c r="L42" s="614"/>
      <c r="M42" s="614"/>
      <c r="N42" s="614"/>
      <c r="O42" s="614"/>
      <c r="P42" s="615"/>
    </row>
    <row r="43" spans="1:16" s="62" customFormat="1" ht="17.25" customHeight="1" thickBot="1">
      <c r="B43" s="66" t="s">
        <v>244</v>
      </c>
      <c r="C43" s="67"/>
      <c r="D43" s="67"/>
      <c r="E43" s="67"/>
      <c r="F43" s="67"/>
      <c r="G43" s="67"/>
      <c r="H43" s="67"/>
      <c r="I43" s="152">
        <f>(I42)*0.22</f>
        <v>0</v>
      </c>
      <c r="K43" s="613">
        <f>Rekapitulacija!I42</f>
        <v>0</v>
      </c>
      <c r="L43" s="614"/>
      <c r="M43" s="614"/>
      <c r="N43" s="614"/>
      <c r="O43" s="614"/>
      <c r="P43" s="615"/>
    </row>
    <row r="44" spans="1:16" s="62" customFormat="1" ht="17.25" customHeight="1" thickBot="1">
      <c r="B44" s="24"/>
      <c r="I44" s="68"/>
      <c r="K44" s="613"/>
      <c r="L44" s="614"/>
      <c r="M44" s="614"/>
      <c r="N44" s="614"/>
      <c r="O44" s="614"/>
      <c r="P44" s="615"/>
    </row>
    <row r="45" spans="1:16" s="62" customFormat="1" ht="25.5" customHeight="1" thickBot="1">
      <c r="B45" s="153" t="s">
        <v>245</v>
      </c>
      <c r="C45" s="154"/>
      <c r="D45" s="154"/>
      <c r="E45" s="154"/>
      <c r="F45" s="154"/>
      <c r="G45" s="154"/>
      <c r="H45" s="154"/>
      <c r="I45" s="155">
        <f>SUM(I42:I44)</f>
        <v>0</v>
      </c>
      <c r="K45" s="616">
        <f>Rekapitulacija!I44</f>
        <v>0</v>
      </c>
      <c r="L45" s="617"/>
      <c r="M45" s="617"/>
      <c r="N45" s="617"/>
      <c r="O45" s="617"/>
      <c r="P45" s="618"/>
    </row>
    <row r="47" spans="1:16">
      <c r="A47" s="69"/>
    </row>
  </sheetData>
  <sheetProtection selectLockedCells="1" selectUnlockedCells="1"/>
  <mergeCells count="2">
    <mergeCell ref="B16:F16"/>
    <mergeCell ref="B18:H18"/>
  </mergeCells>
  <pageMargins left="0.78740157480314965" right="0.59055118110236227" top="0.63" bottom="0.55118110236220474" header="0.51181102362204722" footer="0.51181102362204722"/>
  <pageSetup paperSize="9" scale="97"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7771-FFDE-46DC-B270-0549A7A63FAC}">
  <sheetPr codeName="List6"/>
  <dimension ref="A1:N40"/>
  <sheetViews>
    <sheetView view="pageBreakPreview" zoomScaleNormal="100" zoomScaleSheetLayoutView="100" workbookViewId="0">
      <selection activeCell="E5" sqref="E5"/>
    </sheetView>
  </sheetViews>
  <sheetFormatPr defaultRowHeight="12.75"/>
  <cols>
    <col min="1" max="1" width="5.28515625" style="156" customWidth="1"/>
    <col min="2" max="2" width="32.140625" style="162" customWidth="1"/>
    <col min="3" max="3" width="5.5703125" style="158" customWidth="1"/>
    <col min="4" max="4" width="11.7109375" style="159" customWidth="1"/>
    <col min="5" max="5" width="13.85546875" style="159" customWidth="1"/>
    <col min="6" max="6" width="13" style="160" customWidth="1"/>
    <col min="7" max="7" width="12.7109375" style="161" hidden="1" customWidth="1"/>
    <col min="8" max="8" width="68.5703125" style="161" hidden="1" customWidth="1"/>
    <col min="9" max="9" width="16.140625" style="145" hidden="1" customWidth="1"/>
    <col min="10" max="10" width="15" style="145" hidden="1" customWidth="1"/>
    <col min="11" max="11" width="16.5703125" style="145" customWidth="1"/>
    <col min="12" max="12" width="19.5703125" style="145" customWidth="1"/>
    <col min="13" max="13" width="21.42578125" style="145" customWidth="1"/>
    <col min="14" max="14" width="9.140625" style="145"/>
    <col min="15" max="15" width="9.140625" style="145" customWidth="1"/>
    <col min="16" max="16384" width="9.140625" style="145"/>
  </cols>
  <sheetData>
    <row r="1" spans="1:14" ht="16.5">
      <c r="A1" s="143" t="s">
        <v>246</v>
      </c>
      <c r="B1" s="144" t="s">
        <v>217</v>
      </c>
      <c r="C1" s="170"/>
      <c r="D1" s="171"/>
      <c r="E1" s="171"/>
      <c r="F1" s="172"/>
      <c r="G1" s="199"/>
      <c r="H1" s="199"/>
      <c r="I1" s="165" t="s">
        <v>419</v>
      </c>
      <c r="J1" s="165" t="s">
        <v>420</v>
      </c>
      <c r="K1" s="201"/>
      <c r="L1" s="202"/>
      <c r="M1" s="203"/>
    </row>
    <row r="2" spans="1:14" ht="16.5">
      <c r="A2" s="143"/>
      <c r="B2" s="144"/>
      <c r="C2" s="170"/>
      <c r="D2" s="171"/>
      <c r="E2" s="171"/>
      <c r="F2" s="172"/>
      <c r="G2" s="199"/>
      <c r="H2" s="459" t="s">
        <v>288</v>
      </c>
      <c r="I2" s="589">
        <f>SUM(F7+F13+F15+F17+F19+F21+F28+F29)</f>
        <v>0</v>
      </c>
      <c r="J2" s="590"/>
      <c r="K2" s="181"/>
      <c r="L2" s="181"/>
      <c r="M2" s="181"/>
      <c r="N2" s="181"/>
    </row>
    <row r="3" spans="1:14" ht="16.5">
      <c r="A3" s="143"/>
      <c r="B3" s="144"/>
      <c r="C3" s="170"/>
      <c r="D3" s="171"/>
      <c r="E3" s="171"/>
      <c r="F3" s="172"/>
      <c r="G3" s="199"/>
      <c r="H3" s="461" t="s">
        <v>297</v>
      </c>
      <c r="I3" s="591">
        <f>SUM(F9)</f>
        <v>0</v>
      </c>
      <c r="J3" s="592"/>
      <c r="K3" s="267"/>
      <c r="L3" s="267"/>
      <c r="M3" s="181"/>
      <c r="N3" s="181"/>
    </row>
    <row r="4" spans="1:14" ht="16.5">
      <c r="A4" s="173"/>
      <c r="B4" s="169"/>
      <c r="C4" s="170"/>
      <c r="D4" s="171"/>
      <c r="E4" s="171"/>
      <c r="F4" s="172"/>
      <c r="G4" s="199"/>
      <c r="H4" s="462" t="s">
        <v>289</v>
      </c>
      <c r="I4" s="593"/>
      <c r="J4" s="594"/>
      <c r="K4" s="268"/>
      <c r="L4" s="268"/>
      <c r="M4" s="268"/>
      <c r="N4" s="268"/>
    </row>
    <row r="5" spans="1:14" ht="17.25" thickBot="1">
      <c r="A5" s="72"/>
      <c r="B5" s="73" t="s">
        <v>88</v>
      </c>
      <c r="C5" s="87" t="s">
        <v>120</v>
      </c>
      <c r="D5" s="87" t="s">
        <v>89</v>
      </c>
      <c r="E5" s="819" t="s">
        <v>90</v>
      </c>
      <c r="F5" s="87" t="s">
        <v>91</v>
      </c>
      <c r="G5" s="205"/>
      <c r="H5" s="469" t="s">
        <v>278</v>
      </c>
      <c r="I5" s="589"/>
      <c r="J5" s="590"/>
      <c r="K5" s="181"/>
      <c r="L5" s="1"/>
      <c r="M5" s="1"/>
      <c r="N5" s="1"/>
    </row>
    <row r="6" spans="1:14" ht="16.5" customHeight="1" thickTop="1">
      <c r="A6" s="174"/>
      <c r="B6" s="175"/>
      <c r="C6" s="170"/>
      <c r="D6" s="171"/>
      <c r="E6" s="176"/>
      <c r="F6" s="172"/>
      <c r="G6" s="199"/>
      <c r="H6" s="471" t="s">
        <v>290</v>
      </c>
      <c r="I6" s="595"/>
      <c r="J6" s="596"/>
      <c r="K6" s="215"/>
      <c r="L6" s="215"/>
      <c r="M6" s="181"/>
      <c r="N6" s="181"/>
    </row>
    <row r="7" spans="1:14" ht="102">
      <c r="A7" s="269">
        <v>1</v>
      </c>
      <c r="B7" s="270" t="s">
        <v>231</v>
      </c>
      <c r="C7" s="269" t="s">
        <v>102</v>
      </c>
      <c r="D7" s="271">
        <v>1</v>
      </c>
      <c r="E7" s="820"/>
      <c r="F7" s="272">
        <f>+D7*E7</f>
        <v>0</v>
      </c>
      <c r="G7" s="206"/>
      <c r="H7" s="472" t="s">
        <v>291</v>
      </c>
      <c r="I7" s="597"/>
      <c r="J7" s="583"/>
      <c r="K7" s="1"/>
      <c r="L7" s="1"/>
      <c r="M7" s="1"/>
      <c r="N7" s="1"/>
    </row>
    <row r="8" spans="1:14" ht="12" customHeight="1">
      <c r="A8" s="286"/>
      <c r="B8" s="287"/>
      <c r="C8" s="288"/>
      <c r="D8" s="289"/>
      <c r="E8" s="290"/>
      <c r="F8" s="291"/>
      <c r="G8" s="206"/>
      <c r="H8" s="474" t="s">
        <v>279</v>
      </c>
      <c r="I8" s="598"/>
      <c r="J8" s="599"/>
      <c r="K8" s="181"/>
      <c r="L8" s="181"/>
      <c r="M8" s="181"/>
      <c r="N8" s="181"/>
    </row>
    <row r="9" spans="1:14" ht="114.75">
      <c r="A9" s="346">
        <v>2</v>
      </c>
      <c r="B9" s="347" t="s">
        <v>298</v>
      </c>
      <c r="C9" s="346" t="s">
        <v>102</v>
      </c>
      <c r="D9" s="348">
        <v>1</v>
      </c>
      <c r="E9" s="821"/>
      <c r="F9" s="349">
        <f>+D9*E9</f>
        <v>0</v>
      </c>
      <c r="G9" s="206"/>
      <c r="H9" s="476" t="s">
        <v>292</v>
      </c>
      <c r="I9" s="597"/>
      <c r="J9" s="583"/>
      <c r="K9" s="1"/>
      <c r="L9" s="1"/>
      <c r="M9" s="1"/>
      <c r="N9" s="1"/>
    </row>
    <row r="10" spans="1:14" ht="16.5">
      <c r="A10" s="286"/>
      <c r="B10" s="287"/>
      <c r="C10" s="288"/>
      <c r="D10" s="289"/>
      <c r="E10" s="290"/>
      <c r="F10" s="291"/>
      <c r="G10" s="206"/>
      <c r="H10" s="479" t="s">
        <v>255</v>
      </c>
      <c r="I10" s="589">
        <f>SUM(F11+F23+F25)</f>
        <v>0</v>
      </c>
      <c r="J10" s="599"/>
      <c r="K10" s="181"/>
      <c r="L10" s="181"/>
      <c r="M10" s="181"/>
      <c r="N10" s="181"/>
    </row>
    <row r="11" spans="1:14" ht="25.5">
      <c r="A11" s="235">
        <v>3</v>
      </c>
      <c r="B11" s="236" t="s">
        <v>232</v>
      </c>
      <c r="C11" s="235" t="s">
        <v>102</v>
      </c>
      <c r="D11" s="237">
        <v>1</v>
      </c>
      <c r="E11" s="822"/>
      <c r="F11" s="238">
        <f>+D11*E11</f>
        <v>0</v>
      </c>
      <c r="G11" s="206"/>
      <c r="H11" s="484" t="s">
        <v>256</v>
      </c>
      <c r="I11" s="600">
        <f>SUM(J2:J10)</f>
        <v>0</v>
      </c>
      <c r="J11" s="583"/>
      <c r="K11" s="1"/>
      <c r="L11" s="1"/>
      <c r="M11" s="1"/>
      <c r="N11" s="1"/>
    </row>
    <row r="12" spans="1:14" ht="11.25" customHeight="1">
      <c r="A12" s="286"/>
      <c r="B12" s="287"/>
      <c r="C12" s="288"/>
      <c r="D12" s="289"/>
      <c r="E12" s="290"/>
      <c r="F12" s="291"/>
      <c r="G12" s="207"/>
      <c r="H12" s="145"/>
      <c r="I12" s="231"/>
      <c r="J12" s="218"/>
      <c r="K12" s="215"/>
      <c r="L12" s="215"/>
      <c r="M12" s="215"/>
      <c r="N12" s="215"/>
    </row>
    <row r="13" spans="1:14" ht="331.5">
      <c r="A13" s="269">
        <v>4</v>
      </c>
      <c r="B13" s="270" t="s">
        <v>293</v>
      </c>
      <c r="C13" s="269" t="s">
        <v>102</v>
      </c>
      <c r="D13" s="271">
        <v>1</v>
      </c>
      <c r="E13" s="820"/>
      <c r="F13" s="272">
        <f>+D13*E13</f>
        <v>0</v>
      </c>
      <c r="G13" s="206"/>
      <c r="H13" s="183"/>
      <c r="I13" s="217"/>
      <c r="J13" s="217"/>
      <c r="K13" s="62"/>
      <c r="L13" s="62"/>
      <c r="M13" s="62"/>
      <c r="N13" s="62"/>
    </row>
    <row r="14" spans="1:14" ht="11.25" customHeight="1">
      <c r="A14" s="286"/>
      <c r="B14" s="287"/>
      <c r="C14" s="288"/>
      <c r="D14" s="289"/>
      <c r="E14" s="290"/>
      <c r="F14" s="291"/>
      <c r="G14" s="207"/>
      <c r="I14" s="216"/>
      <c r="J14" s="216"/>
      <c r="K14" s="216"/>
      <c r="L14" s="216"/>
      <c r="M14" s="216"/>
      <c r="N14" s="216"/>
    </row>
    <row r="15" spans="1:14" s="178" customFormat="1" ht="25.5">
      <c r="A15" s="269">
        <v>5</v>
      </c>
      <c r="B15" s="270" t="s">
        <v>218</v>
      </c>
      <c r="C15" s="269" t="s">
        <v>102</v>
      </c>
      <c r="D15" s="271">
        <v>1</v>
      </c>
      <c r="E15" s="820"/>
      <c r="F15" s="272">
        <f>+D15*E15</f>
        <v>0</v>
      </c>
      <c r="G15" s="208"/>
      <c r="H15" s="233"/>
      <c r="I15" s="231"/>
      <c r="J15" s="1"/>
      <c r="K15" s="1"/>
      <c r="L15" s="1"/>
      <c r="M15" s="1"/>
      <c r="N15" s="1"/>
    </row>
    <row r="16" spans="1:14" ht="13.5" customHeight="1">
      <c r="A16" s="286"/>
      <c r="B16" s="287"/>
      <c r="C16" s="288"/>
      <c r="D16" s="289"/>
      <c r="E16" s="290"/>
      <c r="F16" s="291"/>
      <c r="G16" s="207"/>
      <c r="H16" s="233"/>
      <c r="I16" s="234"/>
      <c r="K16" s="216"/>
      <c r="L16" s="216"/>
      <c r="M16" s="216"/>
      <c r="N16" s="216"/>
    </row>
    <row r="17" spans="1:14" s="178" customFormat="1" ht="145.5" customHeight="1">
      <c r="A17" s="350">
        <v>6</v>
      </c>
      <c r="B17" s="351" t="s">
        <v>229</v>
      </c>
      <c r="C17" s="350" t="s">
        <v>102</v>
      </c>
      <c r="D17" s="352">
        <v>1</v>
      </c>
      <c r="E17" s="823"/>
      <c r="F17" s="353">
        <f>+D17*E17</f>
        <v>0</v>
      </c>
      <c r="G17" s="208"/>
      <c r="H17" s="219"/>
      <c r="I17" s="335"/>
      <c r="J17" s="335"/>
      <c r="K17" s="335"/>
      <c r="L17" s="335"/>
      <c r="M17" s="335"/>
      <c r="N17" s="335"/>
    </row>
    <row r="18" spans="1:14" ht="12" customHeight="1">
      <c r="A18" s="286"/>
      <c r="B18" s="287"/>
      <c r="C18" s="288"/>
      <c r="D18" s="289"/>
      <c r="E18" s="290"/>
      <c r="F18" s="291"/>
      <c r="G18" s="206"/>
      <c r="I18" s="216"/>
      <c r="J18" s="216"/>
      <c r="K18" s="216"/>
      <c r="L18" s="216"/>
      <c r="M18" s="216"/>
      <c r="N18" s="216"/>
    </row>
    <row r="19" spans="1:14" s="163" customFormat="1" ht="140.25">
      <c r="A19" s="269">
        <v>7</v>
      </c>
      <c r="B19" s="273" t="s">
        <v>294</v>
      </c>
      <c r="C19" s="269" t="s">
        <v>102</v>
      </c>
      <c r="D19" s="271">
        <v>1</v>
      </c>
      <c r="E19" s="820"/>
      <c r="F19" s="272">
        <f>+D19*E19</f>
        <v>0</v>
      </c>
      <c r="G19" s="206"/>
      <c r="H19" s="24"/>
      <c r="I19" s="1"/>
      <c r="J19" s="1"/>
      <c r="K19" s="1"/>
      <c r="L19" s="1"/>
      <c r="M19" s="1"/>
      <c r="N19" s="1"/>
    </row>
    <row r="20" spans="1:14" s="164" customFormat="1" ht="16.5">
      <c r="A20" s="286"/>
      <c r="B20" s="177"/>
      <c r="C20" s="288"/>
      <c r="D20" s="289"/>
      <c r="E20" s="290"/>
      <c r="F20" s="291"/>
      <c r="G20" s="207"/>
      <c r="I20" s="216"/>
      <c r="J20" s="216"/>
      <c r="K20" s="216"/>
      <c r="L20" s="216"/>
      <c r="M20" s="216"/>
      <c r="N20" s="216"/>
    </row>
    <row r="21" spans="1:14" ht="76.5">
      <c r="A21" s="269">
        <v>8</v>
      </c>
      <c r="B21" s="274" t="s">
        <v>230</v>
      </c>
      <c r="C21" s="269" t="s">
        <v>99</v>
      </c>
      <c r="D21" s="271">
        <v>50</v>
      </c>
      <c r="E21" s="820"/>
      <c r="F21" s="272">
        <f>D21*E21</f>
        <v>0</v>
      </c>
      <c r="G21" s="209"/>
      <c r="H21" s="209"/>
      <c r="I21" s="200"/>
      <c r="J21" s="204"/>
      <c r="K21" s="211"/>
      <c r="L21" s="212"/>
      <c r="M21" s="200"/>
    </row>
    <row r="22" spans="1:14" s="163" customFormat="1" ht="12.75" customHeight="1">
      <c r="A22" s="286"/>
      <c r="B22" s="177"/>
      <c r="C22" s="288"/>
      <c r="D22" s="289"/>
      <c r="E22" s="290"/>
      <c r="F22" s="291"/>
      <c r="G22" s="207"/>
      <c r="H22" s="207"/>
      <c r="I22" s="209"/>
      <c r="J22" s="209"/>
      <c r="K22" s="201"/>
      <c r="L22" s="202"/>
      <c r="M22" s="200"/>
    </row>
    <row r="23" spans="1:14" ht="102">
      <c r="A23" s="235">
        <v>9</v>
      </c>
      <c r="B23" s="239" t="s">
        <v>295</v>
      </c>
      <c r="C23" s="240" t="s">
        <v>102</v>
      </c>
      <c r="D23" s="241">
        <v>1</v>
      </c>
      <c r="E23" s="824"/>
      <c r="F23" s="242">
        <f>D23*E23</f>
        <v>0</v>
      </c>
      <c r="G23" s="209"/>
      <c r="H23" s="209"/>
      <c r="I23" s="200"/>
      <c r="J23" s="204"/>
      <c r="K23" s="211"/>
      <c r="L23" s="212"/>
      <c r="M23" s="200"/>
    </row>
    <row r="24" spans="1:14" s="163" customFormat="1" ht="12.75" customHeight="1">
      <c r="A24" s="333"/>
      <c r="B24" s="334"/>
      <c r="C24" s="337"/>
      <c r="D24" s="338"/>
      <c r="E24" s="339"/>
      <c r="F24" s="340"/>
      <c r="G24" s="207"/>
      <c r="H24" s="207"/>
      <c r="I24" s="209"/>
      <c r="J24" s="209"/>
      <c r="K24" s="201"/>
      <c r="L24" s="202"/>
      <c r="M24" s="200"/>
    </row>
    <row r="25" spans="1:14" ht="76.5">
      <c r="A25" s="235">
        <v>10</v>
      </c>
      <c r="B25" s="239" t="s">
        <v>296</v>
      </c>
      <c r="C25" s="240" t="s">
        <v>102</v>
      </c>
      <c r="D25" s="241">
        <v>1</v>
      </c>
      <c r="E25" s="824"/>
      <c r="F25" s="242">
        <f>D25*E25</f>
        <v>0</v>
      </c>
      <c r="G25" s="209"/>
      <c r="H25" s="209"/>
      <c r="I25" s="200"/>
      <c r="J25" s="204"/>
      <c r="K25" s="211"/>
      <c r="L25" s="212"/>
      <c r="M25" s="200"/>
    </row>
    <row r="26" spans="1:14" ht="13.5" customHeight="1">
      <c r="A26" s="333"/>
      <c r="B26" s="336"/>
      <c r="C26" s="337"/>
      <c r="D26" s="338"/>
      <c r="E26" s="339"/>
      <c r="F26" s="340"/>
      <c r="G26" s="210"/>
      <c r="H26" s="210"/>
      <c r="I26" s="200"/>
      <c r="J26" s="204"/>
      <c r="K26" s="211"/>
      <c r="L26" s="213"/>
      <c r="M26" s="200"/>
    </row>
    <row r="27" spans="1:14" s="120" customFormat="1" ht="69" customHeight="1">
      <c r="A27" s="281" t="s">
        <v>299</v>
      </c>
      <c r="B27" s="277" t="s">
        <v>258</v>
      </c>
      <c r="C27" s="278"/>
      <c r="D27" s="354"/>
      <c r="E27" s="355"/>
      <c r="F27" s="280"/>
    </row>
    <row r="28" spans="1:14" s="120" customFormat="1">
      <c r="A28" s="281" t="s">
        <v>104</v>
      </c>
      <c r="B28" s="277" t="s">
        <v>259</v>
      </c>
      <c r="C28" s="278" t="s">
        <v>103</v>
      </c>
      <c r="D28" s="354">
        <v>25</v>
      </c>
      <c r="E28" s="825"/>
      <c r="F28" s="280">
        <f>E28*D28</f>
        <v>0</v>
      </c>
    </row>
    <row r="29" spans="1:14" s="120" customFormat="1">
      <c r="A29" s="281" t="s">
        <v>106</v>
      </c>
      <c r="B29" s="277" t="s">
        <v>107</v>
      </c>
      <c r="C29" s="278" t="s">
        <v>103</v>
      </c>
      <c r="D29" s="354">
        <v>25</v>
      </c>
      <c r="E29" s="825"/>
      <c r="F29" s="280">
        <f>E29*D29</f>
        <v>0</v>
      </c>
    </row>
    <row r="30" spans="1:14" s="120" customFormat="1">
      <c r="A30" s="314"/>
      <c r="B30" s="252"/>
      <c r="C30" s="252"/>
      <c r="D30" s="252"/>
      <c r="E30" s="252"/>
      <c r="F30" s="252"/>
    </row>
    <row r="31" spans="1:14" ht="15">
      <c r="A31" s="341"/>
      <c r="B31" s="342" t="s">
        <v>219</v>
      </c>
      <c r="C31" s="343"/>
      <c r="D31" s="344"/>
      <c r="E31" s="344"/>
      <c r="F31" s="345">
        <f>+SUM(F7:F29)</f>
        <v>0</v>
      </c>
      <c r="G31" s="198"/>
      <c r="H31" s="214"/>
      <c r="I31" s="200"/>
      <c r="J31" s="200"/>
      <c r="K31" s="200"/>
      <c r="L31" s="200"/>
      <c r="M31" s="200"/>
    </row>
    <row r="32" spans="1:14">
      <c r="B32" s="157"/>
      <c r="C32" s="165"/>
      <c r="D32" s="166"/>
      <c r="E32" s="166"/>
      <c r="F32" s="167"/>
    </row>
    <row r="34" spans="6:6">
      <c r="F34" s="159"/>
    </row>
    <row r="35" spans="6:6">
      <c r="F35" s="159"/>
    </row>
    <row r="36" spans="6:6">
      <c r="F36" s="159"/>
    </row>
    <row r="37" spans="6:6">
      <c r="F37" s="159"/>
    </row>
    <row r="38" spans="6:6">
      <c r="F38" s="159"/>
    </row>
    <row r="39" spans="6:6">
      <c r="F39" s="159"/>
    </row>
    <row r="40" spans="6:6">
      <c r="F40" s="159"/>
    </row>
  </sheetData>
  <sheetProtection algorithmName="SHA-512" hashValue="EOKWpb7dTzXqIrAfpG6r4FAyFIHDv7RzXtaEg+7cOiygHC7atUYTLjwHLaPUrbUJ/FtpruWkEIP6uZ6x0w4zNQ==" saltValue="+W4v3Z6X1Bj8c316yIahxw==" spinCount="100000" sheet="1" objects="1" scenarios="1" selectLockedCells="1"/>
  <conditionalFormatting sqref="E1:E1048576">
    <cfRule type="expression" dxfId="1" priority="1">
      <formula>$D1</formula>
    </cfRule>
  </conditionalFormatting>
  <pageMargins left="0.98425196850393704" right="0.78740157480314965" top="0.98425196850393704" bottom="0.98425196850393704" header="0" footer="0"/>
  <pageSetup paperSize="9" scale="60" orientation="portrait" r:id="rId1"/>
  <headerFooter alignWithMargins="0"/>
  <rowBreaks count="2" manualBreakCount="2">
    <brk id="19" max="9" man="1"/>
    <brk id="32" max="5" man="1"/>
  </rowBreaks>
  <colBreaks count="1" manualBreakCount="1">
    <brk id="6" max="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1CA7A-A7CD-4C1A-A996-BFED6BA3EFB3}">
  <sheetPr codeName="List7"/>
  <dimension ref="A1:J83"/>
  <sheetViews>
    <sheetView view="pageBreakPreview" topLeftCell="A25" zoomScaleSheetLayoutView="100" workbookViewId="0">
      <selection activeCell="E48" sqref="E48"/>
    </sheetView>
  </sheetViews>
  <sheetFormatPr defaultRowHeight="16.5"/>
  <cols>
    <col min="1" max="1" width="7.140625" style="47" customWidth="1"/>
    <col min="2" max="2" width="39.42578125" style="1" customWidth="1"/>
    <col min="3" max="3" width="8.5703125" style="47" customWidth="1"/>
    <col min="4" max="4" width="11.140625" style="47" customWidth="1"/>
    <col min="5" max="5" width="11.28515625" style="47" customWidth="1"/>
    <col min="6" max="6" width="12.42578125" style="47" customWidth="1"/>
    <col min="7" max="7" width="7.42578125" style="1" hidden="1" customWidth="1"/>
    <col min="8" max="8" width="64.42578125" style="1" hidden="1" customWidth="1"/>
    <col min="9" max="9" width="15.28515625" style="1" hidden="1" customWidth="1"/>
    <col min="10" max="10" width="14" style="1" hidden="1" customWidth="1"/>
    <col min="11" max="11" width="9.140625" style="1"/>
    <col min="12" max="12" width="7.140625" style="1" customWidth="1"/>
    <col min="13" max="256" width="9.140625" style="1"/>
    <col min="257" max="257" width="7.140625" style="1" customWidth="1"/>
    <col min="258" max="258" width="39.42578125" style="1" customWidth="1"/>
    <col min="259" max="259" width="8.5703125" style="1" customWidth="1"/>
    <col min="260" max="260" width="11.140625" style="1" customWidth="1"/>
    <col min="261" max="261" width="11.285156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5703125" style="1" customWidth="1"/>
    <col min="516" max="516" width="11.140625" style="1" customWidth="1"/>
    <col min="517" max="517" width="11.285156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5703125" style="1" customWidth="1"/>
    <col min="772" max="772" width="11.140625" style="1" customWidth="1"/>
    <col min="773" max="773" width="11.285156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5703125" style="1" customWidth="1"/>
    <col min="1028" max="1028" width="11.140625" style="1" customWidth="1"/>
    <col min="1029" max="1029" width="11.285156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5703125" style="1" customWidth="1"/>
    <col min="1284" max="1284" width="11.140625" style="1" customWidth="1"/>
    <col min="1285" max="1285" width="11.285156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5703125" style="1" customWidth="1"/>
    <col min="1540" max="1540" width="11.140625" style="1" customWidth="1"/>
    <col min="1541" max="1541" width="11.285156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5703125" style="1" customWidth="1"/>
    <col min="1796" max="1796" width="11.140625" style="1" customWidth="1"/>
    <col min="1797" max="1797" width="11.285156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5703125" style="1" customWidth="1"/>
    <col min="2052" max="2052" width="11.140625" style="1" customWidth="1"/>
    <col min="2053" max="2053" width="11.285156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5703125" style="1" customWidth="1"/>
    <col min="2308" max="2308" width="11.140625" style="1" customWidth="1"/>
    <col min="2309" max="2309" width="11.285156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5703125" style="1" customWidth="1"/>
    <col min="2564" max="2564" width="11.140625" style="1" customWidth="1"/>
    <col min="2565" max="2565" width="11.285156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5703125" style="1" customWidth="1"/>
    <col min="2820" max="2820" width="11.140625" style="1" customWidth="1"/>
    <col min="2821" max="2821" width="11.285156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5703125" style="1" customWidth="1"/>
    <col min="3076" max="3076" width="11.140625" style="1" customWidth="1"/>
    <col min="3077" max="3077" width="11.285156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5703125" style="1" customWidth="1"/>
    <col min="3332" max="3332" width="11.140625" style="1" customWidth="1"/>
    <col min="3333" max="3333" width="11.285156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5703125" style="1" customWidth="1"/>
    <col min="3588" max="3588" width="11.140625" style="1" customWidth="1"/>
    <col min="3589" max="3589" width="11.285156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5703125" style="1" customWidth="1"/>
    <col min="3844" max="3844" width="11.140625" style="1" customWidth="1"/>
    <col min="3845" max="3845" width="11.285156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5703125" style="1" customWidth="1"/>
    <col min="4100" max="4100" width="11.140625" style="1" customWidth="1"/>
    <col min="4101" max="4101" width="11.285156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5703125" style="1" customWidth="1"/>
    <col min="4356" max="4356" width="11.140625" style="1" customWidth="1"/>
    <col min="4357" max="4357" width="11.285156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5703125" style="1" customWidth="1"/>
    <col min="4612" max="4612" width="11.140625" style="1" customWidth="1"/>
    <col min="4613" max="4613" width="11.285156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5703125" style="1" customWidth="1"/>
    <col min="4868" max="4868" width="11.140625" style="1" customWidth="1"/>
    <col min="4869" max="4869" width="11.285156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5703125" style="1" customWidth="1"/>
    <col min="5124" max="5124" width="11.140625" style="1" customWidth="1"/>
    <col min="5125" max="5125" width="11.285156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5703125" style="1" customWidth="1"/>
    <col min="5380" max="5380" width="11.140625" style="1" customWidth="1"/>
    <col min="5381" max="5381" width="11.285156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5703125" style="1" customWidth="1"/>
    <col min="5636" max="5636" width="11.140625" style="1" customWidth="1"/>
    <col min="5637" max="5637" width="11.285156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5703125" style="1" customWidth="1"/>
    <col min="5892" max="5892" width="11.140625" style="1" customWidth="1"/>
    <col min="5893" max="5893" width="11.285156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5703125" style="1" customWidth="1"/>
    <col min="6148" max="6148" width="11.140625" style="1" customWidth="1"/>
    <col min="6149" max="6149" width="11.285156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5703125" style="1" customWidth="1"/>
    <col min="6404" max="6404" width="11.140625" style="1" customWidth="1"/>
    <col min="6405" max="6405" width="11.285156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5703125" style="1" customWidth="1"/>
    <col min="6660" max="6660" width="11.140625" style="1" customWidth="1"/>
    <col min="6661" max="6661" width="11.285156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5703125" style="1" customWidth="1"/>
    <col min="6916" max="6916" width="11.140625" style="1" customWidth="1"/>
    <col min="6917" max="6917" width="11.285156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5703125" style="1" customWidth="1"/>
    <col min="7172" max="7172" width="11.140625" style="1" customWidth="1"/>
    <col min="7173" max="7173" width="11.285156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5703125" style="1" customWidth="1"/>
    <col min="7428" max="7428" width="11.140625" style="1" customWidth="1"/>
    <col min="7429" max="7429" width="11.285156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5703125" style="1" customWidth="1"/>
    <col min="7684" max="7684" width="11.140625" style="1" customWidth="1"/>
    <col min="7685" max="7685" width="11.285156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5703125" style="1" customWidth="1"/>
    <col min="7940" max="7940" width="11.140625" style="1" customWidth="1"/>
    <col min="7941" max="7941" width="11.285156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5703125" style="1" customWidth="1"/>
    <col min="8196" max="8196" width="11.140625" style="1" customWidth="1"/>
    <col min="8197" max="8197" width="11.285156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5703125" style="1" customWidth="1"/>
    <col min="8452" max="8452" width="11.140625" style="1" customWidth="1"/>
    <col min="8453" max="8453" width="11.285156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5703125" style="1" customWidth="1"/>
    <col min="8708" max="8708" width="11.140625" style="1" customWidth="1"/>
    <col min="8709" max="8709" width="11.285156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5703125" style="1" customWidth="1"/>
    <col min="8964" max="8964" width="11.140625" style="1" customWidth="1"/>
    <col min="8965" max="8965" width="11.285156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5703125" style="1" customWidth="1"/>
    <col min="9220" max="9220" width="11.140625" style="1" customWidth="1"/>
    <col min="9221" max="9221" width="11.285156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5703125" style="1" customWidth="1"/>
    <col min="9476" max="9476" width="11.140625" style="1" customWidth="1"/>
    <col min="9477" max="9477" width="11.285156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5703125" style="1" customWidth="1"/>
    <col min="9732" max="9732" width="11.140625" style="1" customWidth="1"/>
    <col min="9733" max="9733" width="11.285156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5703125" style="1" customWidth="1"/>
    <col min="9988" max="9988" width="11.140625" style="1" customWidth="1"/>
    <col min="9989" max="9989" width="11.285156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5703125" style="1" customWidth="1"/>
    <col min="10244" max="10244" width="11.140625" style="1" customWidth="1"/>
    <col min="10245" max="10245" width="11.285156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5703125" style="1" customWidth="1"/>
    <col min="10500" max="10500" width="11.140625" style="1" customWidth="1"/>
    <col min="10501" max="10501" width="11.285156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5703125" style="1" customWidth="1"/>
    <col min="10756" max="10756" width="11.140625" style="1" customWidth="1"/>
    <col min="10757" max="10757" width="11.285156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5703125" style="1" customWidth="1"/>
    <col min="11012" max="11012" width="11.140625" style="1" customWidth="1"/>
    <col min="11013" max="11013" width="11.285156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5703125" style="1" customWidth="1"/>
    <col min="11268" max="11268" width="11.140625" style="1" customWidth="1"/>
    <col min="11269" max="11269" width="11.285156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5703125" style="1" customWidth="1"/>
    <col min="11524" max="11524" width="11.140625" style="1" customWidth="1"/>
    <col min="11525" max="11525" width="11.285156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5703125" style="1" customWidth="1"/>
    <col min="11780" max="11780" width="11.140625" style="1" customWidth="1"/>
    <col min="11781" max="11781" width="11.285156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5703125" style="1" customWidth="1"/>
    <col min="12036" max="12036" width="11.140625" style="1" customWidth="1"/>
    <col min="12037" max="12037" width="11.285156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5703125" style="1" customWidth="1"/>
    <col min="12292" max="12292" width="11.140625" style="1" customWidth="1"/>
    <col min="12293" max="12293" width="11.285156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5703125" style="1" customWidth="1"/>
    <col min="12548" max="12548" width="11.140625" style="1" customWidth="1"/>
    <col min="12549" max="12549" width="11.285156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5703125" style="1" customWidth="1"/>
    <col min="12804" max="12804" width="11.140625" style="1" customWidth="1"/>
    <col min="12805" max="12805" width="11.285156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5703125" style="1" customWidth="1"/>
    <col min="13060" max="13060" width="11.140625" style="1" customWidth="1"/>
    <col min="13061" max="13061" width="11.285156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5703125" style="1" customWidth="1"/>
    <col min="13316" max="13316" width="11.140625" style="1" customWidth="1"/>
    <col min="13317" max="13317" width="11.285156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5703125" style="1" customWidth="1"/>
    <col min="13572" max="13572" width="11.140625" style="1" customWidth="1"/>
    <col min="13573" max="13573" width="11.285156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5703125" style="1" customWidth="1"/>
    <col min="13828" max="13828" width="11.140625" style="1" customWidth="1"/>
    <col min="13829" max="13829" width="11.285156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5703125" style="1" customWidth="1"/>
    <col min="14084" max="14084" width="11.140625" style="1" customWidth="1"/>
    <col min="14085" max="14085" width="11.285156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5703125" style="1" customWidth="1"/>
    <col min="14340" max="14340" width="11.140625" style="1" customWidth="1"/>
    <col min="14341" max="14341" width="11.285156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5703125" style="1" customWidth="1"/>
    <col min="14596" max="14596" width="11.140625" style="1" customWidth="1"/>
    <col min="14597" max="14597" width="11.285156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5703125" style="1" customWidth="1"/>
    <col min="14852" max="14852" width="11.140625" style="1" customWidth="1"/>
    <col min="14853" max="14853" width="11.285156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5703125" style="1" customWidth="1"/>
    <col min="15108" max="15108" width="11.140625" style="1" customWidth="1"/>
    <col min="15109" max="15109" width="11.285156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5703125" style="1" customWidth="1"/>
    <col min="15364" max="15364" width="11.140625" style="1" customWidth="1"/>
    <col min="15365" max="15365" width="11.285156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5703125" style="1" customWidth="1"/>
    <col min="15620" max="15620" width="11.140625" style="1" customWidth="1"/>
    <col min="15621" max="15621" width="11.285156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5703125" style="1" customWidth="1"/>
    <col min="15876" max="15876" width="11.140625" style="1" customWidth="1"/>
    <col min="15877" max="15877" width="11.285156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5703125" style="1" customWidth="1"/>
    <col min="16132" max="16132" width="11.140625" style="1" customWidth="1"/>
    <col min="16133" max="16133" width="11.28515625" style="1" customWidth="1"/>
    <col min="16134" max="16134" width="12.42578125" style="1" customWidth="1"/>
    <col min="16135" max="16139" width="9.140625" style="1"/>
    <col min="16140" max="16140" width="7.140625" style="1" customWidth="1"/>
    <col min="16141" max="16384" width="9.140625" style="1"/>
  </cols>
  <sheetData>
    <row r="1" spans="1:10">
      <c r="A1" s="70" t="s">
        <v>46</v>
      </c>
      <c r="B1" s="24" t="s">
        <v>47</v>
      </c>
      <c r="I1" s="165" t="s">
        <v>419</v>
      </c>
      <c r="J1" s="165" t="s">
        <v>420</v>
      </c>
    </row>
    <row r="2" spans="1:10">
      <c r="A2" s="70"/>
      <c r="B2" s="24"/>
      <c r="H2" s="459" t="s">
        <v>288</v>
      </c>
      <c r="I2" s="460">
        <f>SUM(F50+F52+F73+F79+F80)</f>
        <v>0</v>
      </c>
      <c r="J2" s="585"/>
    </row>
    <row r="3" spans="1:10">
      <c r="A3" s="70"/>
      <c r="B3" s="901" t="s">
        <v>48</v>
      </c>
      <c r="C3" s="901"/>
      <c r="D3" s="901"/>
      <c r="E3" s="901"/>
      <c r="F3" s="901"/>
      <c r="H3" s="461" t="s">
        <v>297</v>
      </c>
      <c r="I3" s="460"/>
      <c r="J3" s="587"/>
    </row>
    <row r="4" spans="1:10" ht="72.75" customHeight="1">
      <c r="A4" s="70"/>
      <c r="B4" s="902" t="s">
        <v>49</v>
      </c>
      <c r="C4" s="902"/>
      <c r="D4" s="902"/>
      <c r="E4" s="902"/>
      <c r="F4" s="902"/>
      <c r="H4" s="462" t="s">
        <v>289</v>
      </c>
      <c r="I4" s="460">
        <f>SUM(F59+F60+F61+F62+F63+F64+F65+F66+F67+F68+F69+F70+F71)</f>
        <v>0</v>
      </c>
      <c r="J4" s="587"/>
    </row>
    <row r="5" spans="1:10" ht="45" customHeight="1">
      <c r="A5" s="70"/>
      <c r="B5" s="902" t="s">
        <v>50</v>
      </c>
      <c r="C5" s="902"/>
      <c r="D5" s="902"/>
      <c r="E5" s="902"/>
      <c r="F5" s="902"/>
      <c r="H5" s="469" t="s">
        <v>278</v>
      </c>
      <c r="I5" s="460"/>
      <c r="J5" s="587"/>
    </row>
    <row r="6" spans="1:10" ht="97.5" customHeight="1">
      <c r="A6" s="70"/>
      <c r="B6" s="902" t="s">
        <v>51</v>
      </c>
      <c r="C6" s="902"/>
      <c r="D6" s="902"/>
      <c r="E6" s="902"/>
      <c r="F6" s="902"/>
      <c r="H6" s="471" t="s">
        <v>290</v>
      </c>
      <c r="I6" s="477"/>
      <c r="J6" s="587"/>
    </row>
    <row r="7" spans="1:10">
      <c r="A7" s="70"/>
      <c r="B7" s="902"/>
      <c r="C7" s="902"/>
      <c r="D7" s="902"/>
      <c r="E7" s="902"/>
      <c r="F7" s="902"/>
      <c r="H7" s="472" t="s">
        <v>291</v>
      </c>
      <c r="I7" s="460">
        <f>SUM(F54+F75+F56)</f>
        <v>0</v>
      </c>
      <c r="J7" s="587"/>
    </row>
    <row r="8" spans="1:10">
      <c r="A8" s="70"/>
      <c r="B8" s="901" t="s">
        <v>52</v>
      </c>
      <c r="C8" s="901"/>
      <c r="D8" s="901"/>
      <c r="E8" s="901"/>
      <c r="F8" s="901"/>
      <c r="H8" s="474" t="s">
        <v>279</v>
      </c>
      <c r="I8" s="460"/>
      <c r="J8" s="587"/>
    </row>
    <row r="9" spans="1:10" ht="29.25" customHeight="1">
      <c r="A9" s="70"/>
      <c r="B9" s="902" t="s">
        <v>53</v>
      </c>
      <c r="C9" s="902"/>
      <c r="D9" s="902"/>
      <c r="E9" s="902"/>
      <c r="F9" s="902"/>
      <c r="H9" s="476" t="s">
        <v>292</v>
      </c>
      <c r="I9" s="477"/>
      <c r="J9" s="587"/>
    </row>
    <row r="10" spans="1:10">
      <c r="A10" s="70"/>
      <c r="B10" s="902" t="s">
        <v>54</v>
      </c>
      <c r="C10" s="902"/>
      <c r="D10" s="902"/>
      <c r="E10" s="902"/>
      <c r="F10" s="902"/>
      <c r="H10" s="479" t="s">
        <v>255</v>
      </c>
      <c r="I10" s="460"/>
      <c r="J10" s="587"/>
    </row>
    <row r="11" spans="1:10">
      <c r="A11" s="70"/>
      <c r="B11" s="903" t="s">
        <v>55</v>
      </c>
      <c r="C11" s="903"/>
      <c r="D11" s="903"/>
      <c r="E11" s="903"/>
      <c r="F11" s="903"/>
      <c r="H11" s="484" t="s">
        <v>256</v>
      </c>
      <c r="I11" s="460">
        <f>SUM(J2:J10)</f>
        <v>0</v>
      </c>
      <c r="J11" s="587"/>
    </row>
    <row r="12" spans="1:10">
      <c r="A12" s="71" t="s">
        <v>56</v>
      </c>
      <c r="B12" s="902" t="s">
        <v>57</v>
      </c>
      <c r="C12" s="902"/>
      <c r="D12" s="902"/>
      <c r="E12" s="902"/>
      <c r="F12" s="902"/>
      <c r="H12" s="275"/>
      <c r="I12" s="230"/>
    </row>
    <row r="13" spans="1:10">
      <c r="A13" s="71" t="s">
        <v>56</v>
      </c>
      <c r="B13" s="902" t="s">
        <v>58</v>
      </c>
      <c r="C13" s="902"/>
      <c r="D13" s="902"/>
      <c r="E13" s="902"/>
      <c r="F13" s="902"/>
      <c r="H13" s="232"/>
      <c r="I13" s="230"/>
    </row>
    <row r="14" spans="1:10">
      <c r="A14" s="71" t="s">
        <v>56</v>
      </c>
      <c r="B14" s="902" t="s">
        <v>59</v>
      </c>
      <c r="C14" s="902"/>
      <c r="D14" s="902"/>
      <c r="E14" s="902"/>
      <c r="F14" s="902"/>
    </row>
    <row r="15" spans="1:10">
      <c r="A15" s="71" t="s">
        <v>56</v>
      </c>
      <c r="B15" s="902" t="s">
        <v>60</v>
      </c>
      <c r="C15" s="902"/>
      <c r="D15" s="902"/>
      <c r="E15" s="902"/>
      <c r="F15" s="902"/>
    </row>
    <row r="16" spans="1:10">
      <c r="A16" s="71" t="s">
        <v>56</v>
      </c>
      <c r="B16" s="902" t="s">
        <v>61</v>
      </c>
      <c r="C16" s="902"/>
      <c r="D16" s="902"/>
      <c r="E16" s="902"/>
      <c r="F16" s="902"/>
    </row>
    <row r="17" spans="1:6">
      <c r="A17" s="71" t="s">
        <v>56</v>
      </c>
      <c r="B17" s="902" t="s">
        <v>62</v>
      </c>
      <c r="C17" s="902"/>
      <c r="D17" s="902"/>
      <c r="E17" s="902"/>
      <c r="F17" s="902"/>
    </row>
    <row r="18" spans="1:6">
      <c r="A18" s="71" t="s">
        <v>56</v>
      </c>
      <c r="B18" s="902" t="s">
        <v>63</v>
      </c>
      <c r="C18" s="902"/>
      <c r="D18" s="902"/>
      <c r="E18" s="902"/>
      <c r="F18" s="902"/>
    </row>
    <row r="19" spans="1:6" ht="28.5" customHeight="1">
      <c r="A19" s="71" t="s">
        <v>56</v>
      </c>
      <c r="B19" s="902" t="s">
        <v>64</v>
      </c>
      <c r="C19" s="902"/>
      <c r="D19" s="902"/>
      <c r="E19" s="902"/>
      <c r="F19" s="902"/>
    </row>
    <row r="20" spans="1:6">
      <c r="A20" s="71" t="s">
        <v>56</v>
      </c>
      <c r="B20" s="902" t="s">
        <v>65</v>
      </c>
      <c r="C20" s="902"/>
      <c r="D20" s="902"/>
      <c r="E20" s="902"/>
      <c r="F20" s="902"/>
    </row>
    <row r="21" spans="1:6">
      <c r="A21" s="71" t="s">
        <v>56</v>
      </c>
      <c r="B21" s="902" t="s">
        <v>66</v>
      </c>
      <c r="C21" s="902"/>
      <c r="D21" s="902"/>
      <c r="E21" s="902"/>
      <c r="F21" s="902"/>
    </row>
    <row r="22" spans="1:6">
      <c r="A22" s="71" t="s">
        <v>56</v>
      </c>
      <c r="B22" s="902" t="s">
        <v>67</v>
      </c>
      <c r="C22" s="902"/>
      <c r="D22" s="902"/>
      <c r="E22" s="902"/>
      <c r="F22" s="902"/>
    </row>
    <row r="23" spans="1:6">
      <c r="A23" s="71" t="s">
        <v>56</v>
      </c>
      <c r="B23" s="902" t="s">
        <v>68</v>
      </c>
      <c r="C23" s="902"/>
      <c r="D23" s="902"/>
      <c r="E23" s="902"/>
      <c r="F23" s="902"/>
    </row>
    <row r="24" spans="1:6">
      <c r="A24" s="71" t="s">
        <v>56</v>
      </c>
      <c r="B24" s="902" t="s">
        <v>69</v>
      </c>
      <c r="C24" s="902"/>
      <c r="D24" s="902"/>
      <c r="E24" s="902"/>
      <c r="F24" s="902"/>
    </row>
    <row r="25" spans="1:6">
      <c r="A25" s="71" t="s">
        <v>56</v>
      </c>
      <c r="B25" s="902" t="s">
        <v>70</v>
      </c>
      <c r="C25" s="902"/>
      <c r="D25" s="902"/>
      <c r="E25" s="902"/>
      <c r="F25" s="902"/>
    </row>
    <row r="26" spans="1:6" ht="28.5" customHeight="1">
      <c r="A26" s="71" t="s">
        <v>56</v>
      </c>
      <c r="B26" s="901" t="s">
        <v>71</v>
      </c>
      <c r="C26" s="901"/>
      <c r="D26" s="901"/>
      <c r="E26" s="901"/>
      <c r="F26" s="901"/>
    </row>
    <row r="27" spans="1:6">
      <c r="A27" s="71" t="s">
        <v>56</v>
      </c>
      <c r="B27" s="902" t="s">
        <v>72</v>
      </c>
      <c r="C27" s="902"/>
      <c r="D27" s="902"/>
      <c r="E27" s="902"/>
      <c r="F27" s="902"/>
    </row>
    <row r="28" spans="1:6">
      <c r="A28" s="71" t="s">
        <v>56</v>
      </c>
      <c r="B28" s="902" t="s">
        <v>73</v>
      </c>
      <c r="C28" s="902"/>
      <c r="D28" s="902"/>
      <c r="E28" s="902"/>
      <c r="F28" s="902"/>
    </row>
    <row r="29" spans="1:6" ht="6.75" customHeight="1">
      <c r="A29" s="70"/>
      <c r="B29" s="902"/>
      <c r="C29" s="902"/>
      <c r="D29" s="902"/>
      <c r="E29" s="902"/>
      <c r="F29" s="902"/>
    </row>
    <row r="30" spans="1:6" ht="54.75" customHeight="1">
      <c r="A30" s="70"/>
      <c r="B30" s="902" t="s">
        <v>74</v>
      </c>
      <c r="C30" s="902"/>
      <c r="D30" s="902"/>
      <c r="E30" s="902"/>
      <c r="F30" s="902"/>
    </row>
    <row r="31" spans="1:6">
      <c r="A31" s="70"/>
      <c r="B31" s="902"/>
      <c r="C31" s="902"/>
      <c r="D31" s="902"/>
      <c r="E31" s="902"/>
      <c r="F31" s="902"/>
    </row>
    <row r="32" spans="1:6">
      <c r="A32" s="70"/>
      <c r="B32" s="901" t="s">
        <v>75</v>
      </c>
      <c r="C32" s="901"/>
      <c r="D32" s="901"/>
      <c r="E32" s="901"/>
      <c r="F32" s="901"/>
    </row>
    <row r="33" spans="1:6" ht="40.5" customHeight="1">
      <c r="A33" s="71" t="s">
        <v>56</v>
      </c>
      <c r="B33" s="902" t="s">
        <v>76</v>
      </c>
      <c r="C33" s="902"/>
      <c r="D33" s="902"/>
      <c r="E33" s="902"/>
      <c r="F33" s="902"/>
    </row>
    <row r="34" spans="1:6">
      <c r="A34" s="71" t="s">
        <v>56</v>
      </c>
      <c r="B34" s="902" t="s">
        <v>77</v>
      </c>
      <c r="C34" s="902"/>
      <c r="D34" s="902"/>
      <c r="E34" s="902"/>
      <c r="F34" s="902"/>
    </row>
    <row r="35" spans="1:6" ht="56.25" customHeight="1">
      <c r="A35" s="71" t="s">
        <v>56</v>
      </c>
      <c r="B35" s="902" t="s">
        <v>78</v>
      </c>
      <c r="C35" s="902"/>
      <c r="D35" s="902"/>
      <c r="E35" s="902"/>
      <c r="F35" s="902"/>
    </row>
    <row r="36" spans="1:6" ht="27.75" customHeight="1">
      <c r="A36" s="71" t="s">
        <v>56</v>
      </c>
      <c r="B36" s="902" t="s">
        <v>79</v>
      </c>
      <c r="C36" s="902"/>
      <c r="D36" s="902"/>
      <c r="E36" s="902"/>
      <c r="F36" s="902"/>
    </row>
    <row r="37" spans="1:6">
      <c r="A37" s="71" t="s">
        <v>56</v>
      </c>
      <c r="B37" s="902" t="s">
        <v>80</v>
      </c>
      <c r="C37" s="902"/>
      <c r="D37" s="902"/>
      <c r="E37" s="902"/>
      <c r="F37" s="902"/>
    </row>
    <row r="38" spans="1:6">
      <c r="A38" s="71" t="s">
        <v>56</v>
      </c>
      <c r="B38" s="902" t="s">
        <v>81</v>
      </c>
      <c r="C38" s="902"/>
      <c r="D38" s="902"/>
      <c r="E38" s="902"/>
      <c r="F38" s="902"/>
    </row>
    <row r="39" spans="1:6" ht="27" customHeight="1">
      <c r="A39" s="71" t="s">
        <v>56</v>
      </c>
      <c r="B39" s="902" t="s">
        <v>82</v>
      </c>
      <c r="C39" s="902"/>
      <c r="D39" s="902"/>
      <c r="E39" s="902"/>
      <c r="F39" s="902"/>
    </row>
    <row r="40" spans="1:6">
      <c r="A40" s="71" t="s">
        <v>56</v>
      </c>
      <c r="B40" s="902" t="s">
        <v>83</v>
      </c>
      <c r="C40" s="902"/>
      <c r="D40" s="902"/>
      <c r="E40" s="902"/>
      <c r="F40" s="902"/>
    </row>
    <row r="41" spans="1:6">
      <c r="A41" s="71" t="s">
        <v>56</v>
      </c>
      <c r="B41" s="902" t="s">
        <v>84</v>
      </c>
      <c r="C41" s="902"/>
      <c r="D41" s="902"/>
      <c r="E41" s="902"/>
      <c r="F41" s="902"/>
    </row>
    <row r="42" spans="1:6">
      <c r="A42" s="70"/>
      <c r="B42" s="902"/>
      <c r="C42" s="902"/>
      <c r="D42" s="902"/>
      <c r="E42" s="902"/>
      <c r="F42" s="902"/>
    </row>
    <row r="43" spans="1:6">
      <c r="A43" s="70"/>
      <c r="B43" s="901" t="s">
        <v>85</v>
      </c>
      <c r="C43" s="901"/>
      <c r="D43" s="901"/>
      <c r="E43" s="901"/>
      <c r="F43" s="901"/>
    </row>
    <row r="44" spans="1:6" ht="29.25" customHeight="1">
      <c r="A44" s="70"/>
      <c r="B44" s="902" t="s">
        <v>86</v>
      </c>
      <c r="C44" s="902"/>
      <c r="D44" s="902"/>
      <c r="E44" s="902"/>
      <c r="F44" s="902"/>
    </row>
    <row r="45" spans="1:6">
      <c r="A45" s="70"/>
      <c r="B45" s="902" t="s">
        <v>87</v>
      </c>
      <c r="C45" s="902"/>
      <c r="D45" s="902"/>
      <c r="E45" s="902"/>
      <c r="F45" s="902"/>
    </row>
    <row r="46" spans="1:6">
      <c r="A46" s="70"/>
      <c r="B46" s="902"/>
      <c r="C46" s="902"/>
      <c r="D46" s="902"/>
      <c r="E46" s="902"/>
      <c r="F46" s="902"/>
    </row>
    <row r="47" spans="1:6" ht="21.75" customHeight="1"/>
    <row r="48" spans="1:6" s="24" customFormat="1" ht="17.25" thickBot="1">
      <c r="A48" s="72"/>
      <c r="B48" s="73" t="s">
        <v>88</v>
      </c>
      <c r="C48" s="74"/>
      <c r="D48" s="74" t="s">
        <v>89</v>
      </c>
      <c r="E48" s="826" t="s">
        <v>90</v>
      </c>
      <c r="F48" s="74" t="s">
        <v>91</v>
      </c>
    </row>
    <row r="49" spans="1:6" s="79" customFormat="1" ht="13.5" thickTop="1">
      <c r="A49" s="302"/>
      <c r="B49" s="293"/>
      <c r="C49" s="294"/>
      <c r="D49" s="303"/>
      <c r="E49" s="295"/>
      <c r="F49" s="295"/>
    </row>
    <row r="50" spans="1:6" s="79" customFormat="1" ht="94.5" customHeight="1">
      <c r="A50" s="276" t="s">
        <v>92</v>
      </c>
      <c r="B50" s="277" t="s">
        <v>300</v>
      </c>
      <c r="C50" s="278" t="s">
        <v>95</v>
      </c>
      <c r="D50" s="279">
        <v>40</v>
      </c>
      <c r="E50" s="827"/>
      <c r="F50" s="280">
        <f>E50*D50</f>
        <v>0</v>
      </c>
    </row>
    <row r="51" spans="1:6" s="79" customFormat="1" ht="12.75">
      <c r="A51" s="302"/>
      <c r="B51" s="293"/>
      <c r="C51" s="294"/>
      <c r="D51" s="303"/>
      <c r="E51" s="295"/>
      <c r="F51" s="295"/>
    </row>
    <row r="52" spans="1:6" s="79" customFormat="1" ht="51">
      <c r="A52" s="276" t="s">
        <v>94</v>
      </c>
      <c r="B52" s="277" t="s">
        <v>301</v>
      </c>
      <c r="C52" s="278" t="s">
        <v>93</v>
      </c>
      <c r="D52" s="279">
        <v>85</v>
      </c>
      <c r="E52" s="827"/>
      <c r="F52" s="280">
        <f>E52*D52</f>
        <v>0</v>
      </c>
    </row>
    <row r="53" spans="1:6" s="79" customFormat="1" ht="12.75">
      <c r="A53" s="302"/>
      <c r="B53" s="293"/>
      <c r="C53" s="294"/>
      <c r="D53" s="303"/>
      <c r="E53" s="295"/>
      <c r="F53" s="295"/>
    </row>
    <row r="54" spans="1:6" s="79" customFormat="1" ht="89.25">
      <c r="A54" s="360" t="s">
        <v>96</v>
      </c>
      <c r="B54" s="361" t="s">
        <v>302</v>
      </c>
      <c r="C54" s="362" t="s">
        <v>93</v>
      </c>
      <c r="D54" s="363">
        <v>205</v>
      </c>
      <c r="E54" s="828"/>
      <c r="F54" s="364">
        <f>E54*D54</f>
        <v>0</v>
      </c>
    </row>
    <row r="55" spans="1:6" s="79" customFormat="1" ht="12.75">
      <c r="A55" s="302"/>
      <c r="B55" s="293"/>
      <c r="C55" s="294"/>
      <c r="D55" s="303"/>
      <c r="E55" s="295"/>
      <c r="F55" s="295"/>
    </row>
    <row r="56" spans="1:6" s="79" customFormat="1" ht="76.5">
      <c r="A56" s="360" t="s">
        <v>97</v>
      </c>
      <c r="B56" s="361" t="s">
        <v>409</v>
      </c>
      <c r="C56" s="362" t="s">
        <v>93</v>
      </c>
      <c r="D56" s="363">
        <v>6</v>
      </c>
      <c r="E56" s="828"/>
      <c r="F56" s="364">
        <f>E56*D56</f>
        <v>0</v>
      </c>
    </row>
    <row r="57" spans="1:6" s="79" customFormat="1" ht="12.75">
      <c r="A57" s="302"/>
      <c r="B57" s="293"/>
      <c r="C57" s="294"/>
      <c r="D57" s="303"/>
      <c r="E57" s="295"/>
      <c r="F57" s="295"/>
    </row>
    <row r="58" spans="1:6" s="79" customFormat="1" ht="135" customHeight="1">
      <c r="A58" s="858" t="s">
        <v>98</v>
      </c>
      <c r="B58" s="859" t="s">
        <v>303</v>
      </c>
      <c r="C58" s="860"/>
      <c r="D58" s="861"/>
      <c r="E58" s="862"/>
      <c r="F58" s="862"/>
    </row>
    <row r="59" spans="1:6" s="79" customFormat="1" ht="12.75" customHeight="1">
      <c r="A59" s="858"/>
      <c r="B59" s="859" t="s">
        <v>304</v>
      </c>
      <c r="C59" s="860" t="s">
        <v>101</v>
      </c>
      <c r="D59" s="861">
        <v>5</v>
      </c>
      <c r="E59" s="829"/>
      <c r="F59" s="862">
        <f>E59*D59</f>
        <v>0</v>
      </c>
    </row>
    <row r="60" spans="1:6" s="79" customFormat="1" ht="12.75" customHeight="1">
      <c r="A60" s="858"/>
      <c r="B60" s="859" t="s">
        <v>305</v>
      </c>
      <c r="C60" s="860" t="s">
        <v>101</v>
      </c>
      <c r="D60" s="861">
        <v>1</v>
      </c>
      <c r="E60" s="829"/>
      <c r="F60" s="862">
        <f t="shared" ref="F60:F70" si="0">E60*D60</f>
        <v>0</v>
      </c>
    </row>
    <row r="61" spans="1:6" s="79" customFormat="1" ht="12.75" customHeight="1">
      <c r="A61" s="858"/>
      <c r="B61" s="859" t="s">
        <v>306</v>
      </c>
      <c r="C61" s="860" t="s">
        <v>101</v>
      </c>
      <c r="D61" s="861">
        <v>5</v>
      </c>
      <c r="E61" s="829"/>
      <c r="F61" s="862">
        <f t="shared" si="0"/>
        <v>0</v>
      </c>
    </row>
    <row r="62" spans="1:6" s="79" customFormat="1" ht="12.75" customHeight="1">
      <c r="A62" s="858"/>
      <c r="B62" s="859" t="s">
        <v>307</v>
      </c>
      <c r="C62" s="860" t="s">
        <v>101</v>
      </c>
      <c r="D62" s="861">
        <v>2</v>
      </c>
      <c r="E62" s="829"/>
      <c r="F62" s="862">
        <f t="shared" si="0"/>
        <v>0</v>
      </c>
    </row>
    <row r="63" spans="1:6" s="79" customFormat="1" ht="12.75" customHeight="1">
      <c r="A63" s="858"/>
      <c r="B63" s="859" t="s">
        <v>308</v>
      </c>
      <c r="C63" s="860" t="s">
        <v>101</v>
      </c>
      <c r="D63" s="861">
        <v>8</v>
      </c>
      <c r="E63" s="829"/>
      <c r="F63" s="862">
        <f t="shared" si="0"/>
        <v>0</v>
      </c>
    </row>
    <row r="64" spans="1:6" s="79" customFormat="1" ht="12.75" customHeight="1">
      <c r="A64" s="858"/>
      <c r="B64" s="859" t="s">
        <v>309</v>
      </c>
      <c r="C64" s="860" t="s">
        <v>101</v>
      </c>
      <c r="D64" s="861">
        <v>1</v>
      </c>
      <c r="E64" s="829"/>
      <c r="F64" s="862">
        <f t="shared" si="0"/>
        <v>0</v>
      </c>
    </row>
    <row r="65" spans="1:6" s="79" customFormat="1" ht="12.75" customHeight="1">
      <c r="A65" s="858"/>
      <c r="B65" s="859" t="s">
        <v>310</v>
      </c>
      <c r="C65" s="860" t="s">
        <v>101</v>
      </c>
      <c r="D65" s="861">
        <v>2</v>
      </c>
      <c r="E65" s="829"/>
      <c r="F65" s="862">
        <f t="shared" si="0"/>
        <v>0</v>
      </c>
    </row>
    <row r="66" spans="1:6" s="79" customFormat="1" ht="12.75" customHeight="1">
      <c r="A66" s="858"/>
      <c r="B66" s="859" t="s">
        <v>311</v>
      </c>
      <c r="C66" s="860" t="s">
        <v>101</v>
      </c>
      <c r="D66" s="861">
        <v>2</v>
      </c>
      <c r="E66" s="829"/>
      <c r="F66" s="862">
        <f t="shared" ref="F66:F68" si="1">E66*D66</f>
        <v>0</v>
      </c>
    </row>
    <row r="67" spans="1:6" s="79" customFormat="1" ht="12.75" customHeight="1">
      <c r="A67" s="858"/>
      <c r="B67" s="859" t="s">
        <v>312</v>
      </c>
      <c r="C67" s="860" t="s">
        <v>101</v>
      </c>
      <c r="D67" s="861">
        <v>1</v>
      </c>
      <c r="E67" s="829"/>
      <c r="F67" s="862">
        <f t="shared" si="1"/>
        <v>0</v>
      </c>
    </row>
    <row r="68" spans="1:6" s="79" customFormat="1" ht="12.75" customHeight="1">
      <c r="A68" s="858"/>
      <c r="B68" s="859" t="s">
        <v>313</v>
      </c>
      <c r="C68" s="860" t="s">
        <v>101</v>
      </c>
      <c r="D68" s="861">
        <v>1</v>
      </c>
      <c r="E68" s="829"/>
      <c r="F68" s="862">
        <f t="shared" si="1"/>
        <v>0</v>
      </c>
    </row>
    <row r="69" spans="1:6" s="79" customFormat="1" ht="12.75" customHeight="1">
      <c r="A69" s="858"/>
      <c r="B69" s="859" t="s">
        <v>314</v>
      </c>
      <c r="C69" s="860" t="s">
        <v>101</v>
      </c>
      <c r="D69" s="861">
        <v>1</v>
      </c>
      <c r="E69" s="829"/>
      <c r="F69" s="862">
        <f t="shared" si="0"/>
        <v>0</v>
      </c>
    </row>
    <row r="70" spans="1:6" s="79" customFormat="1" ht="12.75" customHeight="1">
      <c r="A70" s="858"/>
      <c r="B70" s="859" t="s">
        <v>315</v>
      </c>
      <c r="C70" s="860" t="s">
        <v>101</v>
      </c>
      <c r="D70" s="861">
        <v>1</v>
      </c>
      <c r="E70" s="829"/>
      <c r="F70" s="862">
        <f t="shared" si="0"/>
        <v>0</v>
      </c>
    </row>
    <row r="71" spans="1:6" s="79" customFormat="1" ht="12.75" customHeight="1">
      <c r="A71" s="858"/>
      <c r="B71" s="859" t="s">
        <v>316</v>
      </c>
      <c r="C71" s="860" t="s">
        <v>101</v>
      </c>
      <c r="D71" s="861">
        <v>1</v>
      </c>
      <c r="E71" s="829"/>
      <c r="F71" s="862">
        <f t="shared" ref="F71" si="2">E71*D71</f>
        <v>0</v>
      </c>
    </row>
    <row r="72" spans="1:6" s="79" customFormat="1" ht="12.75">
      <c r="A72" s="302"/>
      <c r="B72" s="293"/>
      <c r="C72" s="294"/>
      <c r="D72" s="303"/>
      <c r="E72" s="295"/>
      <c r="F72" s="295"/>
    </row>
    <row r="73" spans="1:6" s="79" customFormat="1" ht="106.5" customHeight="1">
      <c r="A73" s="276" t="s">
        <v>260</v>
      </c>
      <c r="B73" s="277" t="s">
        <v>317</v>
      </c>
      <c r="C73" s="278" t="s">
        <v>93</v>
      </c>
      <c r="D73" s="279">
        <v>100</v>
      </c>
      <c r="E73" s="827"/>
      <c r="F73" s="280">
        <f>E73*D73</f>
        <v>0</v>
      </c>
    </row>
    <row r="74" spans="1:6" s="79" customFormat="1" ht="12.75">
      <c r="A74" s="302"/>
      <c r="B74" s="293"/>
      <c r="C74" s="294"/>
      <c r="D74" s="303"/>
      <c r="E74" s="295"/>
      <c r="F74" s="295"/>
    </row>
    <row r="75" spans="1:6" s="79" customFormat="1" ht="102">
      <c r="A75" s="360" t="s">
        <v>100</v>
      </c>
      <c r="B75" s="361" t="s">
        <v>588</v>
      </c>
      <c r="C75" s="362" t="s">
        <v>103</v>
      </c>
      <c r="D75" s="363">
        <v>50</v>
      </c>
      <c r="E75" s="828"/>
      <c r="F75" s="364">
        <f>E75*D75</f>
        <v>0</v>
      </c>
    </row>
    <row r="76" spans="1:6" s="79" customFormat="1" ht="38.25">
      <c r="A76" s="360"/>
      <c r="B76" s="361" t="s">
        <v>587</v>
      </c>
      <c r="C76" s="362"/>
      <c r="D76" s="363"/>
      <c r="E76" s="364"/>
      <c r="F76" s="364"/>
    </row>
    <row r="77" spans="1:6" s="79" customFormat="1" ht="12.75">
      <c r="A77" s="302"/>
      <c r="B77" s="293"/>
      <c r="C77" s="294"/>
      <c r="D77" s="303"/>
      <c r="E77" s="295"/>
      <c r="F77" s="295"/>
    </row>
    <row r="78" spans="1:6" s="79" customFormat="1" ht="12.75">
      <c r="A78" s="276" t="s">
        <v>411</v>
      </c>
      <c r="B78" s="277" t="s">
        <v>616</v>
      </c>
      <c r="C78" s="278"/>
      <c r="D78" s="279"/>
      <c r="E78" s="280"/>
      <c r="F78" s="280"/>
    </row>
    <row r="79" spans="1:6" s="79" customFormat="1" ht="12.75">
      <c r="A79" s="281" t="s">
        <v>104</v>
      </c>
      <c r="B79" s="277" t="s">
        <v>105</v>
      </c>
      <c r="C79" s="278" t="s">
        <v>103</v>
      </c>
      <c r="D79" s="279">
        <v>100</v>
      </c>
      <c r="E79" s="827"/>
      <c r="F79" s="280">
        <f>E79*D79</f>
        <v>0</v>
      </c>
    </row>
    <row r="80" spans="1:6" s="79" customFormat="1" ht="12.75">
      <c r="A80" s="281" t="s">
        <v>106</v>
      </c>
      <c r="B80" s="277" t="s">
        <v>107</v>
      </c>
      <c r="C80" s="278" t="s">
        <v>103</v>
      </c>
      <c r="D80" s="279">
        <v>100</v>
      </c>
      <c r="E80" s="827"/>
      <c r="F80" s="280">
        <f>E80*D80</f>
        <v>0</v>
      </c>
    </row>
    <row r="81" spans="1:6" s="79" customFormat="1" ht="13.5" thickBot="1">
      <c r="A81" s="246"/>
      <c r="B81" s="250"/>
      <c r="C81" s="247"/>
      <c r="D81" s="248"/>
      <c r="E81" s="249"/>
      <c r="F81" s="249"/>
    </row>
    <row r="82" spans="1:6" s="24" customFormat="1" ht="17.25" thickBot="1">
      <c r="A82" s="356"/>
      <c r="B82" s="315" t="s">
        <v>108</v>
      </c>
      <c r="C82" s="357"/>
      <c r="D82" s="358"/>
      <c r="E82" s="359"/>
      <c r="F82" s="359">
        <f>SUM(F49:F81)</f>
        <v>0</v>
      </c>
    </row>
    <row r="83" spans="1:6" ht="17.25" thickTop="1"/>
  </sheetData>
  <sheetProtection algorithmName="SHA-512" hashValue="prQouSNeu+zPCCRcvnLlEkW5IisEsPZFStupvSuW7zw/3he0ejdXpJD2yE1cUyO7ivzoJLOeZAMYJDDoFL/TIg==" saltValue="PRtYN75W0OzWxVuNQYhnvA==" spinCount="100000" sheet="1" objects="1" scenarios="1" selectLockedCells="1"/>
  <mergeCells count="44">
    <mergeCell ref="B12:F12"/>
    <mergeCell ref="B3:F3"/>
    <mergeCell ref="B4:F4"/>
    <mergeCell ref="B5:F5"/>
    <mergeCell ref="B6:F6"/>
    <mergeCell ref="B7:F7"/>
    <mergeCell ref="B8:F8"/>
    <mergeCell ref="B9:F9"/>
    <mergeCell ref="B10:F10"/>
    <mergeCell ref="B11:F11"/>
    <mergeCell ref="B24:F24"/>
    <mergeCell ref="B13:F13"/>
    <mergeCell ref="B14:F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3:F43"/>
    <mergeCell ref="B44:F44"/>
    <mergeCell ref="B45:F45"/>
    <mergeCell ref="B46:F46"/>
    <mergeCell ref="B37:F37"/>
    <mergeCell ref="B38:F38"/>
    <mergeCell ref="B39:F39"/>
    <mergeCell ref="B40:F40"/>
    <mergeCell ref="B41:F41"/>
    <mergeCell ref="B42:F42"/>
  </mergeCells>
  <conditionalFormatting sqref="E7:E200">
    <cfRule type="expression" dxfId="12" priority="1">
      <formula>$D7&gt;0</formula>
    </cfRule>
  </conditionalFormatting>
  <pageMargins left="0.78740157480314965" right="0.39370078740157483" top="0.98425196850393704" bottom="0.98425196850393704" header="0.51181102362204722" footer="0.51181102362204722"/>
  <pageSetup paperSize="9" scale="82" firstPageNumber="0" orientation="portrait" r:id="rId1"/>
  <headerFooter alignWithMargins="0">
    <oddHeader>&amp;L&amp;"Calibri,Krepko"&amp;9&amp;UObjekt: Večnamenska športna dvorana
Prežihova 1, 9520 Gornja Radgona&amp;R&amp;9POPIS GRADBENIH DEL
A/1.0 RUŠITVENA DELA</oddHeader>
    <oddFooter>&amp;LRekonstrukcija - OBSTOJEČI OBJEKT&amp;R&amp;P</oddFooter>
  </headerFooter>
  <colBreaks count="1" manualBreakCount="1">
    <brk id="6" max="11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14BB9-1544-429B-97CE-D8A3BEFFE932}">
  <sheetPr codeName="List8"/>
  <dimension ref="A1:J44"/>
  <sheetViews>
    <sheetView view="pageBreakPreview" zoomScaleSheetLayoutView="100" workbookViewId="0">
      <selection activeCell="E14" sqref="E14"/>
    </sheetView>
  </sheetViews>
  <sheetFormatPr defaultRowHeight="16.5"/>
  <cols>
    <col min="1" max="1" width="7.140625" style="47" customWidth="1"/>
    <col min="2" max="2" width="39.42578125" style="1" customWidth="1"/>
    <col min="3" max="3" width="8.5703125" style="1" customWidth="1"/>
    <col min="4" max="4" width="11.140625" style="1" customWidth="1"/>
    <col min="5" max="5" width="11.28515625" style="1" customWidth="1"/>
    <col min="6" max="6" width="12.42578125" style="1" customWidth="1"/>
    <col min="7" max="7" width="9.140625" style="1" hidden="1" customWidth="1"/>
    <col min="8" max="8" width="64.140625" style="1" hidden="1" customWidth="1"/>
    <col min="9" max="10" width="13.28515625" style="1" hidden="1" customWidth="1"/>
    <col min="11" max="11" width="9.140625" style="1"/>
    <col min="12" max="12" width="7.140625" style="1" customWidth="1"/>
    <col min="13" max="256" width="9.140625" style="1"/>
    <col min="257" max="257" width="7.140625" style="1" customWidth="1"/>
    <col min="258" max="258" width="39.42578125" style="1" customWidth="1"/>
    <col min="259" max="259" width="8.5703125" style="1" customWidth="1"/>
    <col min="260" max="260" width="11.140625" style="1" customWidth="1"/>
    <col min="261" max="261" width="11.28515625" style="1" customWidth="1"/>
    <col min="262" max="262" width="12.42578125" style="1" customWidth="1"/>
    <col min="263" max="267" width="9.140625" style="1"/>
    <col min="268" max="268" width="7.140625" style="1" customWidth="1"/>
    <col min="269" max="512" width="9.140625" style="1"/>
    <col min="513" max="513" width="7.140625" style="1" customWidth="1"/>
    <col min="514" max="514" width="39.42578125" style="1" customWidth="1"/>
    <col min="515" max="515" width="8.5703125" style="1" customWidth="1"/>
    <col min="516" max="516" width="11.140625" style="1" customWidth="1"/>
    <col min="517" max="517" width="11.28515625" style="1" customWidth="1"/>
    <col min="518" max="518" width="12.42578125" style="1" customWidth="1"/>
    <col min="519" max="523" width="9.140625" style="1"/>
    <col min="524" max="524" width="7.140625" style="1" customWidth="1"/>
    <col min="525" max="768" width="9.140625" style="1"/>
    <col min="769" max="769" width="7.140625" style="1" customWidth="1"/>
    <col min="770" max="770" width="39.42578125" style="1" customWidth="1"/>
    <col min="771" max="771" width="8.5703125" style="1" customWidth="1"/>
    <col min="772" max="772" width="11.140625" style="1" customWidth="1"/>
    <col min="773" max="773" width="11.28515625" style="1" customWidth="1"/>
    <col min="774" max="774" width="12.42578125" style="1" customWidth="1"/>
    <col min="775" max="779" width="9.140625" style="1"/>
    <col min="780" max="780" width="7.140625" style="1" customWidth="1"/>
    <col min="781" max="1024" width="9.140625" style="1"/>
    <col min="1025" max="1025" width="7.140625" style="1" customWidth="1"/>
    <col min="1026" max="1026" width="39.42578125" style="1" customWidth="1"/>
    <col min="1027" max="1027" width="8.5703125" style="1" customWidth="1"/>
    <col min="1028" max="1028" width="11.140625" style="1" customWidth="1"/>
    <col min="1029" max="1029" width="11.28515625" style="1" customWidth="1"/>
    <col min="1030" max="1030" width="12.42578125" style="1" customWidth="1"/>
    <col min="1031" max="1035" width="9.140625" style="1"/>
    <col min="1036" max="1036" width="7.140625" style="1" customWidth="1"/>
    <col min="1037" max="1280" width="9.140625" style="1"/>
    <col min="1281" max="1281" width="7.140625" style="1" customWidth="1"/>
    <col min="1282" max="1282" width="39.42578125" style="1" customWidth="1"/>
    <col min="1283" max="1283" width="8.5703125" style="1" customWidth="1"/>
    <col min="1284" max="1284" width="11.140625" style="1" customWidth="1"/>
    <col min="1285" max="1285" width="11.28515625" style="1" customWidth="1"/>
    <col min="1286" max="1286" width="12.42578125" style="1" customWidth="1"/>
    <col min="1287" max="1291" width="9.140625" style="1"/>
    <col min="1292" max="1292" width="7.140625" style="1" customWidth="1"/>
    <col min="1293" max="1536" width="9.140625" style="1"/>
    <col min="1537" max="1537" width="7.140625" style="1" customWidth="1"/>
    <col min="1538" max="1538" width="39.42578125" style="1" customWidth="1"/>
    <col min="1539" max="1539" width="8.5703125" style="1" customWidth="1"/>
    <col min="1540" max="1540" width="11.140625" style="1" customWidth="1"/>
    <col min="1541" max="1541" width="11.28515625" style="1" customWidth="1"/>
    <col min="1542" max="1542" width="12.42578125" style="1" customWidth="1"/>
    <col min="1543" max="1547" width="9.140625" style="1"/>
    <col min="1548" max="1548" width="7.140625" style="1" customWidth="1"/>
    <col min="1549" max="1792" width="9.140625" style="1"/>
    <col min="1793" max="1793" width="7.140625" style="1" customWidth="1"/>
    <col min="1794" max="1794" width="39.42578125" style="1" customWidth="1"/>
    <col min="1795" max="1795" width="8.5703125" style="1" customWidth="1"/>
    <col min="1796" max="1796" width="11.140625" style="1" customWidth="1"/>
    <col min="1797" max="1797" width="11.28515625" style="1" customWidth="1"/>
    <col min="1798" max="1798" width="12.42578125" style="1" customWidth="1"/>
    <col min="1799" max="1803" width="9.140625" style="1"/>
    <col min="1804" max="1804" width="7.140625" style="1" customWidth="1"/>
    <col min="1805" max="2048" width="9.140625" style="1"/>
    <col min="2049" max="2049" width="7.140625" style="1" customWidth="1"/>
    <col min="2050" max="2050" width="39.42578125" style="1" customWidth="1"/>
    <col min="2051" max="2051" width="8.5703125" style="1" customWidth="1"/>
    <col min="2052" max="2052" width="11.140625" style="1" customWidth="1"/>
    <col min="2053" max="2053" width="11.28515625" style="1" customWidth="1"/>
    <col min="2054" max="2054" width="12.42578125" style="1" customWidth="1"/>
    <col min="2055" max="2059" width="9.140625" style="1"/>
    <col min="2060" max="2060" width="7.140625" style="1" customWidth="1"/>
    <col min="2061" max="2304" width="9.140625" style="1"/>
    <col min="2305" max="2305" width="7.140625" style="1" customWidth="1"/>
    <col min="2306" max="2306" width="39.42578125" style="1" customWidth="1"/>
    <col min="2307" max="2307" width="8.5703125" style="1" customWidth="1"/>
    <col min="2308" max="2308" width="11.140625" style="1" customWidth="1"/>
    <col min="2309" max="2309" width="11.28515625" style="1" customWidth="1"/>
    <col min="2310" max="2310" width="12.42578125" style="1" customWidth="1"/>
    <col min="2311" max="2315" width="9.140625" style="1"/>
    <col min="2316" max="2316" width="7.140625" style="1" customWidth="1"/>
    <col min="2317" max="2560" width="9.140625" style="1"/>
    <col min="2561" max="2561" width="7.140625" style="1" customWidth="1"/>
    <col min="2562" max="2562" width="39.42578125" style="1" customWidth="1"/>
    <col min="2563" max="2563" width="8.5703125" style="1" customWidth="1"/>
    <col min="2564" max="2564" width="11.140625" style="1" customWidth="1"/>
    <col min="2565" max="2565" width="11.28515625" style="1" customWidth="1"/>
    <col min="2566" max="2566" width="12.42578125" style="1" customWidth="1"/>
    <col min="2567" max="2571" width="9.140625" style="1"/>
    <col min="2572" max="2572" width="7.140625" style="1" customWidth="1"/>
    <col min="2573" max="2816" width="9.140625" style="1"/>
    <col min="2817" max="2817" width="7.140625" style="1" customWidth="1"/>
    <col min="2818" max="2818" width="39.42578125" style="1" customWidth="1"/>
    <col min="2819" max="2819" width="8.5703125" style="1" customWidth="1"/>
    <col min="2820" max="2820" width="11.140625" style="1" customWidth="1"/>
    <col min="2821" max="2821" width="11.28515625" style="1" customWidth="1"/>
    <col min="2822" max="2822" width="12.42578125" style="1" customWidth="1"/>
    <col min="2823" max="2827" width="9.140625" style="1"/>
    <col min="2828" max="2828" width="7.140625" style="1" customWidth="1"/>
    <col min="2829" max="3072" width="9.140625" style="1"/>
    <col min="3073" max="3073" width="7.140625" style="1" customWidth="1"/>
    <col min="3074" max="3074" width="39.42578125" style="1" customWidth="1"/>
    <col min="3075" max="3075" width="8.5703125" style="1" customWidth="1"/>
    <col min="3076" max="3076" width="11.140625" style="1" customWidth="1"/>
    <col min="3077" max="3077" width="11.28515625" style="1" customWidth="1"/>
    <col min="3078" max="3078" width="12.42578125" style="1" customWidth="1"/>
    <col min="3079" max="3083" width="9.140625" style="1"/>
    <col min="3084" max="3084" width="7.140625" style="1" customWidth="1"/>
    <col min="3085" max="3328" width="9.140625" style="1"/>
    <col min="3329" max="3329" width="7.140625" style="1" customWidth="1"/>
    <col min="3330" max="3330" width="39.42578125" style="1" customWidth="1"/>
    <col min="3331" max="3331" width="8.5703125" style="1" customWidth="1"/>
    <col min="3332" max="3332" width="11.140625" style="1" customWidth="1"/>
    <col min="3333" max="3333" width="11.28515625" style="1" customWidth="1"/>
    <col min="3334" max="3334" width="12.42578125" style="1" customWidth="1"/>
    <col min="3335" max="3339" width="9.140625" style="1"/>
    <col min="3340" max="3340" width="7.140625" style="1" customWidth="1"/>
    <col min="3341" max="3584" width="9.140625" style="1"/>
    <col min="3585" max="3585" width="7.140625" style="1" customWidth="1"/>
    <col min="3586" max="3586" width="39.42578125" style="1" customWidth="1"/>
    <col min="3587" max="3587" width="8.5703125" style="1" customWidth="1"/>
    <col min="3588" max="3588" width="11.140625" style="1" customWidth="1"/>
    <col min="3589" max="3589" width="11.28515625" style="1" customWidth="1"/>
    <col min="3590" max="3590" width="12.42578125" style="1" customWidth="1"/>
    <col min="3591" max="3595" width="9.140625" style="1"/>
    <col min="3596" max="3596" width="7.140625" style="1" customWidth="1"/>
    <col min="3597" max="3840" width="9.140625" style="1"/>
    <col min="3841" max="3841" width="7.140625" style="1" customWidth="1"/>
    <col min="3842" max="3842" width="39.42578125" style="1" customWidth="1"/>
    <col min="3843" max="3843" width="8.5703125" style="1" customWidth="1"/>
    <col min="3844" max="3844" width="11.140625" style="1" customWidth="1"/>
    <col min="3845" max="3845" width="11.28515625" style="1" customWidth="1"/>
    <col min="3846" max="3846" width="12.42578125" style="1" customWidth="1"/>
    <col min="3847" max="3851" width="9.140625" style="1"/>
    <col min="3852" max="3852" width="7.140625" style="1" customWidth="1"/>
    <col min="3853" max="4096" width="9.140625" style="1"/>
    <col min="4097" max="4097" width="7.140625" style="1" customWidth="1"/>
    <col min="4098" max="4098" width="39.42578125" style="1" customWidth="1"/>
    <col min="4099" max="4099" width="8.5703125" style="1" customWidth="1"/>
    <col min="4100" max="4100" width="11.140625" style="1" customWidth="1"/>
    <col min="4101" max="4101" width="11.28515625" style="1" customWidth="1"/>
    <col min="4102" max="4102" width="12.42578125" style="1" customWidth="1"/>
    <col min="4103" max="4107" width="9.140625" style="1"/>
    <col min="4108" max="4108" width="7.140625" style="1" customWidth="1"/>
    <col min="4109" max="4352" width="9.140625" style="1"/>
    <col min="4353" max="4353" width="7.140625" style="1" customWidth="1"/>
    <col min="4354" max="4354" width="39.42578125" style="1" customWidth="1"/>
    <col min="4355" max="4355" width="8.5703125" style="1" customWidth="1"/>
    <col min="4356" max="4356" width="11.140625" style="1" customWidth="1"/>
    <col min="4357" max="4357" width="11.28515625" style="1" customWidth="1"/>
    <col min="4358" max="4358" width="12.42578125" style="1" customWidth="1"/>
    <col min="4359" max="4363" width="9.140625" style="1"/>
    <col min="4364" max="4364" width="7.140625" style="1" customWidth="1"/>
    <col min="4365" max="4608" width="9.140625" style="1"/>
    <col min="4609" max="4609" width="7.140625" style="1" customWidth="1"/>
    <col min="4610" max="4610" width="39.42578125" style="1" customWidth="1"/>
    <col min="4611" max="4611" width="8.5703125" style="1" customWidth="1"/>
    <col min="4612" max="4612" width="11.140625" style="1" customWidth="1"/>
    <col min="4613" max="4613" width="11.28515625" style="1" customWidth="1"/>
    <col min="4614" max="4614" width="12.42578125" style="1" customWidth="1"/>
    <col min="4615" max="4619" width="9.140625" style="1"/>
    <col min="4620" max="4620" width="7.140625" style="1" customWidth="1"/>
    <col min="4621" max="4864" width="9.140625" style="1"/>
    <col min="4865" max="4865" width="7.140625" style="1" customWidth="1"/>
    <col min="4866" max="4866" width="39.42578125" style="1" customWidth="1"/>
    <col min="4867" max="4867" width="8.5703125" style="1" customWidth="1"/>
    <col min="4868" max="4868" width="11.140625" style="1" customWidth="1"/>
    <col min="4869" max="4869" width="11.28515625" style="1" customWidth="1"/>
    <col min="4870" max="4870" width="12.42578125" style="1" customWidth="1"/>
    <col min="4871" max="4875" width="9.140625" style="1"/>
    <col min="4876" max="4876" width="7.140625" style="1" customWidth="1"/>
    <col min="4877" max="5120" width="9.140625" style="1"/>
    <col min="5121" max="5121" width="7.140625" style="1" customWidth="1"/>
    <col min="5122" max="5122" width="39.42578125" style="1" customWidth="1"/>
    <col min="5123" max="5123" width="8.5703125" style="1" customWidth="1"/>
    <col min="5124" max="5124" width="11.140625" style="1" customWidth="1"/>
    <col min="5125" max="5125" width="11.28515625" style="1" customWidth="1"/>
    <col min="5126" max="5126" width="12.42578125" style="1" customWidth="1"/>
    <col min="5127" max="5131" width="9.140625" style="1"/>
    <col min="5132" max="5132" width="7.140625" style="1" customWidth="1"/>
    <col min="5133" max="5376" width="9.140625" style="1"/>
    <col min="5377" max="5377" width="7.140625" style="1" customWidth="1"/>
    <col min="5378" max="5378" width="39.42578125" style="1" customWidth="1"/>
    <col min="5379" max="5379" width="8.5703125" style="1" customWidth="1"/>
    <col min="5380" max="5380" width="11.140625" style="1" customWidth="1"/>
    <col min="5381" max="5381" width="11.28515625" style="1" customWidth="1"/>
    <col min="5382" max="5382" width="12.42578125" style="1" customWidth="1"/>
    <col min="5383" max="5387" width="9.140625" style="1"/>
    <col min="5388" max="5388" width="7.140625" style="1" customWidth="1"/>
    <col min="5389" max="5632" width="9.140625" style="1"/>
    <col min="5633" max="5633" width="7.140625" style="1" customWidth="1"/>
    <col min="5634" max="5634" width="39.42578125" style="1" customWidth="1"/>
    <col min="5635" max="5635" width="8.5703125" style="1" customWidth="1"/>
    <col min="5636" max="5636" width="11.140625" style="1" customWidth="1"/>
    <col min="5637" max="5637" width="11.28515625" style="1" customWidth="1"/>
    <col min="5638" max="5638" width="12.42578125" style="1" customWidth="1"/>
    <col min="5639" max="5643" width="9.140625" style="1"/>
    <col min="5644" max="5644" width="7.140625" style="1" customWidth="1"/>
    <col min="5645" max="5888" width="9.140625" style="1"/>
    <col min="5889" max="5889" width="7.140625" style="1" customWidth="1"/>
    <col min="5890" max="5890" width="39.42578125" style="1" customWidth="1"/>
    <col min="5891" max="5891" width="8.5703125" style="1" customWidth="1"/>
    <col min="5892" max="5892" width="11.140625" style="1" customWidth="1"/>
    <col min="5893" max="5893" width="11.28515625" style="1" customWidth="1"/>
    <col min="5894" max="5894" width="12.42578125" style="1" customWidth="1"/>
    <col min="5895" max="5899" width="9.140625" style="1"/>
    <col min="5900" max="5900" width="7.140625" style="1" customWidth="1"/>
    <col min="5901" max="6144" width="9.140625" style="1"/>
    <col min="6145" max="6145" width="7.140625" style="1" customWidth="1"/>
    <col min="6146" max="6146" width="39.42578125" style="1" customWidth="1"/>
    <col min="6147" max="6147" width="8.5703125" style="1" customWidth="1"/>
    <col min="6148" max="6148" width="11.140625" style="1" customWidth="1"/>
    <col min="6149" max="6149" width="11.28515625" style="1" customWidth="1"/>
    <col min="6150" max="6150" width="12.42578125" style="1" customWidth="1"/>
    <col min="6151" max="6155" width="9.140625" style="1"/>
    <col min="6156" max="6156" width="7.140625" style="1" customWidth="1"/>
    <col min="6157" max="6400" width="9.140625" style="1"/>
    <col min="6401" max="6401" width="7.140625" style="1" customWidth="1"/>
    <col min="6402" max="6402" width="39.42578125" style="1" customWidth="1"/>
    <col min="6403" max="6403" width="8.5703125" style="1" customWidth="1"/>
    <col min="6404" max="6404" width="11.140625" style="1" customWidth="1"/>
    <col min="6405" max="6405" width="11.28515625" style="1" customWidth="1"/>
    <col min="6406" max="6406" width="12.42578125" style="1" customWidth="1"/>
    <col min="6407" max="6411" width="9.140625" style="1"/>
    <col min="6412" max="6412" width="7.140625" style="1" customWidth="1"/>
    <col min="6413" max="6656" width="9.140625" style="1"/>
    <col min="6657" max="6657" width="7.140625" style="1" customWidth="1"/>
    <col min="6658" max="6658" width="39.42578125" style="1" customWidth="1"/>
    <col min="6659" max="6659" width="8.5703125" style="1" customWidth="1"/>
    <col min="6660" max="6660" width="11.140625" style="1" customWidth="1"/>
    <col min="6661" max="6661" width="11.28515625" style="1" customWidth="1"/>
    <col min="6662" max="6662" width="12.42578125" style="1" customWidth="1"/>
    <col min="6663" max="6667" width="9.140625" style="1"/>
    <col min="6668" max="6668" width="7.140625" style="1" customWidth="1"/>
    <col min="6669" max="6912" width="9.140625" style="1"/>
    <col min="6913" max="6913" width="7.140625" style="1" customWidth="1"/>
    <col min="6914" max="6914" width="39.42578125" style="1" customWidth="1"/>
    <col min="6915" max="6915" width="8.5703125" style="1" customWidth="1"/>
    <col min="6916" max="6916" width="11.140625" style="1" customWidth="1"/>
    <col min="6917" max="6917" width="11.28515625" style="1" customWidth="1"/>
    <col min="6918" max="6918" width="12.42578125" style="1" customWidth="1"/>
    <col min="6919" max="6923" width="9.140625" style="1"/>
    <col min="6924" max="6924" width="7.140625" style="1" customWidth="1"/>
    <col min="6925" max="7168" width="9.140625" style="1"/>
    <col min="7169" max="7169" width="7.140625" style="1" customWidth="1"/>
    <col min="7170" max="7170" width="39.42578125" style="1" customWidth="1"/>
    <col min="7171" max="7171" width="8.5703125" style="1" customWidth="1"/>
    <col min="7172" max="7172" width="11.140625" style="1" customWidth="1"/>
    <col min="7173" max="7173" width="11.28515625" style="1" customWidth="1"/>
    <col min="7174" max="7174" width="12.42578125" style="1" customWidth="1"/>
    <col min="7175" max="7179" width="9.140625" style="1"/>
    <col min="7180" max="7180" width="7.140625" style="1" customWidth="1"/>
    <col min="7181" max="7424" width="9.140625" style="1"/>
    <col min="7425" max="7425" width="7.140625" style="1" customWidth="1"/>
    <col min="7426" max="7426" width="39.42578125" style="1" customWidth="1"/>
    <col min="7427" max="7427" width="8.5703125" style="1" customWidth="1"/>
    <col min="7428" max="7428" width="11.140625" style="1" customWidth="1"/>
    <col min="7429" max="7429" width="11.28515625" style="1" customWidth="1"/>
    <col min="7430" max="7430" width="12.42578125" style="1" customWidth="1"/>
    <col min="7431" max="7435" width="9.140625" style="1"/>
    <col min="7436" max="7436" width="7.140625" style="1" customWidth="1"/>
    <col min="7437" max="7680" width="9.140625" style="1"/>
    <col min="7681" max="7681" width="7.140625" style="1" customWidth="1"/>
    <col min="7682" max="7682" width="39.42578125" style="1" customWidth="1"/>
    <col min="7683" max="7683" width="8.5703125" style="1" customWidth="1"/>
    <col min="7684" max="7684" width="11.140625" style="1" customWidth="1"/>
    <col min="7685" max="7685" width="11.28515625" style="1" customWidth="1"/>
    <col min="7686" max="7686" width="12.42578125" style="1" customWidth="1"/>
    <col min="7687" max="7691" width="9.140625" style="1"/>
    <col min="7692" max="7692" width="7.140625" style="1" customWidth="1"/>
    <col min="7693" max="7936" width="9.140625" style="1"/>
    <col min="7937" max="7937" width="7.140625" style="1" customWidth="1"/>
    <col min="7938" max="7938" width="39.42578125" style="1" customWidth="1"/>
    <col min="7939" max="7939" width="8.5703125" style="1" customWidth="1"/>
    <col min="7940" max="7940" width="11.140625" style="1" customWidth="1"/>
    <col min="7941" max="7941" width="11.28515625" style="1" customWidth="1"/>
    <col min="7942" max="7942" width="12.42578125" style="1" customWidth="1"/>
    <col min="7943" max="7947" width="9.140625" style="1"/>
    <col min="7948" max="7948" width="7.140625" style="1" customWidth="1"/>
    <col min="7949" max="8192" width="9.140625" style="1"/>
    <col min="8193" max="8193" width="7.140625" style="1" customWidth="1"/>
    <col min="8194" max="8194" width="39.42578125" style="1" customWidth="1"/>
    <col min="8195" max="8195" width="8.5703125" style="1" customWidth="1"/>
    <col min="8196" max="8196" width="11.140625" style="1" customWidth="1"/>
    <col min="8197" max="8197" width="11.28515625" style="1" customWidth="1"/>
    <col min="8198" max="8198" width="12.42578125" style="1" customWidth="1"/>
    <col min="8199" max="8203" width="9.140625" style="1"/>
    <col min="8204" max="8204" width="7.140625" style="1" customWidth="1"/>
    <col min="8205" max="8448" width="9.140625" style="1"/>
    <col min="8449" max="8449" width="7.140625" style="1" customWidth="1"/>
    <col min="8450" max="8450" width="39.42578125" style="1" customWidth="1"/>
    <col min="8451" max="8451" width="8.5703125" style="1" customWidth="1"/>
    <col min="8452" max="8452" width="11.140625" style="1" customWidth="1"/>
    <col min="8453" max="8453" width="11.28515625" style="1" customWidth="1"/>
    <col min="8454" max="8454" width="12.42578125" style="1" customWidth="1"/>
    <col min="8455" max="8459" width="9.140625" style="1"/>
    <col min="8460" max="8460" width="7.140625" style="1" customWidth="1"/>
    <col min="8461" max="8704" width="9.140625" style="1"/>
    <col min="8705" max="8705" width="7.140625" style="1" customWidth="1"/>
    <col min="8706" max="8706" width="39.42578125" style="1" customWidth="1"/>
    <col min="8707" max="8707" width="8.5703125" style="1" customWidth="1"/>
    <col min="8708" max="8708" width="11.140625" style="1" customWidth="1"/>
    <col min="8709" max="8709" width="11.28515625" style="1" customWidth="1"/>
    <col min="8710" max="8710" width="12.42578125" style="1" customWidth="1"/>
    <col min="8711" max="8715" width="9.140625" style="1"/>
    <col min="8716" max="8716" width="7.140625" style="1" customWidth="1"/>
    <col min="8717" max="8960" width="9.140625" style="1"/>
    <col min="8961" max="8961" width="7.140625" style="1" customWidth="1"/>
    <col min="8962" max="8962" width="39.42578125" style="1" customWidth="1"/>
    <col min="8963" max="8963" width="8.5703125" style="1" customWidth="1"/>
    <col min="8964" max="8964" width="11.140625" style="1" customWidth="1"/>
    <col min="8965" max="8965" width="11.28515625" style="1" customWidth="1"/>
    <col min="8966" max="8966" width="12.42578125" style="1" customWidth="1"/>
    <col min="8967" max="8971" width="9.140625" style="1"/>
    <col min="8972" max="8972" width="7.140625" style="1" customWidth="1"/>
    <col min="8973" max="9216" width="9.140625" style="1"/>
    <col min="9217" max="9217" width="7.140625" style="1" customWidth="1"/>
    <col min="9218" max="9218" width="39.42578125" style="1" customWidth="1"/>
    <col min="9219" max="9219" width="8.5703125" style="1" customWidth="1"/>
    <col min="9220" max="9220" width="11.140625" style="1" customWidth="1"/>
    <col min="9221" max="9221" width="11.28515625" style="1" customWidth="1"/>
    <col min="9222" max="9222" width="12.42578125" style="1" customWidth="1"/>
    <col min="9223" max="9227" width="9.140625" style="1"/>
    <col min="9228" max="9228" width="7.140625" style="1" customWidth="1"/>
    <col min="9229" max="9472" width="9.140625" style="1"/>
    <col min="9473" max="9473" width="7.140625" style="1" customWidth="1"/>
    <col min="9474" max="9474" width="39.42578125" style="1" customWidth="1"/>
    <col min="9475" max="9475" width="8.5703125" style="1" customWidth="1"/>
    <col min="9476" max="9476" width="11.140625" style="1" customWidth="1"/>
    <col min="9477" max="9477" width="11.28515625" style="1" customWidth="1"/>
    <col min="9478" max="9478" width="12.42578125" style="1" customWidth="1"/>
    <col min="9479" max="9483" width="9.140625" style="1"/>
    <col min="9484" max="9484" width="7.140625" style="1" customWidth="1"/>
    <col min="9485" max="9728" width="9.140625" style="1"/>
    <col min="9729" max="9729" width="7.140625" style="1" customWidth="1"/>
    <col min="9730" max="9730" width="39.42578125" style="1" customWidth="1"/>
    <col min="9731" max="9731" width="8.5703125" style="1" customWidth="1"/>
    <col min="9732" max="9732" width="11.140625" style="1" customWidth="1"/>
    <col min="9733" max="9733" width="11.28515625" style="1" customWidth="1"/>
    <col min="9734" max="9734" width="12.42578125" style="1" customWidth="1"/>
    <col min="9735" max="9739" width="9.140625" style="1"/>
    <col min="9740" max="9740" width="7.140625" style="1" customWidth="1"/>
    <col min="9741" max="9984" width="9.140625" style="1"/>
    <col min="9985" max="9985" width="7.140625" style="1" customWidth="1"/>
    <col min="9986" max="9986" width="39.42578125" style="1" customWidth="1"/>
    <col min="9987" max="9987" width="8.5703125" style="1" customWidth="1"/>
    <col min="9988" max="9988" width="11.140625" style="1" customWidth="1"/>
    <col min="9989" max="9989" width="11.28515625" style="1" customWidth="1"/>
    <col min="9990" max="9990" width="12.42578125" style="1" customWidth="1"/>
    <col min="9991" max="9995" width="9.140625" style="1"/>
    <col min="9996" max="9996" width="7.140625" style="1" customWidth="1"/>
    <col min="9997" max="10240" width="9.140625" style="1"/>
    <col min="10241" max="10241" width="7.140625" style="1" customWidth="1"/>
    <col min="10242" max="10242" width="39.42578125" style="1" customWidth="1"/>
    <col min="10243" max="10243" width="8.5703125" style="1" customWidth="1"/>
    <col min="10244" max="10244" width="11.140625" style="1" customWidth="1"/>
    <col min="10245" max="10245" width="11.28515625" style="1" customWidth="1"/>
    <col min="10246" max="10246" width="12.42578125" style="1" customWidth="1"/>
    <col min="10247" max="10251" width="9.140625" style="1"/>
    <col min="10252" max="10252" width="7.140625" style="1" customWidth="1"/>
    <col min="10253" max="10496" width="9.140625" style="1"/>
    <col min="10497" max="10497" width="7.140625" style="1" customWidth="1"/>
    <col min="10498" max="10498" width="39.42578125" style="1" customWidth="1"/>
    <col min="10499" max="10499" width="8.5703125" style="1" customWidth="1"/>
    <col min="10500" max="10500" width="11.140625" style="1" customWidth="1"/>
    <col min="10501" max="10501" width="11.28515625" style="1" customWidth="1"/>
    <col min="10502" max="10502" width="12.42578125" style="1" customWidth="1"/>
    <col min="10503" max="10507" width="9.140625" style="1"/>
    <col min="10508" max="10508" width="7.140625" style="1" customWidth="1"/>
    <col min="10509" max="10752" width="9.140625" style="1"/>
    <col min="10753" max="10753" width="7.140625" style="1" customWidth="1"/>
    <col min="10754" max="10754" width="39.42578125" style="1" customWidth="1"/>
    <col min="10755" max="10755" width="8.5703125" style="1" customWidth="1"/>
    <col min="10756" max="10756" width="11.140625" style="1" customWidth="1"/>
    <col min="10757" max="10757" width="11.28515625" style="1" customWidth="1"/>
    <col min="10758" max="10758" width="12.42578125" style="1" customWidth="1"/>
    <col min="10759" max="10763" width="9.140625" style="1"/>
    <col min="10764" max="10764" width="7.140625" style="1" customWidth="1"/>
    <col min="10765" max="11008" width="9.140625" style="1"/>
    <col min="11009" max="11009" width="7.140625" style="1" customWidth="1"/>
    <col min="11010" max="11010" width="39.42578125" style="1" customWidth="1"/>
    <col min="11011" max="11011" width="8.5703125" style="1" customWidth="1"/>
    <col min="11012" max="11012" width="11.140625" style="1" customWidth="1"/>
    <col min="11013" max="11013" width="11.28515625" style="1" customWidth="1"/>
    <col min="11014" max="11014" width="12.42578125" style="1" customWidth="1"/>
    <col min="11015" max="11019" width="9.140625" style="1"/>
    <col min="11020" max="11020" width="7.140625" style="1" customWidth="1"/>
    <col min="11021" max="11264" width="9.140625" style="1"/>
    <col min="11265" max="11265" width="7.140625" style="1" customWidth="1"/>
    <col min="11266" max="11266" width="39.42578125" style="1" customWidth="1"/>
    <col min="11267" max="11267" width="8.5703125" style="1" customWidth="1"/>
    <col min="11268" max="11268" width="11.140625" style="1" customWidth="1"/>
    <col min="11269" max="11269" width="11.28515625" style="1" customWidth="1"/>
    <col min="11270" max="11270" width="12.42578125" style="1" customWidth="1"/>
    <col min="11271" max="11275" width="9.140625" style="1"/>
    <col min="11276" max="11276" width="7.140625" style="1" customWidth="1"/>
    <col min="11277" max="11520" width="9.140625" style="1"/>
    <col min="11521" max="11521" width="7.140625" style="1" customWidth="1"/>
    <col min="11522" max="11522" width="39.42578125" style="1" customWidth="1"/>
    <col min="11523" max="11523" width="8.5703125" style="1" customWidth="1"/>
    <col min="11524" max="11524" width="11.140625" style="1" customWidth="1"/>
    <col min="11525" max="11525" width="11.28515625" style="1" customWidth="1"/>
    <col min="11526" max="11526" width="12.42578125" style="1" customWidth="1"/>
    <col min="11527" max="11531" width="9.140625" style="1"/>
    <col min="11532" max="11532" width="7.140625" style="1" customWidth="1"/>
    <col min="11533" max="11776" width="9.140625" style="1"/>
    <col min="11777" max="11777" width="7.140625" style="1" customWidth="1"/>
    <col min="11778" max="11778" width="39.42578125" style="1" customWidth="1"/>
    <col min="11779" max="11779" width="8.5703125" style="1" customWidth="1"/>
    <col min="11780" max="11780" width="11.140625" style="1" customWidth="1"/>
    <col min="11781" max="11781" width="11.28515625" style="1" customWidth="1"/>
    <col min="11782" max="11782" width="12.42578125" style="1" customWidth="1"/>
    <col min="11783" max="11787" width="9.140625" style="1"/>
    <col min="11788" max="11788" width="7.140625" style="1" customWidth="1"/>
    <col min="11789" max="12032" width="9.140625" style="1"/>
    <col min="12033" max="12033" width="7.140625" style="1" customWidth="1"/>
    <col min="12034" max="12034" width="39.42578125" style="1" customWidth="1"/>
    <col min="12035" max="12035" width="8.5703125" style="1" customWidth="1"/>
    <col min="12036" max="12036" width="11.140625" style="1" customWidth="1"/>
    <col min="12037" max="12037" width="11.28515625" style="1" customWidth="1"/>
    <col min="12038" max="12038" width="12.42578125" style="1" customWidth="1"/>
    <col min="12039" max="12043" width="9.140625" style="1"/>
    <col min="12044" max="12044" width="7.140625" style="1" customWidth="1"/>
    <col min="12045" max="12288" width="9.140625" style="1"/>
    <col min="12289" max="12289" width="7.140625" style="1" customWidth="1"/>
    <col min="12290" max="12290" width="39.42578125" style="1" customWidth="1"/>
    <col min="12291" max="12291" width="8.5703125" style="1" customWidth="1"/>
    <col min="12292" max="12292" width="11.140625" style="1" customWidth="1"/>
    <col min="12293" max="12293" width="11.28515625" style="1" customWidth="1"/>
    <col min="12294" max="12294" width="12.42578125" style="1" customWidth="1"/>
    <col min="12295" max="12299" width="9.140625" style="1"/>
    <col min="12300" max="12300" width="7.140625" style="1" customWidth="1"/>
    <col min="12301" max="12544" width="9.140625" style="1"/>
    <col min="12545" max="12545" width="7.140625" style="1" customWidth="1"/>
    <col min="12546" max="12546" width="39.42578125" style="1" customWidth="1"/>
    <col min="12547" max="12547" width="8.5703125" style="1" customWidth="1"/>
    <col min="12548" max="12548" width="11.140625" style="1" customWidth="1"/>
    <col min="12549" max="12549" width="11.28515625" style="1" customWidth="1"/>
    <col min="12550" max="12550" width="12.42578125" style="1" customWidth="1"/>
    <col min="12551" max="12555" width="9.140625" style="1"/>
    <col min="12556" max="12556" width="7.140625" style="1" customWidth="1"/>
    <col min="12557" max="12800" width="9.140625" style="1"/>
    <col min="12801" max="12801" width="7.140625" style="1" customWidth="1"/>
    <col min="12802" max="12802" width="39.42578125" style="1" customWidth="1"/>
    <col min="12803" max="12803" width="8.5703125" style="1" customWidth="1"/>
    <col min="12804" max="12804" width="11.140625" style="1" customWidth="1"/>
    <col min="12805" max="12805" width="11.28515625" style="1" customWidth="1"/>
    <col min="12806" max="12806" width="12.42578125" style="1" customWidth="1"/>
    <col min="12807" max="12811" width="9.140625" style="1"/>
    <col min="12812" max="12812" width="7.140625" style="1" customWidth="1"/>
    <col min="12813" max="13056" width="9.140625" style="1"/>
    <col min="13057" max="13057" width="7.140625" style="1" customWidth="1"/>
    <col min="13058" max="13058" width="39.42578125" style="1" customWidth="1"/>
    <col min="13059" max="13059" width="8.5703125" style="1" customWidth="1"/>
    <col min="13060" max="13060" width="11.140625" style="1" customWidth="1"/>
    <col min="13061" max="13061" width="11.28515625" style="1" customWidth="1"/>
    <col min="13062" max="13062" width="12.42578125" style="1" customWidth="1"/>
    <col min="13063" max="13067" width="9.140625" style="1"/>
    <col min="13068" max="13068" width="7.140625" style="1" customWidth="1"/>
    <col min="13069" max="13312" width="9.140625" style="1"/>
    <col min="13313" max="13313" width="7.140625" style="1" customWidth="1"/>
    <col min="13314" max="13314" width="39.42578125" style="1" customWidth="1"/>
    <col min="13315" max="13315" width="8.5703125" style="1" customWidth="1"/>
    <col min="13316" max="13316" width="11.140625" style="1" customWidth="1"/>
    <col min="13317" max="13317" width="11.28515625" style="1" customWidth="1"/>
    <col min="13318" max="13318" width="12.42578125" style="1" customWidth="1"/>
    <col min="13319" max="13323" width="9.140625" style="1"/>
    <col min="13324" max="13324" width="7.140625" style="1" customWidth="1"/>
    <col min="13325" max="13568" width="9.140625" style="1"/>
    <col min="13569" max="13569" width="7.140625" style="1" customWidth="1"/>
    <col min="13570" max="13570" width="39.42578125" style="1" customWidth="1"/>
    <col min="13571" max="13571" width="8.5703125" style="1" customWidth="1"/>
    <col min="13572" max="13572" width="11.140625" style="1" customWidth="1"/>
    <col min="13573" max="13573" width="11.28515625" style="1" customWidth="1"/>
    <col min="13574" max="13574" width="12.42578125" style="1" customWidth="1"/>
    <col min="13575" max="13579" width="9.140625" style="1"/>
    <col min="13580" max="13580" width="7.140625" style="1" customWidth="1"/>
    <col min="13581" max="13824" width="9.140625" style="1"/>
    <col min="13825" max="13825" width="7.140625" style="1" customWidth="1"/>
    <col min="13826" max="13826" width="39.42578125" style="1" customWidth="1"/>
    <col min="13827" max="13827" width="8.5703125" style="1" customWidth="1"/>
    <col min="13828" max="13828" width="11.140625" style="1" customWidth="1"/>
    <col min="13829" max="13829" width="11.28515625" style="1" customWidth="1"/>
    <col min="13830" max="13830" width="12.42578125" style="1" customWidth="1"/>
    <col min="13831" max="13835" width="9.140625" style="1"/>
    <col min="13836" max="13836" width="7.140625" style="1" customWidth="1"/>
    <col min="13837" max="14080" width="9.140625" style="1"/>
    <col min="14081" max="14081" width="7.140625" style="1" customWidth="1"/>
    <col min="14082" max="14082" width="39.42578125" style="1" customWidth="1"/>
    <col min="14083" max="14083" width="8.5703125" style="1" customWidth="1"/>
    <col min="14084" max="14084" width="11.140625" style="1" customWidth="1"/>
    <col min="14085" max="14085" width="11.28515625" style="1" customWidth="1"/>
    <col min="14086" max="14086" width="12.42578125" style="1" customWidth="1"/>
    <col min="14087" max="14091" width="9.140625" style="1"/>
    <col min="14092" max="14092" width="7.140625" style="1" customWidth="1"/>
    <col min="14093" max="14336" width="9.140625" style="1"/>
    <col min="14337" max="14337" width="7.140625" style="1" customWidth="1"/>
    <col min="14338" max="14338" width="39.42578125" style="1" customWidth="1"/>
    <col min="14339" max="14339" width="8.5703125" style="1" customWidth="1"/>
    <col min="14340" max="14340" width="11.140625" style="1" customWidth="1"/>
    <col min="14341" max="14341" width="11.28515625" style="1" customWidth="1"/>
    <col min="14342" max="14342" width="12.42578125" style="1" customWidth="1"/>
    <col min="14343" max="14347" width="9.140625" style="1"/>
    <col min="14348" max="14348" width="7.140625" style="1" customWidth="1"/>
    <col min="14349" max="14592" width="9.140625" style="1"/>
    <col min="14593" max="14593" width="7.140625" style="1" customWidth="1"/>
    <col min="14594" max="14594" width="39.42578125" style="1" customWidth="1"/>
    <col min="14595" max="14595" width="8.5703125" style="1" customWidth="1"/>
    <col min="14596" max="14596" width="11.140625" style="1" customWidth="1"/>
    <col min="14597" max="14597" width="11.28515625" style="1" customWidth="1"/>
    <col min="14598" max="14598" width="12.42578125" style="1" customWidth="1"/>
    <col min="14599" max="14603" width="9.140625" style="1"/>
    <col min="14604" max="14604" width="7.140625" style="1" customWidth="1"/>
    <col min="14605" max="14848" width="9.140625" style="1"/>
    <col min="14849" max="14849" width="7.140625" style="1" customWidth="1"/>
    <col min="14850" max="14850" width="39.42578125" style="1" customWidth="1"/>
    <col min="14851" max="14851" width="8.5703125" style="1" customWidth="1"/>
    <col min="14852" max="14852" width="11.140625" style="1" customWidth="1"/>
    <col min="14853" max="14853" width="11.28515625" style="1" customWidth="1"/>
    <col min="14854" max="14854" width="12.42578125" style="1" customWidth="1"/>
    <col min="14855" max="14859" width="9.140625" style="1"/>
    <col min="14860" max="14860" width="7.140625" style="1" customWidth="1"/>
    <col min="14861" max="15104" width="9.140625" style="1"/>
    <col min="15105" max="15105" width="7.140625" style="1" customWidth="1"/>
    <col min="15106" max="15106" width="39.42578125" style="1" customWidth="1"/>
    <col min="15107" max="15107" width="8.5703125" style="1" customWidth="1"/>
    <col min="15108" max="15108" width="11.140625" style="1" customWidth="1"/>
    <col min="15109" max="15109" width="11.28515625" style="1" customWidth="1"/>
    <col min="15110" max="15110" width="12.42578125" style="1" customWidth="1"/>
    <col min="15111" max="15115" width="9.140625" style="1"/>
    <col min="15116" max="15116" width="7.140625" style="1" customWidth="1"/>
    <col min="15117" max="15360" width="9.140625" style="1"/>
    <col min="15361" max="15361" width="7.140625" style="1" customWidth="1"/>
    <col min="15362" max="15362" width="39.42578125" style="1" customWidth="1"/>
    <col min="15363" max="15363" width="8.5703125" style="1" customWidth="1"/>
    <col min="15364" max="15364" width="11.140625" style="1" customWidth="1"/>
    <col min="15365" max="15365" width="11.28515625" style="1" customWidth="1"/>
    <col min="15366" max="15366" width="12.42578125" style="1" customWidth="1"/>
    <col min="15367" max="15371" width="9.140625" style="1"/>
    <col min="15372" max="15372" width="7.140625" style="1" customWidth="1"/>
    <col min="15373" max="15616" width="9.140625" style="1"/>
    <col min="15617" max="15617" width="7.140625" style="1" customWidth="1"/>
    <col min="15618" max="15618" width="39.42578125" style="1" customWidth="1"/>
    <col min="15619" max="15619" width="8.5703125" style="1" customWidth="1"/>
    <col min="15620" max="15620" width="11.140625" style="1" customWidth="1"/>
    <col min="15621" max="15621" width="11.28515625" style="1" customWidth="1"/>
    <col min="15622" max="15622" width="12.42578125" style="1" customWidth="1"/>
    <col min="15623" max="15627" width="9.140625" style="1"/>
    <col min="15628" max="15628" width="7.140625" style="1" customWidth="1"/>
    <col min="15629" max="15872" width="9.140625" style="1"/>
    <col min="15873" max="15873" width="7.140625" style="1" customWidth="1"/>
    <col min="15874" max="15874" width="39.42578125" style="1" customWidth="1"/>
    <col min="15875" max="15875" width="8.5703125" style="1" customWidth="1"/>
    <col min="15876" max="15876" width="11.140625" style="1" customWidth="1"/>
    <col min="15877" max="15877" width="11.28515625" style="1" customWidth="1"/>
    <col min="15878" max="15878" width="12.42578125" style="1" customWidth="1"/>
    <col min="15879" max="15883" width="9.140625" style="1"/>
    <col min="15884" max="15884" width="7.140625" style="1" customWidth="1"/>
    <col min="15885" max="16128" width="9.140625" style="1"/>
    <col min="16129" max="16129" width="7.140625" style="1" customWidth="1"/>
    <col min="16130" max="16130" width="39.42578125" style="1" customWidth="1"/>
    <col min="16131" max="16131" width="8.5703125" style="1" customWidth="1"/>
    <col min="16132" max="16132" width="11.140625" style="1" customWidth="1"/>
    <col min="16133" max="16133" width="11.28515625" style="1" customWidth="1"/>
    <col min="16134" max="16134" width="12.42578125" style="1" customWidth="1"/>
    <col min="16135" max="16139" width="9.140625" style="1"/>
    <col min="16140" max="16140" width="7.140625" style="1" customWidth="1"/>
    <col min="16141" max="16384" width="9.140625" style="1"/>
  </cols>
  <sheetData>
    <row r="1" spans="1:10">
      <c r="A1" s="70" t="s">
        <v>109</v>
      </c>
      <c r="B1" s="24" t="s">
        <v>110</v>
      </c>
      <c r="I1" s="165" t="s">
        <v>419</v>
      </c>
      <c r="J1" s="165" t="s">
        <v>420</v>
      </c>
    </row>
    <row r="2" spans="1:10">
      <c r="A2" s="70"/>
      <c r="B2" s="24"/>
      <c r="H2" s="459" t="s">
        <v>288</v>
      </c>
      <c r="I2" s="460">
        <f>SUM(F16+F18+F20+F22+F24+F26+F30+F32+F34+F36+F40+F41)</f>
        <v>0</v>
      </c>
      <c r="J2" s="460"/>
    </row>
    <row r="3" spans="1:10" s="81" customFormat="1">
      <c r="A3" s="907" t="s">
        <v>111</v>
      </c>
      <c r="B3" s="908"/>
      <c r="C3" s="908"/>
      <c r="D3" s="908"/>
      <c r="E3" s="908"/>
      <c r="F3" s="909"/>
      <c r="H3" s="461" t="s">
        <v>297</v>
      </c>
      <c r="I3" s="460"/>
      <c r="J3" s="460"/>
    </row>
    <row r="4" spans="1:10" s="82" customFormat="1" ht="26.25" customHeight="1">
      <c r="A4" s="910" t="s">
        <v>112</v>
      </c>
      <c r="B4" s="911"/>
      <c r="C4" s="911"/>
      <c r="D4" s="911"/>
      <c r="E4" s="911"/>
      <c r="F4" s="912"/>
      <c r="H4" s="462" t="s">
        <v>289</v>
      </c>
      <c r="I4" s="601"/>
      <c r="J4" s="601"/>
    </row>
    <row r="5" spans="1:10" s="82" customFormat="1" ht="41.25" customHeight="1">
      <c r="A5" s="913" t="s">
        <v>113</v>
      </c>
      <c r="B5" s="914"/>
      <c r="C5" s="914"/>
      <c r="D5" s="914"/>
      <c r="E5" s="914"/>
      <c r="F5" s="915"/>
      <c r="H5" s="469" t="s">
        <v>278</v>
      </c>
      <c r="I5" s="601"/>
      <c r="J5" s="601"/>
    </row>
    <row r="6" spans="1:10" s="82" customFormat="1" ht="26.25" customHeight="1">
      <c r="A6" s="913" t="s">
        <v>114</v>
      </c>
      <c r="B6" s="914"/>
      <c r="C6" s="914"/>
      <c r="D6" s="914"/>
      <c r="E6" s="914"/>
      <c r="F6" s="915"/>
      <c r="H6" s="471" t="s">
        <v>290</v>
      </c>
      <c r="I6" s="601"/>
      <c r="J6" s="601"/>
    </row>
    <row r="7" spans="1:10" s="82" customFormat="1" ht="13.5" customHeight="1">
      <c r="A7" s="913" t="s">
        <v>115</v>
      </c>
      <c r="B7" s="914"/>
      <c r="C7" s="914"/>
      <c r="D7" s="914"/>
      <c r="E7" s="914"/>
      <c r="F7" s="915"/>
      <c r="H7" s="472" t="s">
        <v>291</v>
      </c>
      <c r="I7" s="601"/>
      <c r="J7" s="601"/>
    </row>
    <row r="8" spans="1:10" s="82" customFormat="1" ht="26.25" customHeight="1">
      <c r="A8" s="904" t="s">
        <v>116</v>
      </c>
      <c r="B8" s="905"/>
      <c r="C8" s="905"/>
      <c r="D8" s="905"/>
      <c r="E8" s="905"/>
      <c r="F8" s="906"/>
      <c r="H8" s="474" t="s">
        <v>279</v>
      </c>
      <c r="I8" s="601"/>
      <c r="J8" s="601"/>
    </row>
    <row r="9" spans="1:10">
      <c r="A9" s="83" t="s">
        <v>117</v>
      </c>
      <c r="B9" s="48"/>
      <c r="C9" s="19"/>
      <c r="D9" s="19"/>
      <c r="E9" s="19"/>
      <c r="F9" s="20"/>
      <c r="H9" s="476" t="s">
        <v>292</v>
      </c>
      <c r="I9" s="477"/>
      <c r="J9" s="477"/>
    </row>
    <row r="10" spans="1:10">
      <c r="A10" s="84" t="s">
        <v>118</v>
      </c>
      <c r="B10" s="17"/>
      <c r="C10" s="17"/>
      <c r="D10" s="17"/>
      <c r="E10" s="17"/>
      <c r="F10" s="23"/>
      <c r="H10" s="479" t="s">
        <v>255</v>
      </c>
      <c r="I10" s="460">
        <f>SUM(F28)</f>
        <v>0</v>
      </c>
      <c r="J10" s="460"/>
    </row>
    <row r="11" spans="1:10">
      <c r="A11" s="85"/>
      <c r="H11" s="484" t="s">
        <v>256</v>
      </c>
      <c r="I11" s="460">
        <f>SUM(J2:J10)</f>
        <v>0</v>
      </c>
      <c r="J11" s="460"/>
    </row>
    <row r="12" spans="1:10">
      <c r="A12" s="86" t="s">
        <v>119</v>
      </c>
      <c r="B12" s="29"/>
      <c r="C12" s="27"/>
      <c r="D12" s="27"/>
      <c r="E12" s="27"/>
      <c r="F12" s="28"/>
    </row>
    <row r="13" spans="1:10">
      <c r="A13" s="85"/>
    </row>
    <row r="14" spans="1:10" s="24" customFormat="1" ht="17.25" thickBot="1">
      <c r="A14" s="72"/>
      <c r="B14" s="73" t="s">
        <v>88</v>
      </c>
      <c r="C14" s="87" t="s">
        <v>120</v>
      </c>
      <c r="D14" s="87" t="s">
        <v>89</v>
      </c>
      <c r="E14" s="819" t="s">
        <v>90</v>
      </c>
      <c r="F14" s="87" t="s">
        <v>91</v>
      </c>
    </row>
    <row r="15" spans="1:10" ht="17.25" thickTop="1"/>
    <row r="16" spans="1:10" ht="69" customHeight="1">
      <c r="A16" s="276" t="s">
        <v>121</v>
      </c>
      <c r="B16" s="277" t="s">
        <v>261</v>
      </c>
      <c r="C16" s="278" t="s">
        <v>99</v>
      </c>
      <c r="D16" s="279">
        <v>300</v>
      </c>
      <c r="E16" s="827"/>
      <c r="F16" s="280">
        <f>E16*D16</f>
        <v>0</v>
      </c>
    </row>
    <row r="17" spans="1:6">
      <c r="A17" s="327"/>
      <c r="B17" s="326"/>
      <c r="C17" s="326"/>
      <c r="D17" s="326"/>
      <c r="E17" s="326"/>
      <c r="F17" s="326"/>
    </row>
    <row r="18" spans="1:6" s="79" customFormat="1" ht="45.75" customHeight="1">
      <c r="A18" s="276" t="s">
        <v>122</v>
      </c>
      <c r="B18" s="277" t="s">
        <v>124</v>
      </c>
      <c r="C18" s="278" t="s">
        <v>99</v>
      </c>
      <c r="D18" s="279">
        <v>40</v>
      </c>
      <c r="E18" s="827"/>
      <c r="F18" s="280">
        <f>E18*D18</f>
        <v>0</v>
      </c>
    </row>
    <row r="19" spans="1:6" s="79" customFormat="1">
      <c r="A19" s="305"/>
      <c r="B19" s="297"/>
      <c r="C19" s="294"/>
      <c r="D19" s="294"/>
      <c r="E19" s="294"/>
      <c r="F19" s="294"/>
    </row>
    <row r="20" spans="1:6" s="79" customFormat="1" ht="69.75" customHeight="1">
      <c r="A20" s="276" t="s">
        <v>123</v>
      </c>
      <c r="B20" s="277" t="s">
        <v>318</v>
      </c>
      <c r="C20" s="278" t="s">
        <v>99</v>
      </c>
      <c r="D20" s="279">
        <v>100</v>
      </c>
      <c r="E20" s="827"/>
      <c r="F20" s="280">
        <f>E20*D20</f>
        <v>0</v>
      </c>
    </row>
    <row r="21" spans="1:6" s="79" customFormat="1">
      <c r="A21" s="305"/>
      <c r="B21" s="297"/>
      <c r="C21" s="294"/>
      <c r="D21" s="294"/>
      <c r="E21" s="294"/>
      <c r="F21" s="294"/>
    </row>
    <row r="22" spans="1:6" s="79" customFormat="1" ht="57" customHeight="1">
      <c r="A22" s="276" t="s">
        <v>125</v>
      </c>
      <c r="B22" s="277" t="s">
        <v>320</v>
      </c>
      <c r="C22" s="278" t="s">
        <v>93</v>
      </c>
      <c r="D22" s="279">
        <v>45</v>
      </c>
      <c r="E22" s="827"/>
      <c r="F22" s="280">
        <f>E22*D22</f>
        <v>0</v>
      </c>
    </row>
    <row r="23" spans="1:6" s="79" customFormat="1" ht="17.25" customHeight="1">
      <c r="A23" s="305"/>
      <c r="B23" s="293"/>
      <c r="C23" s="294"/>
      <c r="D23" s="303"/>
      <c r="E23" s="295"/>
      <c r="F23" s="295"/>
    </row>
    <row r="24" spans="1:6" s="79" customFormat="1" ht="45.75" customHeight="1">
      <c r="A24" s="276" t="s">
        <v>126</v>
      </c>
      <c r="B24" s="277" t="s">
        <v>322</v>
      </c>
      <c r="C24" s="278" t="s">
        <v>93</v>
      </c>
      <c r="D24" s="279">
        <v>45</v>
      </c>
      <c r="E24" s="827"/>
      <c r="F24" s="280">
        <f>E24*D24</f>
        <v>0</v>
      </c>
    </row>
    <row r="25" spans="1:6" s="79" customFormat="1" ht="17.25" customHeight="1">
      <c r="A25" s="305"/>
      <c r="B25" s="293"/>
      <c r="C25" s="294"/>
      <c r="D25" s="303"/>
      <c r="E25" s="295"/>
      <c r="F25" s="295"/>
    </row>
    <row r="26" spans="1:6" s="79" customFormat="1" ht="57.75" customHeight="1">
      <c r="A26" s="276" t="s">
        <v>127</v>
      </c>
      <c r="B26" s="277" t="s">
        <v>319</v>
      </c>
      <c r="C26" s="278" t="s">
        <v>99</v>
      </c>
      <c r="D26" s="279">
        <v>70</v>
      </c>
      <c r="E26" s="827"/>
      <c r="F26" s="280">
        <f>E26*D26</f>
        <v>0</v>
      </c>
    </row>
    <row r="27" spans="1:6" s="79" customFormat="1" ht="17.25" customHeight="1">
      <c r="A27" s="305"/>
      <c r="B27" s="293"/>
      <c r="C27" s="294"/>
      <c r="D27" s="303"/>
      <c r="E27" s="295"/>
      <c r="F27" s="295"/>
    </row>
    <row r="28" spans="1:6" s="79" customFormat="1" ht="68.25" customHeight="1">
      <c r="A28" s="373" t="s">
        <v>128</v>
      </c>
      <c r="B28" s="243" t="s">
        <v>321</v>
      </c>
      <c r="C28" s="244" t="s">
        <v>102</v>
      </c>
      <c r="D28" s="374">
        <v>1</v>
      </c>
      <c r="E28" s="830"/>
      <c r="F28" s="245">
        <f>E28*D28</f>
        <v>0</v>
      </c>
    </row>
    <row r="29" spans="1:6" s="79" customFormat="1">
      <c r="A29" s="305"/>
      <c r="B29" s="297"/>
      <c r="C29" s="294"/>
      <c r="D29" s="294"/>
      <c r="E29" s="294"/>
      <c r="F29" s="294"/>
    </row>
    <row r="30" spans="1:6" s="79" customFormat="1" ht="42" customHeight="1">
      <c r="A30" s="276" t="s">
        <v>323</v>
      </c>
      <c r="B30" s="277" t="s">
        <v>326</v>
      </c>
      <c r="C30" s="278" t="s">
        <v>93</v>
      </c>
      <c r="D30" s="279">
        <v>150</v>
      </c>
      <c r="E30" s="827"/>
      <c r="F30" s="280">
        <f>E30*D30</f>
        <v>0</v>
      </c>
    </row>
    <row r="31" spans="1:6" s="79" customFormat="1">
      <c r="A31" s="305"/>
      <c r="B31" s="297"/>
      <c r="C31" s="294"/>
      <c r="D31" s="294"/>
      <c r="E31" s="294"/>
      <c r="F31" s="294"/>
    </row>
    <row r="32" spans="1:6" s="79" customFormat="1" ht="51">
      <c r="A32" s="276" t="s">
        <v>324</v>
      </c>
      <c r="B32" s="277" t="s">
        <v>233</v>
      </c>
      <c r="C32" s="278" t="s">
        <v>93</v>
      </c>
      <c r="D32" s="279">
        <v>160</v>
      </c>
      <c r="E32" s="827"/>
      <c r="F32" s="280">
        <f>E32*D32</f>
        <v>0</v>
      </c>
    </row>
    <row r="33" spans="1:7" s="79" customFormat="1">
      <c r="A33" s="305"/>
      <c r="B33" s="297"/>
      <c r="C33" s="294"/>
      <c r="D33" s="294"/>
      <c r="E33" s="294"/>
      <c r="F33" s="294"/>
    </row>
    <row r="34" spans="1:7" s="79" customFormat="1" ht="57.75" customHeight="1">
      <c r="A34" s="276" t="s">
        <v>327</v>
      </c>
      <c r="B34" s="277" t="s">
        <v>325</v>
      </c>
      <c r="C34" s="278" t="s">
        <v>99</v>
      </c>
      <c r="D34" s="279">
        <v>80</v>
      </c>
      <c r="E34" s="827"/>
      <c r="F34" s="280">
        <f>E34*D34</f>
        <v>0</v>
      </c>
    </row>
    <row r="35" spans="1:7" s="79" customFormat="1" ht="17.25" customHeight="1">
      <c r="A35" s="305"/>
      <c r="B35" s="293"/>
      <c r="C35" s="294"/>
      <c r="D35" s="303"/>
      <c r="E35" s="295"/>
      <c r="F35" s="295"/>
    </row>
    <row r="36" spans="1:7" s="79" customFormat="1" ht="185.25" customHeight="1">
      <c r="A36" s="276" t="s">
        <v>332</v>
      </c>
      <c r="B36" s="277" t="s">
        <v>334</v>
      </c>
      <c r="C36" s="278" t="s">
        <v>93</v>
      </c>
      <c r="D36" s="279">
        <v>85</v>
      </c>
      <c r="E36" s="827"/>
      <c r="F36" s="280">
        <f>E36*D36</f>
        <v>0</v>
      </c>
    </row>
    <row r="37" spans="1:7" s="79" customFormat="1">
      <c r="A37" s="305"/>
      <c r="B37" s="297"/>
      <c r="C37" s="294"/>
      <c r="D37" s="294"/>
      <c r="E37" s="294"/>
      <c r="F37" s="294"/>
    </row>
    <row r="38" spans="1:7" s="79" customFormat="1" ht="30.75" customHeight="1">
      <c r="A38" s="276" t="s">
        <v>333</v>
      </c>
      <c r="B38" s="277" t="s">
        <v>328</v>
      </c>
      <c r="C38" s="299"/>
      <c r="D38" s="300"/>
      <c r="E38" s="301"/>
      <c r="F38" s="301"/>
    </row>
    <row r="39" spans="1:7" s="79" customFormat="1" ht="15" customHeight="1">
      <c r="A39" s="298"/>
      <c r="B39" s="369" t="s">
        <v>329</v>
      </c>
      <c r="C39" s="299"/>
      <c r="D39" s="300"/>
      <c r="E39" s="301"/>
      <c r="F39" s="301"/>
    </row>
    <row r="40" spans="1:7" s="79" customFormat="1" ht="18" customHeight="1">
      <c r="A40" s="298"/>
      <c r="B40" s="369" t="s">
        <v>330</v>
      </c>
      <c r="C40" s="370" t="s">
        <v>103</v>
      </c>
      <c r="D40" s="371">
        <v>15</v>
      </c>
      <c r="E40" s="831"/>
      <c r="F40" s="372">
        <f>+D40*E40</f>
        <v>0</v>
      </c>
      <c r="G40" s="365"/>
    </row>
    <row r="41" spans="1:7" s="79" customFormat="1" ht="18" customHeight="1">
      <c r="A41" s="298"/>
      <c r="B41" s="369" t="s">
        <v>331</v>
      </c>
      <c r="C41" s="370" t="s">
        <v>103</v>
      </c>
      <c r="D41" s="371">
        <v>15</v>
      </c>
      <c r="E41" s="831"/>
      <c r="F41" s="372">
        <f>+D41*E41</f>
        <v>0</v>
      </c>
      <c r="G41" s="365"/>
    </row>
    <row r="42" spans="1:7" s="79" customFormat="1" ht="22.5" customHeight="1" thickBot="1">
      <c r="A42" s="302"/>
      <c r="B42" s="293"/>
      <c r="C42" s="307"/>
      <c r="D42" s="308"/>
      <c r="E42" s="309"/>
      <c r="F42" s="309"/>
    </row>
    <row r="43" spans="1:7" s="24" customFormat="1" ht="17.25" thickBot="1">
      <c r="A43" s="356"/>
      <c r="B43" s="315" t="s">
        <v>129</v>
      </c>
      <c r="C43" s="366"/>
      <c r="D43" s="367"/>
      <c r="E43" s="368"/>
      <c r="F43" s="368">
        <f>SUM(F15:F42)</f>
        <v>0</v>
      </c>
    </row>
    <row r="44" spans="1:7" ht="17.25" thickTop="1"/>
  </sheetData>
  <sheetProtection algorithmName="SHA-512" hashValue="oh6EP09verAhn98vk9icm/BhQh/MTy5T2p7PgBVBLx/J4RL5ld+AEZQsTmIO+cdxn2wLrrFIaKLQn1lufGQEsg==" saltValue="7bJ8s3cOtRaAO9VoiHAeBw==" spinCount="100000" sheet="1" objects="1" scenarios="1" selectLockedCells="1"/>
  <mergeCells count="6">
    <mergeCell ref="A8:F8"/>
    <mergeCell ref="A3:F3"/>
    <mergeCell ref="A4:F4"/>
    <mergeCell ref="A5:F5"/>
    <mergeCell ref="A6:F6"/>
    <mergeCell ref="A7:F7"/>
  </mergeCells>
  <conditionalFormatting sqref="E7:E200">
    <cfRule type="expression" dxfId="11" priority="1">
      <formula>$D7&gt;0</formula>
    </cfRule>
  </conditionalFormatting>
  <pageMargins left="0.78740157480314965" right="0.39370078740157483" top="0.98425196850393704" bottom="0.98425196850393704" header="0.51181102362204722" footer="0.51181102362204722"/>
  <pageSetup paperSize="9" scale="90" firstPageNumber="0" orientation="portrait" r:id="rId1"/>
  <headerFooter alignWithMargins="0">
    <oddHeader>&amp;L&amp;"Calibri,Krepko"&amp;9&amp;UObjekt: Večnamenska športna dvorana
Prežihova 1, 9520 Gornja Radgona&amp;R&amp;9POPIS GRADBENIH DEL
A/2.0 ZEMELJSKA DELA</oddHeader>
    <oddFooter>&amp;LRekonstrukcija - OBSTOJEČI OBJEKT&amp;R&amp;P</oddFooter>
  </headerFooter>
  <colBreaks count="1" manualBreakCount="1">
    <brk id="6" max="8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1CAC7-4015-46C5-B088-40198A7668A1}">
  <sheetPr codeName="List9"/>
  <dimension ref="A1:J53"/>
  <sheetViews>
    <sheetView view="pageBreakPreview" zoomScaleSheetLayoutView="100" workbookViewId="0">
      <selection activeCell="E17" sqref="E17"/>
    </sheetView>
  </sheetViews>
  <sheetFormatPr defaultRowHeight="16.5"/>
  <cols>
    <col min="1" max="1" width="7.140625" style="47" customWidth="1"/>
    <col min="2" max="2" width="39.42578125" style="95" customWidth="1"/>
    <col min="3" max="3" width="8.28515625" style="1" customWidth="1"/>
    <col min="4" max="4" width="11" style="1" customWidth="1"/>
    <col min="5" max="5" width="11.85546875" style="1" customWidth="1"/>
    <col min="6" max="6" width="12.5703125" style="1" customWidth="1"/>
    <col min="7" max="7" width="9.140625" style="1" hidden="1" customWidth="1"/>
    <col min="8" max="8" width="63.85546875" style="1" hidden="1" customWidth="1"/>
    <col min="9" max="10" width="14.7109375" style="1" hidden="1" customWidth="1"/>
    <col min="11" max="11" width="7.140625" style="1" customWidth="1"/>
    <col min="12" max="256" width="9.140625" style="1"/>
    <col min="257" max="257" width="7.140625" style="1" customWidth="1"/>
    <col min="258" max="258" width="39.42578125" style="1" customWidth="1"/>
    <col min="259" max="259" width="8.28515625" style="1" customWidth="1"/>
    <col min="260" max="260" width="11" style="1" customWidth="1"/>
    <col min="261" max="261" width="11.85546875" style="1" customWidth="1"/>
    <col min="262" max="262" width="12.5703125" style="1" customWidth="1"/>
    <col min="263" max="266" width="9.140625" style="1"/>
    <col min="267" max="267" width="7.140625" style="1" customWidth="1"/>
    <col min="268" max="512" width="9.140625" style="1"/>
    <col min="513" max="513" width="7.140625" style="1" customWidth="1"/>
    <col min="514" max="514" width="39.42578125" style="1" customWidth="1"/>
    <col min="515" max="515" width="8.28515625" style="1" customWidth="1"/>
    <col min="516" max="516" width="11" style="1" customWidth="1"/>
    <col min="517" max="517" width="11.85546875" style="1" customWidth="1"/>
    <col min="518" max="518" width="12.5703125" style="1" customWidth="1"/>
    <col min="519" max="522" width="9.140625" style="1"/>
    <col min="523" max="523" width="7.140625" style="1" customWidth="1"/>
    <col min="524" max="768" width="9.140625" style="1"/>
    <col min="769" max="769" width="7.140625" style="1" customWidth="1"/>
    <col min="770" max="770" width="39.42578125" style="1" customWidth="1"/>
    <col min="771" max="771" width="8.28515625" style="1" customWidth="1"/>
    <col min="772" max="772" width="11" style="1" customWidth="1"/>
    <col min="773" max="773" width="11.85546875" style="1" customWidth="1"/>
    <col min="774" max="774" width="12.5703125" style="1" customWidth="1"/>
    <col min="775" max="778" width="9.140625" style="1"/>
    <col min="779" max="779" width="7.140625" style="1" customWidth="1"/>
    <col min="780" max="1024" width="9.140625" style="1"/>
    <col min="1025" max="1025" width="7.140625" style="1" customWidth="1"/>
    <col min="1026" max="1026" width="39.42578125" style="1" customWidth="1"/>
    <col min="1027" max="1027" width="8.28515625" style="1" customWidth="1"/>
    <col min="1028" max="1028" width="11" style="1" customWidth="1"/>
    <col min="1029" max="1029" width="11.85546875" style="1" customWidth="1"/>
    <col min="1030" max="1030" width="12.5703125" style="1" customWidth="1"/>
    <col min="1031" max="1034" width="9.140625" style="1"/>
    <col min="1035" max="1035" width="7.140625" style="1" customWidth="1"/>
    <col min="1036" max="1280" width="9.140625" style="1"/>
    <col min="1281" max="1281" width="7.140625" style="1" customWidth="1"/>
    <col min="1282" max="1282" width="39.42578125" style="1" customWidth="1"/>
    <col min="1283" max="1283" width="8.28515625" style="1" customWidth="1"/>
    <col min="1284" max="1284" width="11" style="1" customWidth="1"/>
    <col min="1285" max="1285" width="11.85546875" style="1" customWidth="1"/>
    <col min="1286" max="1286" width="12.5703125" style="1" customWidth="1"/>
    <col min="1287" max="1290" width="9.140625" style="1"/>
    <col min="1291" max="1291" width="7.140625" style="1" customWidth="1"/>
    <col min="1292" max="1536" width="9.140625" style="1"/>
    <col min="1537" max="1537" width="7.140625" style="1" customWidth="1"/>
    <col min="1538" max="1538" width="39.42578125" style="1" customWidth="1"/>
    <col min="1539" max="1539" width="8.28515625" style="1" customWidth="1"/>
    <col min="1540" max="1540" width="11" style="1" customWidth="1"/>
    <col min="1541" max="1541" width="11.85546875" style="1" customWidth="1"/>
    <col min="1542" max="1542" width="12.5703125" style="1" customWidth="1"/>
    <col min="1543" max="1546" width="9.140625" style="1"/>
    <col min="1547" max="1547" width="7.140625" style="1" customWidth="1"/>
    <col min="1548" max="1792" width="9.140625" style="1"/>
    <col min="1793" max="1793" width="7.140625" style="1" customWidth="1"/>
    <col min="1794" max="1794" width="39.42578125" style="1" customWidth="1"/>
    <col min="1795" max="1795" width="8.28515625" style="1" customWidth="1"/>
    <col min="1796" max="1796" width="11" style="1" customWidth="1"/>
    <col min="1797" max="1797" width="11.85546875" style="1" customWidth="1"/>
    <col min="1798" max="1798" width="12.5703125" style="1" customWidth="1"/>
    <col min="1799" max="1802" width="9.140625" style="1"/>
    <col min="1803" max="1803" width="7.140625" style="1" customWidth="1"/>
    <col min="1804" max="2048" width="9.140625" style="1"/>
    <col min="2049" max="2049" width="7.140625" style="1" customWidth="1"/>
    <col min="2050" max="2050" width="39.42578125" style="1" customWidth="1"/>
    <col min="2051" max="2051" width="8.28515625" style="1" customWidth="1"/>
    <col min="2052" max="2052" width="11" style="1" customWidth="1"/>
    <col min="2053" max="2053" width="11.85546875" style="1" customWidth="1"/>
    <col min="2054" max="2054" width="12.5703125" style="1" customWidth="1"/>
    <col min="2055" max="2058" width="9.140625" style="1"/>
    <col min="2059" max="2059" width="7.140625" style="1" customWidth="1"/>
    <col min="2060" max="2304" width="9.140625" style="1"/>
    <col min="2305" max="2305" width="7.140625" style="1" customWidth="1"/>
    <col min="2306" max="2306" width="39.42578125" style="1" customWidth="1"/>
    <col min="2307" max="2307" width="8.28515625" style="1" customWidth="1"/>
    <col min="2308" max="2308" width="11" style="1" customWidth="1"/>
    <col min="2309" max="2309" width="11.85546875" style="1" customWidth="1"/>
    <col min="2310" max="2310" width="12.5703125" style="1" customWidth="1"/>
    <col min="2311" max="2314" width="9.140625" style="1"/>
    <col min="2315" max="2315" width="7.140625" style="1" customWidth="1"/>
    <col min="2316" max="2560" width="9.140625" style="1"/>
    <col min="2561" max="2561" width="7.140625" style="1" customWidth="1"/>
    <col min="2562" max="2562" width="39.42578125" style="1" customWidth="1"/>
    <col min="2563" max="2563" width="8.28515625" style="1" customWidth="1"/>
    <col min="2564" max="2564" width="11" style="1" customWidth="1"/>
    <col min="2565" max="2565" width="11.85546875" style="1" customWidth="1"/>
    <col min="2566" max="2566" width="12.5703125" style="1" customWidth="1"/>
    <col min="2567" max="2570" width="9.140625" style="1"/>
    <col min="2571" max="2571" width="7.140625" style="1" customWidth="1"/>
    <col min="2572" max="2816" width="9.140625" style="1"/>
    <col min="2817" max="2817" width="7.140625" style="1" customWidth="1"/>
    <col min="2818" max="2818" width="39.42578125" style="1" customWidth="1"/>
    <col min="2819" max="2819" width="8.28515625" style="1" customWidth="1"/>
    <col min="2820" max="2820" width="11" style="1" customWidth="1"/>
    <col min="2821" max="2821" width="11.85546875" style="1" customWidth="1"/>
    <col min="2822" max="2822" width="12.5703125" style="1" customWidth="1"/>
    <col min="2823" max="2826" width="9.140625" style="1"/>
    <col min="2827" max="2827" width="7.140625" style="1" customWidth="1"/>
    <col min="2828" max="3072" width="9.140625" style="1"/>
    <col min="3073" max="3073" width="7.140625" style="1" customWidth="1"/>
    <col min="3074" max="3074" width="39.42578125" style="1" customWidth="1"/>
    <col min="3075" max="3075" width="8.28515625" style="1" customWidth="1"/>
    <col min="3076" max="3076" width="11" style="1" customWidth="1"/>
    <col min="3077" max="3077" width="11.85546875" style="1" customWidth="1"/>
    <col min="3078" max="3078" width="12.5703125" style="1" customWidth="1"/>
    <col min="3079" max="3082" width="9.140625" style="1"/>
    <col min="3083" max="3083" width="7.140625" style="1" customWidth="1"/>
    <col min="3084" max="3328" width="9.140625" style="1"/>
    <col min="3329" max="3329" width="7.140625" style="1" customWidth="1"/>
    <col min="3330" max="3330" width="39.42578125" style="1" customWidth="1"/>
    <col min="3331" max="3331" width="8.28515625" style="1" customWidth="1"/>
    <col min="3332" max="3332" width="11" style="1" customWidth="1"/>
    <col min="3333" max="3333" width="11.85546875" style="1" customWidth="1"/>
    <col min="3334" max="3334" width="12.5703125" style="1" customWidth="1"/>
    <col min="3335" max="3338" width="9.140625" style="1"/>
    <col min="3339" max="3339" width="7.140625" style="1" customWidth="1"/>
    <col min="3340" max="3584" width="9.140625" style="1"/>
    <col min="3585" max="3585" width="7.140625" style="1" customWidth="1"/>
    <col min="3586" max="3586" width="39.42578125" style="1" customWidth="1"/>
    <col min="3587" max="3587" width="8.28515625" style="1" customWidth="1"/>
    <col min="3588" max="3588" width="11" style="1" customWidth="1"/>
    <col min="3589" max="3589" width="11.85546875" style="1" customWidth="1"/>
    <col min="3590" max="3590" width="12.5703125" style="1" customWidth="1"/>
    <col min="3591" max="3594" width="9.140625" style="1"/>
    <col min="3595" max="3595" width="7.140625" style="1" customWidth="1"/>
    <col min="3596" max="3840" width="9.140625" style="1"/>
    <col min="3841" max="3841" width="7.140625" style="1" customWidth="1"/>
    <col min="3842" max="3842" width="39.42578125" style="1" customWidth="1"/>
    <col min="3843" max="3843" width="8.28515625" style="1" customWidth="1"/>
    <col min="3844" max="3844" width="11" style="1" customWidth="1"/>
    <col min="3845" max="3845" width="11.85546875" style="1" customWidth="1"/>
    <col min="3846" max="3846" width="12.5703125" style="1" customWidth="1"/>
    <col min="3847" max="3850" width="9.140625" style="1"/>
    <col min="3851" max="3851" width="7.140625" style="1" customWidth="1"/>
    <col min="3852" max="4096" width="9.140625" style="1"/>
    <col min="4097" max="4097" width="7.140625" style="1" customWidth="1"/>
    <col min="4098" max="4098" width="39.42578125" style="1" customWidth="1"/>
    <col min="4099" max="4099" width="8.28515625" style="1" customWidth="1"/>
    <col min="4100" max="4100" width="11" style="1" customWidth="1"/>
    <col min="4101" max="4101" width="11.85546875" style="1" customWidth="1"/>
    <col min="4102" max="4102" width="12.5703125" style="1" customWidth="1"/>
    <col min="4103" max="4106" width="9.140625" style="1"/>
    <col min="4107" max="4107" width="7.140625" style="1" customWidth="1"/>
    <col min="4108" max="4352" width="9.140625" style="1"/>
    <col min="4353" max="4353" width="7.140625" style="1" customWidth="1"/>
    <col min="4354" max="4354" width="39.42578125" style="1" customWidth="1"/>
    <col min="4355" max="4355" width="8.28515625" style="1" customWidth="1"/>
    <col min="4356" max="4356" width="11" style="1" customWidth="1"/>
    <col min="4357" max="4357" width="11.85546875" style="1" customWidth="1"/>
    <col min="4358" max="4358" width="12.5703125" style="1" customWidth="1"/>
    <col min="4359" max="4362" width="9.140625" style="1"/>
    <col min="4363" max="4363" width="7.140625" style="1" customWidth="1"/>
    <col min="4364" max="4608" width="9.140625" style="1"/>
    <col min="4609" max="4609" width="7.140625" style="1" customWidth="1"/>
    <col min="4610" max="4610" width="39.42578125" style="1" customWidth="1"/>
    <col min="4611" max="4611" width="8.28515625" style="1" customWidth="1"/>
    <col min="4612" max="4612" width="11" style="1" customWidth="1"/>
    <col min="4613" max="4613" width="11.85546875" style="1" customWidth="1"/>
    <col min="4614" max="4614" width="12.5703125" style="1" customWidth="1"/>
    <col min="4615" max="4618" width="9.140625" style="1"/>
    <col min="4619" max="4619" width="7.140625" style="1" customWidth="1"/>
    <col min="4620" max="4864" width="9.140625" style="1"/>
    <col min="4865" max="4865" width="7.140625" style="1" customWidth="1"/>
    <col min="4866" max="4866" width="39.42578125" style="1" customWidth="1"/>
    <col min="4867" max="4867" width="8.28515625" style="1" customWidth="1"/>
    <col min="4868" max="4868" width="11" style="1" customWidth="1"/>
    <col min="4869" max="4869" width="11.85546875" style="1" customWidth="1"/>
    <col min="4870" max="4870" width="12.5703125" style="1" customWidth="1"/>
    <col min="4871" max="4874" width="9.140625" style="1"/>
    <col min="4875" max="4875" width="7.140625" style="1" customWidth="1"/>
    <col min="4876" max="5120" width="9.140625" style="1"/>
    <col min="5121" max="5121" width="7.140625" style="1" customWidth="1"/>
    <col min="5122" max="5122" width="39.42578125" style="1" customWidth="1"/>
    <col min="5123" max="5123" width="8.28515625" style="1" customWidth="1"/>
    <col min="5124" max="5124" width="11" style="1" customWidth="1"/>
    <col min="5125" max="5125" width="11.85546875" style="1" customWidth="1"/>
    <col min="5126" max="5126" width="12.5703125" style="1" customWidth="1"/>
    <col min="5127" max="5130" width="9.140625" style="1"/>
    <col min="5131" max="5131" width="7.140625" style="1" customWidth="1"/>
    <col min="5132" max="5376" width="9.140625" style="1"/>
    <col min="5377" max="5377" width="7.140625" style="1" customWidth="1"/>
    <col min="5378" max="5378" width="39.42578125" style="1" customWidth="1"/>
    <col min="5379" max="5379" width="8.28515625" style="1" customWidth="1"/>
    <col min="5380" max="5380" width="11" style="1" customWidth="1"/>
    <col min="5381" max="5381" width="11.85546875" style="1" customWidth="1"/>
    <col min="5382" max="5382" width="12.5703125" style="1" customWidth="1"/>
    <col min="5383" max="5386" width="9.140625" style="1"/>
    <col min="5387" max="5387" width="7.140625" style="1" customWidth="1"/>
    <col min="5388" max="5632" width="9.140625" style="1"/>
    <col min="5633" max="5633" width="7.140625" style="1" customWidth="1"/>
    <col min="5634" max="5634" width="39.42578125" style="1" customWidth="1"/>
    <col min="5635" max="5635" width="8.28515625" style="1" customWidth="1"/>
    <col min="5636" max="5636" width="11" style="1" customWidth="1"/>
    <col min="5637" max="5637" width="11.85546875" style="1" customWidth="1"/>
    <col min="5638" max="5638" width="12.5703125" style="1" customWidth="1"/>
    <col min="5639" max="5642" width="9.140625" style="1"/>
    <col min="5643" max="5643" width="7.140625" style="1" customWidth="1"/>
    <col min="5644" max="5888" width="9.140625" style="1"/>
    <col min="5889" max="5889" width="7.140625" style="1" customWidth="1"/>
    <col min="5890" max="5890" width="39.42578125" style="1" customWidth="1"/>
    <col min="5891" max="5891" width="8.28515625" style="1" customWidth="1"/>
    <col min="5892" max="5892" width="11" style="1" customWidth="1"/>
    <col min="5893" max="5893" width="11.85546875" style="1" customWidth="1"/>
    <col min="5894" max="5894" width="12.5703125" style="1" customWidth="1"/>
    <col min="5895" max="5898" width="9.140625" style="1"/>
    <col min="5899" max="5899" width="7.140625" style="1" customWidth="1"/>
    <col min="5900" max="6144" width="9.140625" style="1"/>
    <col min="6145" max="6145" width="7.140625" style="1" customWidth="1"/>
    <col min="6146" max="6146" width="39.42578125" style="1" customWidth="1"/>
    <col min="6147" max="6147" width="8.28515625" style="1" customWidth="1"/>
    <col min="6148" max="6148" width="11" style="1" customWidth="1"/>
    <col min="6149" max="6149" width="11.85546875" style="1" customWidth="1"/>
    <col min="6150" max="6150" width="12.5703125" style="1" customWidth="1"/>
    <col min="6151" max="6154" width="9.140625" style="1"/>
    <col min="6155" max="6155" width="7.140625" style="1" customWidth="1"/>
    <col min="6156" max="6400" width="9.140625" style="1"/>
    <col min="6401" max="6401" width="7.140625" style="1" customWidth="1"/>
    <col min="6402" max="6402" width="39.42578125" style="1" customWidth="1"/>
    <col min="6403" max="6403" width="8.28515625" style="1" customWidth="1"/>
    <col min="6404" max="6404" width="11" style="1" customWidth="1"/>
    <col min="6405" max="6405" width="11.85546875" style="1" customWidth="1"/>
    <col min="6406" max="6406" width="12.5703125" style="1" customWidth="1"/>
    <col min="6407" max="6410" width="9.140625" style="1"/>
    <col min="6411" max="6411" width="7.140625" style="1" customWidth="1"/>
    <col min="6412" max="6656" width="9.140625" style="1"/>
    <col min="6657" max="6657" width="7.140625" style="1" customWidth="1"/>
    <col min="6658" max="6658" width="39.42578125" style="1" customWidth="1"/>
    <col min="6659" max="6659" width="8.28515625" style="1" customWidth="1"/>
    <col min="6660" max="6660" width="11" style="1" customWidth="1"/>
    <col min="6661" max="6661" width="11.85546875" style="1" customWidth="1"/>
    <col min="6662" max="6662" width="12.5703125" style="1" customWidth="1"/>
    <col min="6663" max="6666" width="9.140625" style="1"/>
    <col min="6667" max="6667" width="7.140625" style="1" customWidth="1"/>
    <col min="6668" max="6912" width="9.140625" style="1"/>
    <col min="6913" max="6913" width="7.140625" style="1" customWidth="1"/>
    <col min="6914" max="6914" width="39.42578125" style="1" customWidth="1"/>
    <col min="6915" max="6915" width="8.28515625" style="1" customWidth="1"/>
    <col min="6916" max="6916" width="11" style="1" customWidth="1"/>
    <col min="6917" max="6917" width="11.85546875" style="1" customWidth="1"/>
    <col min="6918" max="6918" width="12.5703125" style="1" customWidth="1"/>
    <col min="6919" max="6922" width="9.140625" style="1"/>
    <col min="6923" max="6923" width="7.140625" style="1" customWidth="1"/>
    <col min="6924" max="7168" width="9.140625" style="1"/>
    <col min="7169" max="7169" width="7.140625" style="1" customWidth="1"/>
    <col min="7170" max="7170" width="39.42578125" style="1" customWidth="1"/>
    <col min="7171" max="7171" width="8.28515625" style="1" customWidth="1"/>
    <col min="7172" max="7172" width="11" style="1" customWidth="1"/>
    <col min="7173" max="7173" width="11.85546875" style="1" customWidth="1"/>
    <col min="7174" max="7174" width="12.5703125" style="1" customWidth="1"/>
    <col min="7175" max="7178" width="9.140625" style="1"/>
    <col min="7179" max="7179" width="7.140625" style="1" customWidth="1"/>
    <col min="7180" max="7424" width="9.140625" style="1"/>
    <col min="7425" max="7425" width="7.140625" style="1" customWidth="1"/>
    <col min="7426" max="7426" width="39.42578125" style="1" customWidth="1"/>
    <col min="7427" max="7427" width="8.28515625" style="1" customWidth="1"/>
    <col min="7428" max="7428" width="11" style="1" customWidth="1"/>
    <col min="7429" max="7429" width="11.85546875" style="1" customWidth="1"/>
    <col min="7430" max="7430" width="12.5703125" style="1" customWidth="1"/>
    <col min="7431" max="7434" width="9.140625" style="1"/>
    <col min="7435" max="7435" width="7.140625" style="1" customWidth="1"/>
    <col min="7436" max="7680" width="9.140625" style="1"/>
    <col min="7681" max="7681" width="7.140625" style="1" customWidth="1"/>
    <col min="7682" max="7682" width="39.42578125" style="1" customWidth="1"/>
    <col min="7683" max="7683" width="8.28515625" style="1" customWidth="1"/>
    <col min="7684" max="7684" width="11" style="1" customWidth="1"/>
    <col min="7685" max="7685" width="11.85546875" style="1" customWidth="1"/>
    <col min="7686" max="7686" width="12.5703125" style="1" customWidth="1"/>
    <col min="7687" max="7690" width="9.140625" style="1"/>
    <col min="7691" max="7691" width="7.140625" style="1" customWidth="1"/>
    <col min="7692" max="7936" width="9.140625" style="1"/>
    <col min="7937" max="7937" width="7.140625" style="1" customWidth="1"/>
    <col min="7938" max="7938" width="39.42578125" style="1" customWidth="1"/>
    <col min="7939" max="7939" width="8.28515625" style="1" customWidth="1"/>
    <col min="7940" max="7940" width="11" style="1" customWidth="1"/>
    <col min="7941" max="7941" width="11.85546875" style="1" customWidth="1"/>
    <col min="7942" max="7942" width="12.5703125" style="1" customWidth="1"/>
    <col min="7943" max="7946" width="9.140625" style="1"/>
    <col min="7947" max="7947" width="7.140625" style="1" customWidth="1"/>
    <col min="7948" max="8192" width="9.140625" style="1"/>
    <col min="8193" max="8193" width="7.140625" style="1" customWidth="1"/>
    <col min="8194" max="8194" width="39.42578125" style="1" customWidth="1"/>
    <col min="8195" max="8195" width="8.28515625" style="1" customWidth="1"/>
    <col min="8196" max="8196" width="11" style="1" customWidth="1"/>
    <col min="8197" max="8197" width="11.85546875" style="1" customWidth="1"/>
    <col min="8198" max="8198" width="12.5703125" style="1" customWidth="1"/>
    <col min="8199" max="8202" width="9.140625" style="1"/>
    <col min="8203" max="8203" width="7.140625" style="1" customWidth="1"/>
    <col min="8204" max="8448" width="9.140625" style="1"/>
    <col min="8449" max="8449" width="7.140625" style="1" customWidth="1"/>
    <col min="8450" max="8450" width="39.42578125" style="1" customWidth="1"/>
    <col min="8451" max="8451" width="8.28515625" style="1" customWidth="1"/>
    <col min="8452" max="8452" width="11" style="1" customWidth="1"/>
    <col min="8453" max="8453" width="11.85546875" style="1" customWidth="1"/>
    <col min="8454" max="8454" width="12.5703125" style="1" customWidth="1"/>
    <col min="8455" max="8458" width="9.140625" style="1"/>
    <col min="8459" max="8459" width="7.140625" style="1" customWidth="1"/>
    <col min="8460" max="8704" width="9.140625" style="1"/>
    <col min="8705" max="8705" width="7.140625" style="1" customWidth="1"/>
    <col min="8706" max="8706" width="39.42578125" style="1" customWidth="1"/>
    <col min="8707" max="8707" width="8.28515625" style="1" customWidth="1"/>
    <col min="8708" max="8708" width="11" style="1" customWidth="1"/>
    <col min="8709" max="8709" width="11.85546875" style="1" customWidth="1"/>
    <col min="8710" max="8710" width="12.5703125" style="1" customWidth="1"/>
    <col min="8711" max="8714" width="9.140625" style="1"/>
    <col min="8715" max="8715" width="7.140625" style="1" customWidth="1"/>
    <col min="8716" max="8960" width="9.140625" style="1"/>
    <col min="8961" max="8961" width="7.140625" style="1" customWidth="1"/>
    <col min="8962" max="8962" width="39.42578125" style="1" customWidth="1"/>
    <col min="8963" max="8963" width="8.28515625" style="1" customWidth="1"/>
    <col min="8964" max="8964" width="11" style="1" customWidth="1"/>
    <col min="8965" max="8965" width="11.85546875" style="1" customWidth="1"/>
    <col min="8966" max="8966" width="12.5703125" style="1" customWidth="1"/>
    <col min="8967" max="8970" width="9.140625" style="1"/>
    <col min="8971" max="8971" width="7.140625" style="1" customWidth="1"/>
    <col min="8972" max="9216" width="9.140625" style="1"/>
    <col min="9217" max="9217" width="7.140625" style="1" customWidth="1"/>
    <col min="9218" max="9218" width="39.42578125" style="1" customWidth="1"/>
    <col min="9219" max="9219" width="8.28515625" style="1" customWidth="1"/>
    <col min="9220" max="9220" width="11" style="1" customWidth="1"/>
    <col min="9221" max="9221" width="11.85546875" style="1" customWidth="1"/>
    <col min="9222" max="9222" width="12.5703125" style="1" customWidth="1"/>
    <col min="9223" max="9226" width="9.140625" style="1"/>
    <col min="9227" max="9227" width="7.140625" style="1" customWidth="1"/>
    <col min="9228" max="9472" width="9.140625" style="1"/>
    <col min="9473" max="9473" width="7.140625" style="1" customWidth="1"/>
    <col min="9474" max="9474" width="39.42578125" style="1" customWidth="1"/>
    <col min="9475" max="9475" width="8.28515625" style="1" customWidth="1"/>
    <col min="9476" max="9476" width="11" style="1" customWidth="1"/>
    <col min="9477" max="9477" width="11.85546875" style="1" customWidth="1"/>
    <col min="9478" max="9478" width="12.5703125" style="1" customWidth="1"/>
    <col min="9479" max="9482" width="9.140625" style="1"/>
    <col min="9483" max="9483" width="7.140625" style="1" customWidth="1"/>
    <col min="9484" max="9728" width="9.140625" style="1"/>
    <col min="9729" max="9729" width="7.140625" style="1" customWidth="1"/>
    <col min="9730" max="9730" width="39.42578125" style="1" customWidth="1"/>
    <col min="9731" max="9731" width="8.28515625" style="1" customWidth="1"/>
    <col min="9732" max="9732" width="11" style="1" customWidth="1"/>
    <col min="9733" max="9733" width="11.85546875" style="1" customWidth="1"/>
    <col min="9734" max="9734" width="12.5703125" style="1" customWidth="1"/>
    <col min="9735" max="9738" width="9.140625" style="1"/>
    <col min="9739" max="9739" width="7.140625" style="1" customWidth="1"/>
    <col min="9740" max="9984" width="9.140625" style="1"/>
    <col min="9985" max="9985" width="7.140625" style="1" customWidth="1"/>
    <col min="9986" max="9986" width="39.42578125" style="1" customWidth="1"/>
    <col min="9987" max="9987" width="8.28515625" style="1" customWidth="1"/>
    <col min="9988" max="9988" width="11" style="1" customWidth="1"/>
    <col min="9989" max="9989" width="11.85546875" style="1" customWidth="1"/>
    <col min="9990" max="9990" width="12.5703125" style="1" customWidth="1"/>
    <col min="9991" max="9994" width="9.140625" style="1"/>
    <col min="9995" max="9995" width="7.140625" style="1" customWidth="1"/>
    <col min="9996" max="10240" width="9.140625" style="1"/>
    <col min="10241" max="10241" width="7.140625" style="1" customWidth="1"/>
    <col min="10242" max="10242" width="39.42578125" style="1" customWidth="1"/>
    <col min="10243" max="10243" width="8.28515625" style="1" customWidth="1"/>
    <col min="10244" max="10244" width="11" style="1" customWidth="1"/>
    <col min="10245" max="10245" width="11.85546875" style="1" customWidth="1"/>
    <col min="10246" max="10246" width="12.5703125" style="1" customWidth="1"/>
    <col min="10247" max="10250" width="9.140625" style="1"/>
    <col min="10251" max="10251" width="7.140625" style="1" customWidth="1"/>
    <col min="10252" max="10496" width="9.140625" style="1"/>
    <col min="10497" max="10497" width="7.140625" style="1" customWidth="1"/>
    <col min="10498" max="10498" width="39.42578125" style="1" customWidth="1"/>
    <col min="10499" max="10499" width="8.28515625" style="1" customWidth="1"/>
    <col min="10500" max="10500" width="11" style="1" customWidth="1"/>
    <col min="10501" max="10501" width="11.85546875" style="1" customWidth="1"/>
    <col min="10502" max="10502" width="12.5703125" style="1" customWidth="1"/>
    <col min="10503" max="10506" width="9.140625" style="1"/>
    <col min="10507" max="10507" width="7.140625" style="1" customWidth="1"/>
    <col min="10508" max="10752" width="9.140625" style="1"/>
    <col min="10753" max="10753" width="7.140625" style="1" customWidth="1"/>
    <col min="10754" max="10754" width="39.42578125" style="1" customWidth="1"/>
    <col min="10755" max="10755" width="8.28515625" style="1" customWidth="1"/>
    <col min="10756" max="10756" width="11" style="1" customWidth="1"/>
    <col min="10757" max="10757" width="11.85546875" style="1" customWidth="1"/>
    <col min="10758" max="10758" width="12.5703125" style="1" customWidth="1"/>
    <col min="10759" max="10762" width="9.140625" style="1"/>
    <col min="10763" max="10763" width="7.140625" style="1" customWidth="1"/>
    <col min="10764" max="11008" width="9.140625" style="1"/>
    <col min="11009" max="11009" width="7.140625" style="1" customWidth="1"/>
    <col min="11010" max="11010" width="39.42578125" style="1" customWidth="1"/>
    <col min="11011" max="11011" width="8.28515625" style="1" customWidth="1"/>
    <col min="11012" max="11012" width="11" style="1" customWidth="1"/>
    <col min="11013" max="11013" width="11.85546875" style="1" customWidth="1"/>
    <col min="11014" max="11014" width="12.5703125" style="1" customWidth="1"/>
    <col min="11015" max="11018" width="9.140625" style="1"/>
    <col min="11019" max="11019" width="7.140625" style="1" customWidth="1"/>
    <col min="11020" max="11264" width="9.140625" style="1"/>
    <col min="11265" max="11265" width="7.140625" style="1" customWidth="1"/>
    <col min="11266" max="11266" width="39.42578125" style="1" customWidth="1"/>
    <col min="11267" max="11267" width="8.28515625" style="1" customWidth="1"/>
    <col min="11268" max="11268" width="11" style="1" customWidth="1"/>
    <col min="11269" max="11269" width="11.85546875" style="1" customWidth="1"/>
    <col min="11270" max="11270" width="12.5703125" style="1" customWidth="1"/>
    <col min="11271" max="11274" width="9.140625" style="1"/>
    <col min="11275" max="11275" width="7.140625" style="1" customWidth="1"/>
    <col min="11276" max="11520" width="9.140625" style="1"/>
    <col min="11521" max="11521" width="7.140625" style="1" customWidth="1"/>
    <col min="11522" max="11522" width="39.42578125" style="1" customWidth="1"/>
    <col min="11523" max="11523" width="8.28515625" style="1" customWidth="1"/>
    <col min="11524" max="11524" width="11" style="1" customWidth="1"/>
    <col min="11525" max="11525" width="11.85546875" style="1" customWidth="1"/>
    <col min="11526" max="11526" width="12.5703125" style="1" customWidth="1"/>
    <col min="11527" max="11530" width="9.140625" style="1"/>
    <col min="11531" max="11531" width="7.140625" style="1" customWidth="1"/>
    <col min="11532" max="11776" width="9.140625" style="1"/>
    <col min="11777" max="11777" width="7.140625" style="1" customWidth="1"/>
    <col min="11778" max="11778" width="39.42578125" style="1" customWidth="1"/>
    <col min="11779" max="11779" width="8.28515625" style="1" customWidth="1"/>
    <col min="11780" max="11780" width="11" style="1" customWidth="1"/>
    <col min="11781" max="11781" width="11.85546875" style="1" customWidth="1"/>
    <col min="11782" max="11782" width="12.5703125" style="1" customWidth="1"/>
    <col min="11783" max="11786" width="9.140625" style="1"/>
    <col min="11787" max="11787" width="7.140625" style="1" customWidth="1"/>
    <col min="11788" max="12032" width="9.140625" style="1"/>
    <col min="12033" max="12033" width="7.140625" style="1" customWidth="1"/>
    <col min="12034" max="12034" width="39.42578125" style="1" customWidth="1"/>
    <col min="12035" max="12035" width="8.28515625" style="1" customWidth="1"/>
    <col min="12036" max="12036" width="11" style="1" customWidth="1"/>
    <col min="12037" max="12037" width="11.85546875" style="1" customWidth="1"/>
    <col min="12038" max="12038" width="12.5703125" style="1" customWidth="1"/>
    <col min="12039" max="12042" width="9.140625" style="1"/>
    <col min="12043" max="12043" width="7.140625" style="1" customWidth="1"/>
    <col min="12044" max="12288" width="9.140625" style="1"/>
    <col min="12289" max="12289" width="7.140625" style="1" customWidth="1"/>
    <col min="12290" max="12290" width="39.42578125" style="1" customWidth="1"/>
    <col min="12291" max="12291" width="8.28515625" style="1" customWidth="1"/>
    <col min="12292" max="12292" width="11" style="1" customWidth="1"/>
    <col min="12293" max="12293" width="11.85546875" style="1" customWidth="1"/>
    <col min="12294" max="12294" width="12.5703125" style="1" customWidth="1"/>
    <col min="12295" max="12298" width="9.140625" style="1"/>
    <col min="12299" max="12299" width="7.140625" style="1" customWidth="1"/>
    <col min="12300" max="12544" width="9.140625" style="1"/>
    <col min="12545" max="12545" width="7.140625" style="1" customWidth="1"/>
    <col min="12546" max="12546" width="39.42578125" style="1" customWidth="1"/>
    <col min="12547" max="12547" width="8.28515625" style="1" customWidth="1"/>
    <col min="12548" max="12548" width="11" style="1" customWidth="1"/>
    <col min="12549" max="12549" width="11.85546875" style="1" customWidth="1"/>
    <col min="12550" max="12550" width="12.5703125" style="1" customWidth="1"/>
    <col min="12551" max="12554" width="9.140625" style="1"/>
    <col min="12555" max="12555" width="7.140625" style="1" customWidth="1"/>
    <col min="12556" max="12800" width="9.140625" style="1"/>
    <col min="12801" max="12801" width="7.140625" style="1" customWidth="1"/>
    <col min="12802" max="12802" width="39.42578125" style="1" customWidth="1"/>
    <col min="12803" max="12803" width="8.28515625" style="1" customWidth="1"/>
    <col min="12804" max="12804" width="11" style="1" customWidth="1"/>
    <col min="12805" max="12805" width="11.85546875" style="1" customWidth="1"/>
    <col min="12806" max="12806" width="12.5703125" style="1" customWidth="1"/>
    <col min="12807" max="12810" width="9.140625" style="1"/>
    <col min="12811" max="12811" width="7.140625" style="1" customWidth="1"/>
    <col min="12812" max="13056" width="9.140625" style="1"/>
    <col min="13057" max="13057" width="7.140625" style="1" customWidth="1"/>
    <col min="13058" max="13058" width="39.42578125" style="1" customWidth="1"/>
    <col min="13059" max="13059" width="8.28515625" style="1" customWidth="1"/>
    <col min="13060" max="13060" width="11" style="1" customWidth="1"/>
    <col min="13061" max="13061" width="11.85546875" style="1" customWidth="1"/>
    <col min="13062" max="13062" width="12.5703125" style="1" customWidth="1"/>
    <col min="13063" max="13066" width="9.140625" style="1"/>
    <col min="13067" max="13067" width="7.140625" style="1" customWidth="1"/>
    <col min="13068" max="13312" width="9.140625" style="1"/>
    <col min="13313" max="13313" width="7.140625" style="1" customWidth="1"/>
    <col min="13314" max="13314" width="39.42578125" style="1" customWidth="1"/>
    <col min="13315" max="13315" width="8.28515625" style="1" customWidth="1"/>
    <col min="13316" max="13316" width="11" style="1" customWidth="1"/>
    <col min="13317" max="13317" width="11.85546875" style="1" customWidth="1"/>
    <col min="13318" max="13318" width="12.5703125" style="1" customWidth="1"/>
    <col min="13319" max="13322" width="9.140625" style="1"/>
    <col min="13323" max="13323" width="7.140625" style="1" customWidth="1"/>
    <col min="13324" max="13568" width="9.140625" style="1"/>
    <col min="13569" max="13569" width="7.140625" style="1" customWidth="1"/>
    <col min="13570" max="13570" width="39.42578125" style="1" customWidth="1"/>
    <col min="13571" max="13571" width="8.28515625" style="1" customWidth="1"/>
    <col min="13572" max="13572" width="11" style="1" customWidth="1"/>
    <col min="13573" max="13573" width="11.85546875" style="1" customWidth="1"/>
    <col min="13574" max="13574" width="12.5703125" style="1" customWidth="1"/>
    <col min="13575" max="13578" width="9.140625" style="1"/>
    <col min="13579" max="13579" width="7.140625" style="1" customWidth="1"/>
    <col min="13580" max="13824" width="9.140625" style="1"/>
    <col min="13825" max="13825" width="7.140625" style="1" customWidth="1"/>
    <col min="13826" max="13826" width="39.42578125" style="1" customWidth="1"/>
    <col min="13827" max="13827" width="8.28515625" style="1" customWidth="1"/>
    <col min="13828" max="13828" width="11" style="1" customWidth="1"/>
    <col min="13829" max="13829" width="11.85546875" style="1" customWidth="1"/>
    <col min="13830" max="13830" width="12.5703125" style="1" customWidth="1"/>
    <col min="13831" max="13834" width="9.140625" style="1"/>
    <col min="13835" max="13835" width="7.140625" style="1" customWidth="1"/>
    <col min="13836" max="14080" width="9.140625" style="1"/>
    <col min="14081" max="14081" width="7.140625" style="1" customWidth="1"/>
    <col min="14082" max="14082" width="39.42578125" style="1" customWidth="1"/>
    <col min="14083" max="14083" width="8.28515625" style="1" customWidth="1"/>
    <col min="14084" max="14084" width="11" style="1" customWidth="1"/>
    <col min="14085" max="14085" width="11.85546875" style="1" customWidth="1"/>
    <col min="14086" max="14086" width="12.5703125" style="1" customWidth="1"/>
    <col min="14087" max="14090" width="9.140625" style="1"/>
    <col min="14091" max="14091" width="7.140625" style="1" customWidth="1"/>
    <col min="14092" max="14336" width="9.140625" style="1"/>
    <col min="14337" max="14337" width="7.140625" style="1" customWidth="1"/>
    <col min="14338" max="14338" width="39.42578125" style="1" customWidth="1"/>
    <col min="14339" max="14339" width="8.28515625" style="1" customWidth="1"/>
    <col min="14340" max="14340" width="11" style="1" customWidth="1"/>
    <col min="14341" max="14341" width="11.85546875" style="1" customWidth="1"/>
    <col min="14342" max="14342" width="12.5703125" style="1" customWidth="1"/>
    <col min="14343" max="14346" width="9.140625" style="1"/>
    <col min="14347" max="14347" width="7.140625" style="1" customWidth="1"/>
    <col min="14348" max="14592" width="9.140625" style="1"/>
    <col min="14593" max="14593" width="7.140625" style="1" customWidth="1"/>
    <col min="14594" max="14594" width="39.42578125" style="1" customWidth="1"/>
    <col min="14595" max="14595" width="8.28515625" style="1" customWidth="1"/>
    <col min="14596" max="14596" width="11" style="1" customWidth="1"/>
    <col min="14597" max="14597" width="11.85546875" style="1" customWidth="1"/>
    <col min="14598" max="14598" width="12.5703125" style="1" customWidth="1"/>
    <col min="14599" max="14602" width="9.140625" style="1"/>
    <col min="14603" max="14603" width="7.140625" style="1" customWidth="1"/>
    <col min="14604" max="14848" width="9.140625" style="1"/>
    <col min="14849" max="14849" width="7.140625" style="1" customWidth="1"/>
    <col min="14850" max="14850" width="39.42578125" style="1" customWidth="1"/>
    <col min="14851" max="14851" width="8.28515625" style="1" customWidth="1"/>
    <col min="14852" max="14852" width="11" style="1" customWidth="1"/>
    <col min="14853" max="14853" width="11.85546875" style="1" customWidth="1"/>
    <col min="14854" max="14854" width="12.5703125" style="1" customWidth="1"/>
    <col min="14855" max="14858" width="9.140625" style="1"/>
    <col min="14859" max="14859" width="7.140625" style="1" customWidth="1"/>
    <col min="14860" max="15104" width="9.140625" style="1"/>
    <col min="15105" max="15105" width="7.140625" style="1" customWidth="1"/>
    <col min="15106" max="15106" width="39.42578125" style="1" customWidth="1"/>
    <col min="15107" max="15107" width="8.28515625" style="1" customWidth="1"/>
    <col min="15108" max="15108" width="11" style="1" customWidth="1"/>
    <col min="15109" max="15109" width="11.85546875" style="1" customWidth="1"/>
    <col min="15110" max="15110" width="12.5703125" style="1" customWidth="1"/>
    <col min="15111" max="15114" width="9.140625" style="1"/>
    <col min="15115" max="15115" width="7.140625" style="1" customWidth="1"/>
    <col min="15116" max="15360" width="9.140625" style="1"/>
    <col min="15361" max="15361" width="7.140625" style="1" customWidth="1"/>
    <col min="15362" max="15362" width="39.42578125" style="1" customWidth="1"/>
    <col min="15363" max="15363" width="8.28515625" style="1" customWidth="1"/>
    <col min="15364" max="15364" width="11" style="1" customWidth="1"/>
    <col min="15365" max="15365" width="11.85546875" style="1" customWidth="1"/>
    <col min="15366" max="15366" width="12.5703125" style="1" customWidth="1"/>
    <col min="15367" max="15370" width="9.140625" style="1"/>
    <col min="15371" max="15371" width="7.140625" style="1" customWidth="1"/>
    <col min="15372" max="15616" width="9.140625" style="1"/>
    <col min="15617" max="15617" width="7.140625" style="1" customWidth="1"/>
    <col min="15618" max="15618" width="39.42578125" style="1" customWidth="1"/>
    <col min="15619" max="15619" width="8.28515625" style="1" customWidth="1"/>
    <col min="15620" max="15620" width="11" style="1" customWidth="1"/>
    <col min="15621" max="15621" width="11.85546875" style="1" customWidth="1"/>
    <col min="15622" max="15622" width="12.5703125" style="1" customWidth="1"/>
    <col min="15623" max="15626" width="9.140625" style="1"/>
    <col min="15627" max="15627" width="7.140625" style="1" customWidth="1"/>
    <col min="15628" max="15872" width="9.140625" style="1"/>
    <col min="15873" max="15873" width="7.140625" style="1" customWidth="1"/>
    <col min="15874" max="15874" width="39.42578125" style="1" customWidth="1"/>
    <col min="15875" max="15875" width="8.28515625" style="1" customWidth="1"/>
    <col min="15876" max="15876" width="11" style="1" customWidth="1"/>
    <col min="15877" max="15877" width="11.85546875" style="1" customWidth="1"/>
    <col min="15878" max="15878" width="12.5703125" style="1" customWidth="1"/>
    <col min="15879" max="15882" width="9.140625" style="1"/>
    <col min="15883" max="15883" width="7.140625" style="1" customWidth="1"/>
    <col min="15884" max="16128" width="9.140625" style="1"/>
    <col min="16129" max="16129" width="7.140625" style="1" customWidth="1"/>
    <col min="16130" max="16130" width="39.42578125" style="1" customWidth="1"/>
    <col min="16131" max="16131" width="8.28515625" style="1" customWidth="1"/>
    <col min="16132" max="16132" width="11" style="1" customWidth="1"/>
    <col min="16133" max="16133" width="11.85546875" style="1" customWidth="1"/>
    <col min="16134" max="16134" width="12.5703125" style="1" customWidth="1"/>
    <col min="16135" max="16138" width="9.140625" style="1"/>
    <col min="16139" max="16139" width="7.140625" style="1" customWidth="1"/>
    <col min="16140" max="16384" width="9.140625" style="1"/>
  </cols>
  <sheetData>
    <row r="1" spans="1:10">
      <c r="A1" s="70" t="s">
        <v>130</v>
      </c>
      <c r="B1" s="88" t="s">
        <v>137</v>
      </c>
      <c r="I1" s="165" t="s">
        <v>419</v>
      </c>
      <c r="J1" s="165" t="s">
        <v>420</v>
      </c>
    </row>
    <row r="2" spans="1:10">
      <c r="A2" s="70"/>
      <c r="B2" s="88"/>
      <c r="H2" s="459" t="s">
        <v>288</v>
      </c>
      <c r="I2" s="602">
        <f>SUM(F19+F21+F25+F27+F29+F31+F33+F35+F37+F39+F45+F48+F49)</f>
        <v>0</v>
      </c>
      <c r="J2" s="602"/>
    </row>
    <row r="3" spans="1:10" s="81" customFormat="1">
      <c r="A3" s="89" t="s">
        <v>138</v>
      </c>
      <c r="B3" s="90"/>
      <c r="C3" s="91"/>
      <c r="D3" s="92"/>
      <c r="E3" s="91"/>
      <c r="F3" s="93"/>
      <c r="H3" s="461" t="s">
        <v>297</v>
      </c>
      <c r="I3" s="460"/>
      <c r="J3" s="460"/>
    </row>
    <row r="4" spans="1:10">
      <c r="A4" s="99" t="s">
        <v>139</v>
      </c>
      <c r="B4" s="100"/>
      <c r="C4" s="101"/>
      <c r="D4" s="102"/>
      <c r="E4" s="101"/>
      <c r="F4" s="103"/>
      <c r="H4" s="462" t="s">
        <v>289</v>
      </c>
      <c r="I4" s="460">
        <f>SUM(F41+F43)</f>
        <v>0</v>
      </c>
      <c r="J4" s="460"/>
    </row>
    <row r="5" spans="1:10">
      <c r="A5" s="104" t="s">
        <v>140</v>
      </c>
      <c r="B5" s="105"/>
      <c r="C5" s="106"/>
      <c r="D5" s="107"/>
      <c r="E5" s="106"/>
      <c r="F5" s="108"/>
      <c r="H5" s="469" t="s">
        <v>278</v>
      </c>
      <c r="I5" s="460"/>
      <c r="J5" s="460"/>
    </row>
    <row r="6" spans="1:10">
      <c r="A6" s="104" t="s">
        <v>141</v>
      </c>
      <c r="B6" s="105"/>
      <c r="C6" s="106"/>
      <c r="D6" s="107"/>
      <c r="E6" s="106"/>
      <c r="F6" s="108"/>
      <c r="H6" s="471" t="s">
        <v>290</v>
      </c>
      <c r="I6" s="477"/>
      <c r="J6" s="477"/>
    </row>
    <row r="7" spans="1:10">
      <c r="A7" s="104" t="s">
        <v>142</v>
      </c>
      <c r="B7" s="105"/>
      <c r="C7" s="106"/>
      <c r="D7" s="107"/>
      <c r="E7" s="106"/>
      <c r="F7" s="108"/>
      <c r="H7" s="472" t="s">
        <v>291</v>
      </c>
      <c r="I7" s="477"/>
      <c r="J7" s="477"/>
    </row>
    <row r="8" spans="1:10">
      <c r="A8" s="104" t="s">
        <v>143</v>
      </c>
      <c r="B8" s="105"/>
      <c r="C8" s="106"/>
      <c r="D8" s="107"/>
      <c r="E8" s="106"/>
      <c r="F8" s="108"/>
      <c r="H8" s="474" t="s">
        <v>279</v>
      </c>
      <c r="I8" s="477"/>
      <c r="J8" s="477"/>
    </row>
    <row r="9" spans="1:10">
      <c r="A9" s="104" t="s">
        <v>144</v>
      </c>
      <c r="B9" s="105"/>
      <c r="C9" s="106"/>
      <c r="D9" s="107"/>
      <c r="E9" s="106"/>
      <c r="F9" s="108"/>
      <c r="H9" s="476" t="s">
        <v>292</v>
      </c>
      <c r="I9" s="477"/>
      <c r="J9" s="477"/>
    </row>
    <row r="10" spans="1:10">
      <c r="A10" s="104" t="s">
        <v>145</v>
      </c>
      <c r="B10" s="105"/>
      <c r="C10" s="106"/>
      <c r="D10" s="107"/>
      <c r="E10" s="106"/>
      <c r="F10" s="108"/>
      <c r="H10" s="479" t="s">
        <v>255</v>
      </c>
      <c r="I10" s="460"/>
      <c r="J10" s="460"/>
    </row>
    <row r="11" spans="1:10">
      <c r="A11" s="104" t="s">
        <v>146</v>
      </c>
      <c r="B11" s="105"/>
      <c r="C11" s="106"/>
      <c r="D11" s="107"/>
      <c r="E11" s="106"/>
      <c r="F11" s="108"/>
      <c r="H11" s="484" t="s">
        <v>256</v>
      </c>
      <c r="I11" s="460">
        <f>SUM(J2:J10)</f>
        <v>0</v>
      </c>
      <c r="J11" s="460"/>
    </row>
    <row r="12" spans="1:10">
      <c r="A12" s="99" t="s">
        <v>147</v>
      </c>
      <c r="B12" s="100"/>
      <c r="C12" s="101"/>
      <c r="D12" s="102"/>
      <c r="E12" s="101"/>
      <c r="F12" s="103"/>
    </row>
    <row r="13" spans="1:10">
      <c r="A13" s="104" t="s">
        <v>148</v>
      </c>
      <c r="B13" s="105"/>
      <c r="C13" s="106"/>
      <c r="D13" s="107"/>
      <c r="E13" s="106"/>
      <c r="F13" s="108"/>
    </row>
    <row r="14" spans="1:10">
      <c r="A14" s="109" t="s">
        <v>149</v>
      </c>
      <c r="B14" s="110"/>
      <c r="C14" s="111"/>
      <c r="D14" s="112"/>
      <c r="E14" s="111"/>
      <c r="F14" s="113"/>
    </row>
    <row r="15" spans="1:10">
      <c r="A15" s="105"/>
      <c r="B15" s="114"/>
      <c r="C15" s="115"/>
      <c r="D15" s="116"/>
      <c r="E15" s="115"/>
      <c r="F15" s="115"/>
    </row>
    <row r="17" spans="1:6" s="24" customFormat="1" ht="17.25" thickBot="1">
      <c r="A17" s="72"/>
      <c r="B17" s="94" t="s">
        <v>88</v>
      </c>
      <c r="C17" s="87" t="s">
        <v>120</v>
      </c>
      <c r="D17" s="87" t="s">
        <v>89</v>
      </c>
      <c r="E17" s="819" t="s">
        <v>90</v>
      </c>
      <c r="F17" s="87" t="s">
        <v>91</v>
      </c>
    </row>
    <row r="18" spans="1:6" s="98" customFormat="1" ht="13.5" thickTop="1">
      <c r="A18" s="117"/>
      <c r="B18" s="118"/>
      <c r="C18" s="119"/>
      <c r="D18" s="119"/>
      <c r="E18" s="119"/>
      <c r="F18" s="119"/>
    </row>
    <row r="19" spans="1:6" s="98" customFormat="1" ht="98.25" customHeight="1">
      <c r="A19" s="276" t="s">
        <v>131</v>
      </c>
      <c r="B19" s="277" t="s">
        <v>337</v>
      </c>
      <c r="C19" s="278" t="s">
        <v>93</v>
      </c>
      <c r="D19" s="279">
        <v>200</v>
      </c>
      <c r="E19" s="827"/>
      <c r="F19" s="375">
        <f>E19*D19</f>
        <v>0</v>
      </c>
    </row>
    <row r="20" spans="1:6" s="98" customFormat="1" ht="12.75">
      <c r="A20" s="310"/>
      <c r="B20" s="311"/>
      <c r="C20" s="312"/>
      <c r="D20" s="312"/>
      <c r="E20" s="312"/>
      <c r="F20" s="312"/>
    </row>
    <row r="21" spans="1:6" s="98" customFormat="1" ht="69.75" customHeight="1">
      <c r="A21" s="276" t="s">
        <v>132</v>
      </c>
      <c r="B21" s="277" t="s">
        <v>262</v>
      </c>
      <c r="C21" s="278" t="s">
        <v>93</v>
      </c>
      <c r="D21" s="279">
        <v>200</v>
      </c>
      <c r="E21" s="827"/>
      <c r="F21" s="280">
        <f>E21*D21</f>
        <v>0</v>
      </c>
    </row>
    <row r="22" spans="1:6" s="98" customFormat="1" ht="40.5">
      <c r="A22" s="376" t="s">
        <v>150</v>
      </c>
      <c r="B22" s="377" t="s">
        <v>335</v>
      </c>
      <c r="C22" s="378"/>
      <c r="D22" s="378"/>
      <c r="E22" s="378"/>
      <c r="F22" s="378"/>
    </row>
    <row r="23" spans="1:6" s="98" customFormat="1" ht="162">
      <c r="A23" s="376" t="s">
        <v>150</v>
      </c>
      <c r="B23" s="377" t="s">
        <v>336</v>
      </c>
      <c r="C23" s="378"/>
      <c r="D23" s="378"/>
      <c r="E23" s="378"/>
      <c r="F23" s="378"/>
    </row>
    <row r="24" spans="1:6" s="79" customFormat="1" ht="12.75">
      <c r="A24" s="302"/>
      <c r="B24" s="293"/>
      <c r="C24" s="294"/>
      <c r="D24" s="303"/>
      <c r="E24" s="295"/>
      <c r="F24" s="295"/>
    </row>
    <row r="25" spans="1:6" s="79" customFormat="1" ht="71.25" customHeight="1">
      <c r="A25" s="379" t="s">
        <v>234</v>
      </c>
      <c r="B25" s="277" t="s">
        <v>341</v>
      </c>
      <c r="C25" s="380" t="s">
        <v>95</v>
      </c>
      <c r="D25" s="381">
        <v>60</v>
      </c>
      <c r="E25" s="832"/>
      <c r="F25" s="382">
        <f>E25*D25</f>
        <v>0</v>
      </c>
    </row>
    <row r="26" spans="1:6" s="79" customFormat="1" ht="12.75">
      <c r="A26" s="75"/>
      <c r="B26" s="45"/>
      <c r="C26" s="76"/>
      <c r="D26" s="77"/>
      <c r="E26" s="78"/>
      <c r="F26" s="78"/>
    </row>
    <row r="27" spans="1:6" s="120" customFormat="1" ht="121.5" customHeight="1">
      <c r="A27" s="276" t="s">
        <v>235</v>
      </c>
      <c r="B27" s="277" t="s">
        <v>338</v>
      </c>
      <c r="C27" s="278" t="s">
        <v>93</v>
      </c>
      <c r="D27" s="278">
        <v>120</v>
      </c>
      <c r="E27" s="827"/>
      <c r="F27" s="280">
        <f>E27*D27</f>
        <v>0</v>
      </c>
    </row>
    <row r="28" spans="1:6" s="79" customFormat="1" ht="12.75">
      <c r="A28" s="302"/>
      <c r="B28" s="293"/>
      <c r="C28" s="294"/>
      <c r="D28" s="303"/>
      <c r="E28" s="295"/>
      <c r="F28" s="295"/>
    </row>
    <row r="29" spans="1:6" s="120" customFormat="1" ht="118.5" customHeight="1">
      <c r="A29" s="276" t="s">
        <v>238</v>
      </c>
      <c r="B29" s="383" t="s">
        <v>339</v>
      </c>
      <c r="C29" s="278" t="s">
        <v>93</v>
      </c>
      <c r="D29" s="279">
        <v>90</v>
      </c>
      <c r="E29" s="827"/>
      <c r="F29" s="280">
        <f>E29*D29</f>
        <v>0</v>
      </c>
    </row>
    <row r="30" spans="1:6" s="120" customFormat="1" ht="12.75">
      <c r="A30" s="302"/>
      <c r="B30" s="293"/>
      <c r="C30" s="294"/>
      <c r="D30" s="303"/>
      <c r="E30" s="295"/>
      <c r="F30" s="295"/>
    </row>
    <row r="31" spans="1:6" s="79" customFormat="1" ht="111.75" customHeight="1">
      <c r="A31" s="276" t="s">
        <v>263</v>
      </c>
      <c r="B31" s="277" t="s">
        <v>340</v>
      </c>
      <c r="C31" s="278" t="s">
        <v>93</v>
      </c>
      <c r="D31" s="279">
        <v>52</v>
      </c>
      <c r="E31" s="827"/>
      <c r="F31" s="280">
        <f>E31*D31</f>
        <v>0</v>
      </c>
    </row>
    <row r="32" spans="1:6" s="79" customFormat="1" ht="12.75">
      <c r="A32" s="302"/>
      <c r="B32" s="293"/>
      <c r="C32" s="294"/>
      <c r="D32" s="303"/>
      <c r="E32" s="295"/>
      <c r="F32" s="295"/>
    </row>
    <row r="33" spans="1:6" s="79" customFormat="1" ht="66" customHeight="1">
      <c r="A33" s="276" t="s">
        <v>264</v>
      </c>
      <c r="B33" s="277" t="s">
        <v>342</v>
      </c>
      <c r="C33" s="278" t="s">
        <v>93</v>
      </c>
      <c r="D33" s="279">
        <v>160</v>
      </c>
      <c r="E33" s="827"/>
      <c r="F33" s="280">
        <f>E33*D33</f>
        <v>0</v>
      </c>
    </row>
    <row r="34" spans="1:6" s="120" customFormat="1" ht="12.75">
      <c r="A34" s="179"/>
      <c r="B34" s="45"/>
      <c r="C34" s="96"/>
      <c r="D34" s="97"/>
      <c r="E34" s="180"/>
      <c r="F34" s="180"/>
    </row>
    <row r="35" spans="1:6" s="79" customFormat="1" ht="76.5">
      <c r="A35" s="276" t="s">
        <v>265</v>
      </c>
      <c r="B35" s="277" t="s">
        <v>346</v>
      </c>
      <c r="C35" s="278" t="s">
        <v>95</v>
      </c>
      <c r="D35" s="278">
        <v>65</v>
      </c>
      <c r="E35" s="827"/>
      <c r="F35" s="280">
        <f>E35*D35</f>
        <v>0</v>
      </c>
    </row>
    <row r="36" spans="1:6" s="79" customFormat="1" ht="12.75">
      <c r="A36" s="246"/>
      <c r="B36" s="250"/>
      <c r="C36" s="247"/>
      <c r="D36" s="248"/>
      <c r="E36" s="249"/>
      <c r="F36" s="249"/>
    </row>
    <row r="37" spans="1:6" s="79" customFormat="1" ht="140.25">
      <c r="A37" s="276" t="s">
        <v>266</v>
      </c>
      <c r="B37" s="277" t="s">
        <v>348</v>
      </c>
      <c r="C37" s="278" t="s">
        <v>102</v>
      </c>
      <c r="D37" s="278">
        <v>1</v>
      </c>
      <c r="E37" s="827"/>
      <c r="F37" s="280">
        <f>E37*D37</f>
        <v>0</v>
      </c>
    </row>
    <row r="38" spans="1:6" s="79" customFormat="1" ht="12.75">
      <c r="A38" s="246"/>
      <c r="B38" s="250"/>
      <c r="C38" s="247"/>
      <c r="D38" s="248"/>
      <c r="E38" s="249"/>
      <c r="F38" s="249"/>
    </row>
    <row r="39" spans="1:6" s="79" customFormat="1" ht="107.25" customHeight="1">
      <c r="A39" s="276" t="s">
        <v>345</v>
      </c>
      <c r="B39" s="277" t="s">
        <v>347</v>
      </c>
      <c r="C39" s="278" t="s">
        <v>101</v>
      </c>
      <c r="D39" s="278">
        <v>4</v>
      </c>
      <c r="E39" s="827"/>
      <c r="F39" s="280">
        <f>E39*D39</f>
        <v>0</v>
      </c>
    </row>
    <row r="40" spans="1:6" s="79" customFormat="1" ht="12.75">
      <c r="A40" s="302"/>
      <c r="B40" s="293"/>
      <c r="C40" s="294"/>
      <c r="D40" s="303"/>
      <c r="E40" s="295"/>
      <c r="F40" s="295"/>
    </row>
    <row r="41" spans="1:6" s="79" customFormat="1" ht="89.25">
      <c r="A41" s="858" t="s">
        <v>349</v>
      </c>
      <c r="B41" s="859" t="s">
        <v>353</v>
      </c>
      <c r="C41" s="860" t="s">
        <v>101</v>
      </c>
      <c r="D41" s="861">
        <v>1</v>
      </c>
      <c r="E41" s="829"/>
      <c r="F41" s="862">
        <f>E41*D41</f>
        <v>0</v>
      </c>
    </row>
    <row r="42" spans="1:6" s="79" customFormat="1" ht="12.75">
      <c r="A42" s="302"/>
      <c r="B42" s="293"/>
      <c r="C42" s="294"/>
      <c r="D42" s="303"/>
      <c r="E42" s="295"/>
      <c r="F42" s="295"/>
    </row>
    <row r="43" spans="1:6" s="79" customFormat="1" ht="102">
      <c r="A43" s="858" t="s">
        <v>350</v>
      </c>
      <c r="B43" s="859" t="s">
        <v>343</v>
      </c>
      <c r="C43" s="860" t="s">
        <v>93</v>
      </c>
      <c r="D43" s="861">
        <v>90</v>
      </c>
      <c r="E43" s="829"/>
      <c r="F43" s="862">
        <f>E43*D43</f>
        <v>0</v>
      </c>
    </row>
    <row r="44" spans="1:6" s="79" customFormat="1" ht="12.75">
      <c r="A44" s="302"/>
      <c r="B44" s="293"/>
      <c r="C44" s="294"/>
      <c r="D44" s="303"/>
      <c r="E44" s="295"/>
      <c r="F44" s="295"/>
    </row>
    <row r="45" spans="1:6" s="120" customFormat="1" ht="114.75">
      <c r="A45" s="276" t="s">
        <v>351</v>
      </c>
      <c r="B45" s="277" t="s">
        <v>344</v>
      </c>
      <c r="C45" s="278" t="s">
        <v>93</v>
      </c>
      <c r="D45" s="279">
        <v>550</v>
      </c>
      <c r="E45" s="833"/>
      <c r="F45" s="384">
        <f>E45*D45</f>
        <v>0</v>
      </c>
    </row>
    <row r="46" spans="1:6" s="120" customFormat="1" ht="12.75">
      <c r="A46" s="302"/>
      <c r="B46" s="293"/>
      <c r="C46" s="294"/>
      <c r="D46" s="303"/>
      <c r="E46" s="313"/>
      <c r="F46" s="313"/>
    </row>
    <row r="47" spans="1:6" s="120" customFormat="1" ht="25.5">
      <c r="A47" s="276" t="s">
        <v>352</v>
      </c>
      <c r="B47" s="277" t="s">
        <v>617</v>
      </c>
      <c r="C47" s="278"/>
      <c r="D47" s="279"/>
      <c r="E47" s="280"/>
      <c r="F47" s="280"/>
    </row>
    <row r="48" spans="1:6" s="120" customFormat="1" ht="12.75">
      <c r="A48" s="281" t="s">
        <v>104</v>
      </c>
      <c r="B48" s="277" t="s">
        <v>105</v>
      </c>
      <c r="C48" s="278" t="s">
        <v>103</v>
      </c>
      <c r="D48" s="279">
        <v>100</v>
      </c>
      <c r="E48" s="827"/>
      <c r="F48" s="280">
        <f>E48*D48</f>
        <v>0</v>
      </c>
    </row>
    <row r="49" spans="1:6" s="120" customFormat="1" ht="12.75">
      <c r="A49" s="281" t="s">
        <v>106</v>
      </c>
      <c r="B49" s="277" t="s">
        <v>107</v>
      </c>
      <c r="C49" s="278" t="s">
        <v>103</v>
      </c>
      <c r="D49" s="279">
        <v>100</v>
      </c>
      <c r="E49" s="827"/>
      <c r="F49" s="280">
        <f>E49*D49</f>
        <v>0</v>
      </c>
    </row>
    <row r="50" spans="1:6" s="120" customFormat="1" ht="13.5" thickBot="1">
      <c r="A50" s="296"/>
      <c r="B50" s="297"/>
      <c r="C50" s="297"/>
      <c r="D50" s="297"/>
      <c r="E50" s="297"/>
      <c r="F50" s="297"/>
    </row>
    <row r="51" spans="1:6" s="24" customFormat="1" ht="17.25" thickBot="1">
      <c r="A51" s="356"/>
      <c r="B51" s="315" t="s">
        <v>152</v>
      </c>
      <c r="C51" s="366"/>
      <c r="D51" s="367"/>
      <c r="E51" s="368"/>
      <c r="F51" s="368">
        <f>SUM(F18:F50)</f>
        <v>0</v>
      </c>
    </row>
    <row r="52" spans="1:6" s="79" customFormat="1" ht="13.5" thickTop="1">
      <c r="A52" s="80"/>
      <c r="B52" s="120"/>
    </row>
    <row r="53" spans="1:6" s="79" customFormat="1" ht="12.75">
      <c r="A53" s="80"/>
      <c r="B53" s="120"/>
    </row>
  </sheetData>
  <sheetProtection algorithmName="SHA-512" hashValue="G2GeQPUH98ox5TRl//xl3g8A4JrtEgVzNRLPQDSb1b6qmksW8zXWvAIL9HtSxXtTCbYj0LGKd4OxAafawGVo3Q==" saltValue="iQ86T2QVBqLf4J73tTEOaQ==" spinCount="100000" sheet="1" objects="1" scenarios="1" selectLockedCells="1"/>
  <conditionalFormatting sqref="E7:E200">
    <cfRule type="expression" dxfId="10" priority="1">
      <formula>$D7&gt;0</formula>
    </cfRule>
  </conditionalFormatting>
  <pageMargins left="0.78740157480314965" right="0.39370078740157483" top="0.98425196850393704" bottom="0.98425196850393704" header="0.51181102362204722" footer="0.51181102362204722"/>
  <pageSetup paperSize="9" scale="88" firstPageNumber="0" orientation="portrait" r:id="rId1"/>
  <headerFooter alignWithMargins="0">
    <oddHeader>&amp;L&amp;"Calibri,Krepko"&amp;9&amp;UObjekt: Večnamenska športna dvorana
Prežihova 1, 9520 Gornja Radgona&amp;R&amp;9POPIS GRADBENIH DEL
A/5.0 ZIDARSKA DELA</oddHeader>
    <oddFooter>&amp;LRekonstrukcija - OBSTOJEČI OBJEKT&amp;R&amp;P</oddFooter>
  </headerFooter>
  <rowBreaks count="2" manualBreakCount="2">
    <brk id="20" max="9" man="1"/>
    <brk id="28" max="9" man="1"/>
  </rowBreaks>
  <colBreaks count="1" manualBreakCount="1">
    <brk id="6" max="11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64B9E3B468404F9721A6D0454DA0C4" ma:contentTypeVersion="11" ma:contentTypeDescription="Ustvari nov dokument." ma:contentTypeScope="" ma:versionID="671356dd3f30c88c4cc6a6f0e038d9af">
  <xsd:schema xmlns:xsd="http://www.w3.org/2001/XMLSchema" xmlns:xs="http://www.w3.org/2001/XMLSchema" xmlns:p="http://schemas.microsoft.com/office/2006/metadata/properties" xmlns:ns2="368af143-bd00-4894-82de-117fc9ad52dd" xmlns:ns3="e535aeff-71fc-400f-b394-a27df2c1c145" targetNamespace="http://schemas.microsoft.com/office/2006/metadata/properties" ma:root="true" ma:fieldsID="a9e0f31d343be03e3b3230437bdf56e0" ns2:_="" ns3:_="">
    <xsd:import namespace="368af143-bd00-4894-82de-117fc9ad52dd"/>
    <xsd:import namespace="e535aeff-71fc-400f-b394-a27df2c1c1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af143-bd00-4894-82de-117fc9ad5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35aeff-71fc-400f-b394-a27df2c1c145"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8B86B2-F46E-4EC1-88B9-CFBF2AB0C2A7}"/>
</file>

<file path=customXml/itemProps2.xml><?xml version="1.0" encoding="utf-8"?>
<ds:datastoreItem xmlns:ds="http://schemas.openxmlformats.org/officeDocument/2006/customXml" ds:itemID="{315DD8AB-65EC-4877-8F1E-21619F13AE65}">
  <ds:schemaRefs>
    <ds:schemaRef ds:uri="http://schemas.microsoft.com/sharepoint/v3/contenttype/forms"/>
  </ds:schemaRefs>
</ds:datastoreItem>
</file>

<file path=customXml/itemProps3.xml><?xml version="1.0" encoding="utf-8"?>
<ds:datastoreItem xmlns:ds="http://schemas.openxmlformats.org/officeDocument/2006/customXml" ds:itemID="{4D021F2C-CB09-4217-8ADB-42022C8675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18</vt:i4>
      </vt:variant>
      <vt:variant>
        <vt:lpstr>Imenovani obsegi</vt:lpstr>
      </vt:variant>
      <vt:variant>
        <vt:i4>30</vt:i4>
      </vt:variant>
    </vt:vector>
  </HeadingPairs>
  <TitlesOfParts>
    <vt:vector size="48" baseType="lpstr">
      <vt:lpstr>1. stran</vt:lpstr>
      <vt:lpstr>1. stran ponudba</vt:lpstr>
      <vt:lpstr>Uvod</vt:lpstr>
      <vt:lpstr>Rekapitulacija</vt:lpstr>
      <vt:lpstr>Rekapitulacija-delitev stroškov</vt:lpstr>
      <vt:lpstr>A|Pripravljalna dela</vt:lpstr>
      <vt:lpstr>A|Rušitvena d.</vt:lpstr>
      <vt:lpstr>A|Zemeljska d.</vt:lpstr>
      <vt:lpstr>A|Zidarska d.</vt:lpstr>
      <vt:lpstr>A|Fasada</vt:lpstr>
      <vt:lpstr>B|Krovsko kleparska d.</vt:lpstr>
      <vt:lpstr>B|Stavbno pohi.</vt:lpstr>
      <vt:lpstr>B|Montažerska d. </vt:lpstr>
      <vt:lpstr>E1| El.inst.</vt:lpstr>
      <vt:lpstr>S1| Kanalizacija</vt:lpstr>
      <vt:lpstr>S2| Prezračevanje</vt:lpstr>
      <vt:lpstr>S3|Namest. termostatskih vent.</vt:lpstr>
      <vt:lpstr>S4|Menjava WC kotličkov</vt:lpstr>
      <vt:lpstr>'A|Fasada'!Excel_BuiltIn_Print_Area_3_1</vt:lpstr>
      <vt:lpstr>'A|Rušitvena d.'!Excel_BuiltIn_Print_Area_3_1</vt:lpstr>
      <vt:lpstr>'A|Zemeljska d.'!Excel_BuiltIn_Print_Area_3_1</vt:lpstr>
      <vt:lpstr>'B|Krovsko kleparska d.'!Excel_BuiltIn_Print_Area_3_1</vt:lpstr>
      <vt:lpstr>'A|Fasada'!Excel_BuiltIn_Print_Area_3_1_1</vt:lpstr>
      <vt:lpstr>'B|Krovsko kleparska d.'!Excel_BuiltIn_Print_Area_3_1_1</vt:lpstr>
      <vt:lpstr>'A|Fasada'!Excel_BuiltIn_Print_Area_3_1_1_1</vt:lpstr>
      <vt:lpstr>'B|Krovsko kleparska d.'!Excel_BuiltIn_Print_Area_3_1_1_1</vt:lpstr>
      <vt:lpstr>'1. stran'!Področje_tiskanja</vt:lpstr>
      <vt:lpstr>'1. stran ponudba'!Področje_tiskanja</vt:lpstr>
      <vt:lpstr>'A|Fasada'!Področje_tiskanja</vt:lpstr>
      <vt:lpstr>'A|Pripravljalna dela'!Področje_tiskanja</vt:lpstr>
      <vt:lpstr>'A|Rušitvena d.'!Področje_tiskanja</vt:lpstr>
      <vt:lpstr>'A|Zemeljska d.'!Področje_tiskanja</vt:lpstr>
      <vt:lpstr>'A|Zidarska d.'!Področje_tiskanja</vt:lpstr>
      <vt:lpstr>'B|Krovsko kleparska d.'!Področje_tiskanja</vt:lpstr>
      <vt:lpstr>'B|Montažerska d. '!Področje_tiskanja</vt:lpstr>
      <vt:lpstr>'B|Stavbno pohi.'!Področje_tiskanja</vt:lpstr>
      <vt:lpstr>'E1| El.inst.'!Področje_tiskanja</vt:lpstr>
      <vt:lpstr>Rekapitulacija!Področje_tiskanja</vt:lpstr>
      <vt:lpstr>'Rekapitulacija-delitev stroškov'!Področje_tiskanja</vt:lpstr>
      <vt:lpstr>'S1| Kanalizacija'!Področje_tiskanja</vt:lpstr>
      <vt:lpstr>'S2| Prezračevanje'!Področje_tiskanja</vt:lpstr>
      <vt:lpstr>'S3|Namest. termostatskih vent.'!Področje_tiskanja</vt:lpstr>
      <vt:lpstr>'S4|Menjava WC kotličkov'!Področje_tiskanja</vt:lpstr>
      <vt:lpstr>Uvod!Področje_tiskanja</vt:lpstr>
      <vt:lpstr>'A|Pripravljalna dela'!Tiskanje_naslovov</vt:lpstr>
      <vt:lpstr>'E1| El.inst.'!Tiskanje_naslovov</vt:lpstr>
      <vt:lpstr>'S3|Namest. termostatskih vent.'!Tiskanje_naslovov</vt:lpstr>
      <vt:lpstr>'S4|Menjava WC kotličkov'!Tiskanje_naslovov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Rok</dc:creator>
  <cp:lastModifiedBy>Brane Kumer</cp:lastModifiedBy>
  <cp:lastPrinted>2021-12-15T14:13:06Z</cp:lastPrinted>
  <dcterms:created xsi:type="dcterms:W3CDTF">2019-09-04T07:28:34Z</dcterms:created>
  <dcterms:modified xsi:type="dcterms:W3CDTF">2021-12-15T14:13:25Z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0x0101003364B9E3B468404F9721A6D0454DA0C4</vt:lpwstr>
  </property>
</Properties>
</file>