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ndrej\Google Drive\GEprojekt\Priložnosti\_V obdelavi\CSOD - vsi objekti\CSOD - Dom Bohinj\Energetska sanacija\Popisi\Posamezni popisi\"/>
    </mc:Choice>
  </mc:AlternateContent>
  <bookViews>
    <workbookView xWindow="828" yWindow="72" windowWidth="13032" windowHeight="12852" tabRatio="875"/>
  </bookViews>
  <sheets>
    <sheet name="Rekapitulacija" sheetId="25" r:id="rId1"/>
    <sheet name="Uvodna splošna določila" sheetId="23" r:id="rId2"/>
    <sheet name="I. Ruš. dela" sheetId="11" r:id="rId3"/>
    <sheet name="II. Zemeljska dela" sheetId="12" r:id="rId4"/>
    <sheet name="III.Betonska dela" sheetId="13" r:id="rId5"/>
    <sheet name="IV.Zidarska dela" sheetId="15" r:id="rId6"/>
    <sheet name="OBRTN. DELA" sheetId="21" r:id="rId7"/>
    <sheet name="C.Zunanja ureditev" sheetId="4" r:id="rId8"/>
    <sheet name="D.Kotlovnica" sheetId="8" r:id="rId9"/>
    <sheet name="F.Fasada" sheetId="7" r:id="rId10"/>
    <sheet name="EI-REKAPITULACIJA" sheetId="26" r:id="rId11"/>
    <sheet name="El- energetska sanacija" sheetId="28" r:id="rId12"/>
    <sheet name="EI-KOTLOVNICA - energetska sanc" sheetId="29" r:id="rId13"/>
    <sheet name="CNS" sheetId="30" r:id="rId14"/>
    <sheet name="Rekapitulacija (2)" sheetId="31" r:id="rId15"/>
    <sheet name="strojne-subvencionirano" sheetId="33" r:id="rId16"/>
  </sheets>
  <definedNames>
    <definedName name="_xlnm.Print_Area" localSheetId="7">'C.Zunanja ureditev'!$A$1:$F$17</definedName>
    <definedName name="_xlnm.Print_Area" localSheetId="13">CNS!$A$1:$G$606</definedName>
    <definedName name="_xlnm.Print_Area" localSheetId="8">D.Kotlovnica!$A$1:$F$63</definedName>
    <definedName name="_xlnm.Print_Area" localSheetId="12">'EI-KOTLOVNICA - energetska sanc'!$A$1:$G$112</definedName>
    <definedName name="_xlnm.Print_Area" localSheetId="10">'EI-REKAPITULACIJA'!$A$1:$F$19</definedName>
    <definedName name="_xlnm.Print_Area" localSheetId="11">'El- energetska sanacija'!$A$1:$G$107</definedName>
    <definedName name="_xlnm.Print_Area" localSheetId="9">F.Fasada!$A$1:$F$63</definedName>
    <definedName name="_xlnm.Print_Area" localSheetId="2">'I. Ruš. dela'!$A$1:$F$109</definedName>
    <definedName name="_xlnm.Print_Area" localSheetId="3">'II. Zemeljska dela'!$A$1:$F$36</definedName>
    <definedName name="_xlnm.Print_Area" localSheetId="4">'III.Betonska dela'!$A$1:$F$14</definedName>
    <definedName name="_xlnm.Print_Area" localSheetId="5">'IV.Zidarska dela'!$A$1:$F$94</definedName>
    <definedName name="_xlnm.Print_Area" localSheetId="6">'OBRTN. DELA'!$A$1:$F$156</definedName>
    <definedName name="_xlnm.Print_Area" localSheetId="0">Rekapitulacija!$A$1:$E$72</definedName>
    <definedName name="_xlnm.Print_Area" localSheetId="14">'Rekapitulacija (2)'!$A$1:$E$56</definedName>
    <definedName name="_xlnm.Print_Area" localSheetId="15">'strojne-subvencionirano'!$A$1:$F$738</definedName>
    <definedName name="_xlnm.Print_Area" localSheetId="1">'Uvodna splošna določila'!$A$1:$C$102</definedName>
  </definedNames>
  <calcPr calcId="152511" fullPrecision="0"/>
</workbook>
</file>

<file path=xl/calcChain.xml><?xml version="1.0" encoding="utf-8"?>
<calcChain xmlns="http://schemas.openxmlformats.org/spreadsheetml/2006/main">
  <c r="E8" i="25" l="1"/>
  <c r="F137" i="21"/>
  <c r="F37" i="7" l="1"/>
  <c r="F19" i="12"/>
  <c r="F66" i="11"/>
  <c r="F50" i="11"/>
  <c r="F49" i="11"/>
  <c r="G104" i="28" l="1"/>
  <c r="G102" i="28"/>
  <c r="D677" i="33" l="1"/>
  <c r="D673" i="33"/>
  <c r="D575" i="33"/>
  <c r="D574" i="33"/>
  <c r="D570" i="33"/>
  <c r="F46" i="8" l="1"/>
  <c r="F45" i="8"/>
  <c r="F19" i="8" l="1"/>
  <c r="F68" i="15" l="1"/>
  <c r="F696" i="33"/>
  <c r="F694" i="33"/>
  <c r="F692" i="33"/>
  <c r="F690" i="33"/>
  <c r="F688" i="33"/>
  <c r="F686" i="33"/>
  <c r="F684" i="33"/>
  <c r="F680" i="33"/>
  <c r="F677" i="33"/>
  <c r="F673" i="33"/>
  <c r="F670" i="33"/>
  <c r="F592" i="33"/>
  <c r="F590" i="33"/>
  <c r="F588" i="33"/>
  <c r="F586" i="33"/>
  <c r="F584" i="33"/>
  <c r="F582" i="33"/>
  <c r="F581" i="33"/>
  <c r="F579" i="33"/>
  <c r="F575" i="33"/>
  <c r="F574" i="33"/>
  <c r="F570" i="33"/>
  <c r="F567" i="33"/>
  <c r="F487" i="33"/>
  <c r="F484" i="33"/>
  <c r="F482" i="33"/>
  <c r="F480" i="33"/>
  <c r="F478" i="33"/>
  <c r="F476" i="33"/>
  <c r="F474" i="33"/>
  <c r="F473" i="33"/>
  <c r="F472" i="33"/>
  <c r="F471" i="33"/>
  <c r="F470" i="33"/>
  <c r="F468" i="33"/>
  <c r="F467" i="33"/>
  <c r="F466" i="33"/>
  <c r="F465" i="33"/>
  <c r="F461" i="33"/>
  <c r="F460" i="33"/>
  <c r="F456" i="33"/>
  <c r="F453" i="33"/>
  <c r="F379" i="33"/>
  <c r="F376" i="33"/>
  <c r="F374" i="33"/>
  <c r="F372" i="33"/>
  <c r="F369" i="33"/>
  <c r="F365" i="33"/>
  <c r="F355" i="33"/>
  <c r="F354" i="33"/>
  <c r="F352" i="33"/>
  <c r="F351" i="33"/>
  <c r="F349" i="33"/>
  <c r="F348" i="33"/>
  <c r="F343" i="33"/>
  <c r="F342" i="33"/>
  <c r="F339" i="33"/>
  <c r="F330" i="33"/>
  <c r="F328" i="33"/>
  <c r="F326" i="33"/>
  <c r="F324" i="33"/>
  <c r="F322" i="33"/>
  <c r="F321" i="33"/>
  <c r="F318" i="33"/>
  <c r="F312" i="33"/>
  <c r="F310" i="33"/>
  <c r="F308" i="33"/>
  <c r="F306" i="33"/>
  <c r="F304" i="33"/>
  <c r="F302" i="33"/>
  <c r="F300" i="33"/>
  <c r="F298" i="33"/>
  <c r="A298" i="33"/>
  <c r="F291" i="33"/>
  <c r="F289" i="33"/>
  <c r="F286" i="33"/>
  <c r="F285" i="33"/>
  <c r="F280" i="33"/>
  <c r="F278" i="33"/>
  <c r="F276" i="33"/>
  <c r="F274" i="33"/>
  <c r="F272" i="33"/>
  <c r="F271" i="33"/>
  <c r="F268" i="33"/>
  <c r="F261" i="33"/>
  <c r="F259" i="33"/>
  <c r="F257" i="33"/>
  <c r="F255" i="33"/>
  <c r="F253" i="33"/>
  <c r="F252" i="33"/>
  <c r="F250" i="33"/>
  <c r="F248" i="33"/>
  <c r="F246" i="33"/>
  <c r="F244" i="33"/>
  <c r="F242" i="33"/>
  <c r="F240" i="33"/>
  <c r="F237" i="33"/>
  <c r="F236" i="33"/>
  <c r="F235" i="33"/>
  <c r="F233" i="33"/>
  <c r="F232" i="33"/>
  <c r="F230" i="33"/>
  <c r="F229" i="33"/>
  <c r="F225" i="33"/>
  <c r="F224" i="33"/>
  <c r="F221" i="33"/>
  <c r="F218" i="33"/>
  <c r="F216" i="33"/>
  <c r="F213" i="33"/>
  <c r="F212" i="33"/>
  <c r="F209" i="33"/>
  <c r="F208" i="33"/>
  <c r="F207" i="33"/>
  <c r="F204" i="33"/>
  <c r="F203" i="33"/>
  <c r="F202" i="33"/>
  <c r="F201" i="33"/>
  <c r="F200" i="33"/>
  <c r="F199" i="33"/>
  <c r="F196" i="33"/>
  <c r="F194" i="33"/>
  <c r="F192" i="33"/>
  <c r="F188" i="33"/>
  <c r="F185" i="33"/>
  <c r="F182" i="33"/>
  <c r="F180" i="33"/>
  <c r="F172" i="33"/>
  <c r="F170" i="33"/>
  <c r="F162" i="33"/>
  <c r="F160" i="33"/>
  <c r="F158" i="33"/>
  <c r="F156" i="33"/>
  <c r="F153" i="33"/>
  <c r="F152" i="33"/>
  <c r="F151" i="33"/>
  <c r="F150" i="33"/>
  <c r="F149" i="33"/>
  <c r="F145" i="33"/>
  <c r="F144" i="33"/>
  <c r="F143" i="33"/>
  <c r="F142" i="33"/>
  <c r="F141" i="33"/>
  <c r="F139" i="33"/>
  <c r="F137" i="33"/>
  <c r="F135" i="33"/>
  <c r="F133" i="33"/>
  <c r="F131" i="33"/>
  <c r="F129" i="33"/>
  <c r="F127" i="33"/>
  <c r="F124" i="33"/>
  <c r="F123" i="33"/>
  <c r="F122" i="33"/>
  <c r="F121" i="33"/>
  <c r="F120" i="33"/>
  <c r="F119" i="33"/>
  <c r="F118" i="33"/>
  <c r="F117" i="33"/>
  <c r="F116" i="33"/>
  <c r="F115" i="33"/>
  <c r="F114" i="33"/>
  <c r="F113" i="33"/>
  <c r="F112" i="33"/>
  <c r="F111" i="33"/>
  <c r="F110" i="33"/>
  <c r="F108" i="33"/>
  <c r="F107" i="33"/>
  <c r="F104" i="33"/>
  <c r="F97" i="33"/>
  <c r="F95" i="33"/>
  <c r="F93" i="33"/>
  <c r="F91" i="33"/>
  <c r="F89" i="33"/>
  <c r="F87" i="33"/>
  <c r="F85" i="33"/>
  <c r="F84" i="33"/>
  <c r="F78" i="33"/>
  <c r="F77" i="33"/>
  <c r="F71" i="33"/>
  <c r="F69" i="33"/>
  <c r="F67" i="33"/>
  <c r="F65" i="33"/>
  <c r="F63" i="33"/>
  <c r="F62" i="33"/>
  <c r="F61" i="33"/>
  <c r="F58" i="33"/>
  <c r="F57" i="33"/>
  <c r="F56" i="33"/>
  <c r="F54" i="33"/>
  <c r="F52" i="33"/>
  <c r="F50" i="33"/>
  <c r="F46" i="33"/>
  <c r="F45" i="33"/>
  <c r="F43" i="33"/>
  <c r="F39" i="33"/>
  <c r="F34" i="33"/>
  <c r="F30" i="33"/>
  <c r="F29" i="33"/>
  <c r="F28" i="33"/>
  <c r="F27" i="33"/>
  <c r="F24" i="33"/>
  <c r="F22" i="33"/>
  <c r="F10" i="33"/>
  <c r="F67" i="21"/>
  <c r="F61" i="21"/>
  <c r="F77" i="21"/>
  <c r="F106" i="21"/>
  <c r="F97" i="21"/>
  <c r="F95" i="21"/>
  <c r="F90" i="21"/>
  <c r="F86" i="21"/>
  <c r="F82" i="21"/>
  <c r="F78" i="21"/>
  <c r="F74" i="21"/>
  <c r="F70" i="21"/>
  <c r="F66" i="21"/>
  <c r="F62" i="21"/>
  <c r="F58" i="21"/>
  <c r="F93" i="11"/>
  <c r="F95" i="11"/>
  <c r="F92" i="11"/>
  <c r="F91" i="11"/>
  <c r="F90" i="11"/>
  <c r="F89" i="11"/>
  <c r="F88" i="11"/>
  <c r="F72" i="15"/>
  <c r="F71" i="15"/>
  <c r="F70" i="15"/>
  <c r="F69"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29" i="15"/>
  <c r="F28" i="15"/>
  <c r="F27" i="15"/>
  <c r="F26" i="15"/>
  <c r="F24" i="15"/>
  <c r="F23" i="15"/>
  <c r="F22" i="15"/>
  <c r="F20" i="15"/>
  <c r="F19" i="15"/>
  <c r="F18" i="15"/>
  <c r="F17" i="15"/>
  <c r="F16" i="15"/>
  <c r="F15" i="15"/>
  <c r="F8" i="15"/>
  <c r="F11" i="15"/>
  <c r="F75" i="15"/>
  <c r="F78" i="15"/>
  <c r="F80" i="15"/>
  <c r="F82" i="15"/>
  <c r="F85" i="15"/>
  <c r="F88" i="15"/>
  <c r="F89" i="15"/>
  <c r="F56" i="21"/>
  <c r="F57" i="21"/>
  <c r="F59" i="21"/>
  <c r="F60" i="21"/>
  <c r="F63" i="21"/>
  <c r="F64" i="21"/>
  <c r="F65" i="21"/>
  <c r="F68" i="21"/>
  <c r="F69" i="21"/>
  <c r="F71" i="21"/>
  <c r="F72" i="21"/>
  <c r="F73" i="21"/>
  <c r="F75" i="21"/>
  <c r="F76" i="21"/>
  <c r="F79" i="21"/>
  <c r="F80" i="21"/>
  <c r="F81" i="21"/>
  <c r="F83" i="21"/>
  <c r="F84" i="21"/>
  <c r="F85" i="21"/>
  <c r="F87" i="21"/>
  <c r="F88" i="21"/>
  <c r="F89" i="21"/>
  <c r="F91" i="21"/>
  <c r="F92" i="21"/>
  <c r="F93" i="21"/>
  <c r="F94" i="21"/>
  <c r="F96" i="21"/>
  <c r="F98" i="21"/>
  <c r="F99" i="21"/>
  <c r="F100" i="21"/>
  <c r="F101" i="21"/>
  <c r="F102" i="21"/>
  <c r="F103" i="21"/>
  <c r="F104" i="21"/>
  <c r="F105" i="21"/>
  <c r="F107" i="21"/>
  <c r="F108" i="21"/>
  <c r="F109" i="21"/>
  <c r="F117" i="21"/>
  <c r="F119" i="21"/>
  <c r="F140" i="21"/>
  <c r="F142" i="21"/>
  <c r="F151" i="21"/>
  <c r="F152" i="21"/>
  <c r="F14" i="4"/>
  <c r="F16" i="4" s="1"/>
  <c r="F5" i="4" s="1"/>
  <c r="G597" i="30"/>
  <c r="G588" i="30"/>
  <c r="G587" i="30"/>
  <c r="G586" i="30"/>
  <c r="G585" i="30"/>
  <c r="G552" i="30"/>
  <c r="G554" i="30"/>
  <c r="G556" i="30"/>
  <c r="G561" i="30"/>
  <c r="G562" i="30"/>
  <c r="G563" i="30"/>
  <c r="G564" i="30"/>
  <c r="G565" i="30"/>
  <c r="G566" i="30"/>
  <c r="G567" i="30"/>
  <c r="G568" i="30"/>
  <c r="G534" i="30"/>
  <c r="G531" i="30"/>
  <c r="G528" i="30"/>
  <c r="G526" i="30"/>
  <c r="G524" i="30"/>
  <c r="G522" i="30"/>
  <c r="G521" i="30"/>
  <c r="G505" i="30"/>
  <c r="G496" i="30"/>
  <c r="G498" i="30"/>
  <c r="G494" i="30"/>
  <c r="G492" i="30"/>
  <c r="G490" i="30"/>
  <c r="G446" i="30"/>
  <c r="G450" i="30"/>
  <c r="G452" i="30"/>
  <c r="G454" i="30"/>
  <c r="G456" i="30"/>
  <c r="G458" i="30"/>
  <c r="G460" i="30"/>
  <c r="G462" i="30"/>
  <c r="G464" i="30"/>
  <c r="G466" i="30"/>
  <c r="G468" i="30"/>
  <c r="G473" i="30"/>
  <c r="G475" i="30"/>
  <c r="G441" i="30"/>
  <c r="G439" i="30"/>
  <c r="G434" i="30"/>
  <c r="G432" i="30"/>
  <c r="G430" i="30"/>
  <c r="G396" i="30"/>
  <c r="G398" i="30"/>
  <c r="G400" i="30"/>
  <c r="G402" i="30"/>
  <c r="G404" i="30"/>
  <c r="G406" i="30"/>
  <c r="G408" i="30"/>
  <c r="G410" i="30"/>
  <c r="G412" i="30"/>
  <c r="G414" i="30"/>
  <c r="G419" i="30"/>
  <c r="G421" i="30"/>
  <c r="G392" i="30"/>
  <c r="G387" i="30"/>
  <c r="G385" i="30"/>
  <c r="G380" i="30"/>
  <c r="G378" i="30"/>
  <c r="G376" i="30"/>
  <c r="G346" i="30"/>
  <c r="G348" i="30"/>
  <c r="G350" i="30"/>
  <c r="G352" i="30"/>
  <c r="G354" i="30"/>
  <c r="G356" i="30"/>
  <c r="G358" i="30"/>
  <c r="G360" i="30"/>
  <c r="G365" i="30"/>
  <c r="G367" i="30"/>
  <c r="G344" i="30"/>
  <c r="G342" i="30"/>
  <c r="G337" i="30"/>
  <c r="G335" i="30"/>
  <c r="G330" i="30"/>
  <c r="G328" i="30"/>
  <c r="G326" i="30"/>
  <c r="G324" i="30"/>
  <c r="G370" i="30" s="1"/>
  <c r="G593" i="30" s="1"/>
  <c r="G296" i="30"/>
  <c r="G297" i="30"/>
  <c r="G298" i="30"/>
  <c r="G299" i="30"/>
  <c r="G300" i="30"/>
  <c r="G301" i="30"/>
  <c r="G303" i="30"/>
  <c r="G304" i="30"/>
  <c r="G305" i="30"/>
  <c r="G306" i="30"/>
  <c r="G307" i="30"/>
  <c r="G308" i="30"/>
  <c r="G309" i="30"/>
  <c r="G310" i="30"/>
  <c r="G311" i="30"/>
  <c r="G312" i="30"/>
  <c r="G313" i="30"/>
  <c r="G294" i="30"/>
  <c r="G292" i="30"/>
  <c r="G290" i="30"/>
  <c r="G289" i="30"/>
  <c r="G288" i="30"/>
  <c r="G287" i="30"/>
  <c r="G285" i="30"/>
  <c r="G284" i="30"/>
  <c r="G283" i="30"/>
  <c r="G247" i="30"/>
  <c r="G248" i="30"/>
  <c r="G249" i="30"/>
  <c r="G251" i="30"/>
  <c r="G252" i="30"/>
  <c r="G253" i="30"/>
  <c r="G254" i="30"/>
  <c r="G256" i="30"/>
  <c r="G258" i="30"/>
  <c r="G260" i="30"/>
  <c r="G261" i="30"/>
  <c r="G262" i="30"/>
  <c r="G263" i="30"/>
  <c r="G264" i="30"/>
  <c r="G265" i="30"/>
  <c r="G267" i="30"/>
  <c r="G268" i="30"/>
  <c r="G269" i="30"/>
  <c r="G270" i="30"/>
  <c r="G271" i="30"/>
  <c r="G272" i="30"/>
  <c r="G273" i="30"/>
  <c r="G274" i="30"/>
  <c r="G275" i="30"/>
  <c r="G276" i="30"/>
  <c r="G277" i="30"/>
  <c r="G211" i="30"/>
  <c r="G212" i="30"/>
  <c r="G213" i="30"/>
  <c r="G215" i="30"/>
  <c r="G216" i="30"/>
  <c r="G217" i="30"/>
  <c r="G218" i="30"/>
  <c r="G220" i="30"/>
  <c r="G222" i="30"/>
  <c r="G224" i="30"/>
  <c r="G225" i="30"/>
  <c r="G226" i="30"/>
  <c r="G227" i="30"/>
  <c r="G228" i="30"/>
  <c r="G229" i="30"/>
  <c r="G231" i="30"/>
  <c r="G232" i="30"/>
  <c r="G233" i="30"/>
  <c r="G234" i="30"/>
  <c r="G235" i="30"/>
  <c r="G236" i="30"/>
  <c r="G237" i="30"/>
  <c r="G238" i="30"/>
  <c r="G239" i="30"/>
  <c r="G240" i="30"/>
  <c r="G241" i="30"/>
  <c r="G196" i="30"/>
  <c r="G199" i="30"/>
  <c r="G200" i="30"/>
  <c r="G201" i="30"/>
  <c r="G203" i="30"/>
  <c r="G195" i="30"/>
  <c r="G193" i="30"/>
  <c r="G192" i="30"/>
  <c r="G191" i="30"/>
  <c r="G189" i="30"/>
  <c r="G188" i="30"/>
  <c r="G187" i="30"/>
  <c r="G185" i="30"/>
  <c r="G184" i="30"/>
  <c r="G183" i="30"/>
  <c r="G154" i="30"/>
  <c r="G171" i="30" s="1"/>
  <c r="G148" i="30"/>
  <c r="G146" i="30"/>
  <c r="G144" i="30"/>
  <c r="G142" i="30"/>
  <c r="G140" i="30"/>
  <c r="G138" i="30"/>
  <c r="G136" i="30"/>
  <c r="G134" i="30"/>
  <c r="G132" i="30"/>
  <c r="G130" i="30"/>
  <c r="G128" i="30"/>
  <c r="G126" i="30"/>
  <c r="G124" i="30"/>
  <c r="G122" i="30"/>
  <c r="G120" i="30"/>
  <c r="G115" i="30"/>
  <c r="G113" i="30"/>
  <c r="G108" i="30"/>
  <c r="G106" i="30"/>
  <c r="G104" i="30"/>
  <c r="G102" i="30"/>
  <c r="G100" i="30"/>
  <c r="G98" i="30"/>
  <c r="G96" i="30"/>
  <c r="G94" i="30"/>
  <c r="G47" i="30"/>
  <c r="G48" i="30"/>
  <c r="G49" i="30"/>
  <c r="G51" i="30"/>
  <c r="G53" i="30"/>
  <c r="G55" i="30"/>
  <c r="G56" i="30"/>
  <c r="G57" i="30"/>
  <c r="G58" i="30"/>
  <c r="G60" i="30"/>
  <c r="G61" i="30"/>
  <c r="G62" i="30"/>
  <c r="G63" i="30"/>
  <c r="G64" i="30"/>
  <c r="G65" i="30"/>
  <c r="G66" i="30"/>
  <c r="G67" i="30"/>
  <c r="G68" i="30"/>
  <c r="G69" i="30"/>
  <c r="G70" i="30"/>
  <c r="G76" i="30"/>
  <c r="G78" i="30"/>
  <c r="G79" i="30"/>
  <c r="G81" i="30"/>
  <c r="G82" i="30"/>
  <c r="G83" i="30"/>
  <c r="G84" i="30"/>
  <c r="G45" i="30"/>
  <c r="G44" i="30"/>
  <c r="G71" i="30" s="1"/>
  <c r="G17" i="30"/>
  <c r="G19" i="30"/>
  <c r="G20" i="30"/>
  <c r="G21" i="30"/>
  <c r="G23" i="30"/>
  <c r="G24" i="30"/>
  <c r="G26" i="30"/>
  <c r="G28" i="30"/>
  <c r="G31" i="30"/>
  <c r="G32" i="30"/>
  <c r="G35" i="30"/>
  <c r="G92" i="28"/>
  <c r="G90" i="28"/>
  <c r="G88" i="28"/>
  <c r="G86" i="28"/>
  <c r="G84" i="28"/>
  <c r="G82" i="28"/>
  <c r="G79" i="28"/>
  <c r="G77" i="28"/>
  <c r="G75" i="28"/>
  <c r="G73" i="28"/>
  <c r="G71" i="28"/>
  <c r="G69" i="28"/>
  <c r="G67" i="28"/>
  <c r="G65" i="28"/>
  <c r="G61" i="28"/>
  <c r="G58" i="28"/>
  <c r="G55" i="28"/>
  <c r="G52" i="28"/>
  <c r="G49" i="28"/>
  <c r="G46" i="28"/>
  <c r="G43" i="28"/>
  <c r="G40" i="28"/>
  <c r="G37" i="28"/>
  <c r="G34" i="28"/>
  <c r="G31" i="28"/>
  <c r="G28" i="28"/>
  <c r="G25" i="28"/>
  <c r="G24" i="28"/>
  <c r="G21" i="28"/>
  <c r="G18" i="28"/>
  <c r="G69" i="29"/>
  <c r="G50" i="29"/>
  <c r="G49" i="29"/>
  <c r="G78" i="29"/>
  <c r="G74" i="29"/>
  <c r="G67" i="29"/>
  <c r="G9" i="29"/>
  <c r="G10" i="29"/>
  <c r="G11" i="29"/>
  <c r="G12" i="29"/>
  <c r="G13" i="29"/>
  <c r="G14" i="29"/>
  <c r="G17" i="29"/>
  <c r="G18" i="29"/>
  <c r="G20" i="29"/>
  <c r="G22" i="29"/>
  <c r="G24" i="29"/>
  <c r="G27" i="29"/>
  <c r="G28" i="29"/>
  <c r="G30" i="29"/>
  <c r="G32" i="29"/>
  <c r="G35" i="29"/>
  <c r="G38" i="29"/>
  <c r="G40" i="29"/>
  <c r="G42" i="29"/>
  <c r="G45" i="29"/>
  <c r="G46" i="29"/>
  <c r="G47" i="29"/>
  <c r="G48" i="29"/>
  <c r="G52" i="29"/>
  <c r="G71" i="29"/>
  <c r="G81" i="29"/>
  <c r="G82" i="29"/>
  <c r="G85" i="29"/>
  <c r="G86" i="29"/>
  <c r="G88" i="29"/>
  <c r="G90" i="29"/>
  <c r="G92" i="29"/>
  <c r="G94" i="29"/>
  <c r="G96" i="29"/>
  <c r="G98" i="29"/>
  <c r="G100" i="29"/>
  <c r="G102" i="29"/>
  <c r="G104" i="29"/>
  <c r="F51" i="11"/>
  <c r="F52" i="11"/>
  <c r="F53" i="11"/>
  <c r="F54" i="11"/>
  <c r="F55" i="11"/>
  <c r="F56" i="11"/>
  <c r="F57" i="11"/>
  <c r="F58" i="11"/>
  <c r="F59" i="11"/>
  <c r="F60" i="11"/>
  <c r="F61" i="11"/>
  <c r="F62" i="11"/>
  <c r="F63" i="11"/>
  <c r="F64" i="11"/>
  <c r="F65" i="11"/>
  <c r="F67" i="11"/>
  <c r="F68" i="11"/>
  <c r="F69" i="11"/>
  <c r="F70" i="11"/>
  <c r="F71" i="11"/>
  <c r="F72" i="11"/>
  <c r="F73" i="11"/>
  <c r="F74" i="11"/>
  <c r="F75" i="11"/>
  <c r="F76" i="11"/>
  <c r="F77" i="11"/>
  <c r="F78" i="11"/>
  <c r="F79" i="11"/>
  <c r="F80" i="11"/>
  <c r="F81" i="11"/>
  <c r="F82" i="11"/>
  <c r="F83" i="11"/>
  <c r="F84" i="11"/>
  <c r="F85" i="11"/>
  <c r="F86" i="11"/>
  <c r="F87" i="11"/>
  <c r="F60" i="7"/>
  <c r="F49" i="7"/>
  <c r="F47" i="7"/>
  <c r="F45" i="7"/>
  <c r="F43" i="7"/>
  <c r="F41" i="7"/>
  <c r="F39" i="7"/>
  <c r="F34" i="7"/>
  <c r="F60" i="8"/>
  <c r="F62" i="8" s="1"/>
  <c r="F7" i="8" s="1"/>
  <c r="E56" i="25" s="1"/>
  <c r="F49" i="8"/>
  <c r="F47" i="8"/>
  <c r="F44" i="8"/>
  <c r="F43" i="8"/>
  <c r="F42" i="8"/>
  <c r="F22" i="8"/>
  <c r="F10" i="13"/>
  <c r="F33" i="12"/>
  <c r="F31" i="12"/>
  <c r="F29" i="12"/>
  <c r="F27" i="12"/>
  <c r="F25" i="12"/>
  <c r="F23" i="12"/>
  <c r="F21" i="12"/>
  <c r="F105" i="11"/>
  <c r="F103" i="11"/>
  <c r="F101" i="11"/>
  <c r="F100" i="11"/>
  <c r="F99" i="11"/>
  <c r="F98" i="11"/>
  <c r="F46" i="11"/>
  <c r="F44" i="11"/>
  <c r="F42" i="11"/>
  <c r="F40" i="11"/>
  <c r="F11" i="13"/>
  <c r="G584" i="30" l="1"/>
  <c r="G570" i="30"/>
  <c r="G151" i="30"/>
  <c r="G314" i="30"/>
  <c r="G107" i="29"/>
  <c r="F10" i="26" s="1"/>
  <c r="F51" i="7"/>
  <c r="F5" i="7" s="1"/>
  <c r="E63" i="25" s="1"/>
  <c r="F13" i="13"/>
  <c r="E32" i="25" s="1"/>
  <c r="G205" i="30"/>
  <c r="G591" i="30" s="1"/>
  <c r="G94" i="28"/>
  <c r="G100" i="28" s="1"/>
  <c r="G106" i="28" s="1"/>
  <c r="F8" i="26" s="1"/>
  <c r="F155" i="21"/>
  <c r="F8" i="21" s="1"/>
  <c r="E42" i="25" s="1"/>
  <c r="F144" i="21"/>
  <c r="F7" i="21" s="1"/>
  <c r="E41" i="25" s="1"/>
  <c r="F111" i="21"/>
  <c r="F5" i="21" s="1"/>
  <c r="E39" i="25" s="1"/>
  <c r="F697" i="33"/>
  <c r="F593" i="33"/>
  <c r="F62" i="7"/>
  <c r="F6" i="7" s="1"/>
  <c r="E64" i="25" s="1"/>
  <c r="F488" i="33"/>
  <c r="F173" i="33"/>
  <c r="F163" i="33"/>
  <c r="F262" i="33"/>
  <c r="F357" i="33"/>
  <c r="F380" i="33"/>
  <c r="F282" i="33"/>
  <c r="F313" i="33"/>
  <c r="F332" i="33"/>
  <c r="F27" i="8"/>
  <c r="F5" i="8" s="1"/>
  <c r="E54" i="25" s="1"/>
  <c r="F51" i="8"/>
  <c r="F6" i="8" s="1"/>
  <c r="E55" i="25" s="1"/>
  <c r="F108" i="11"/>
  <c r="E30" i="25" s="1"/>
  <c r="G85" i="30"/>
  <c r="G87" i="30" s="1"/>
  <c r="G174" i="30" s="1"/>
  <c r="G37" i="30"/>
  <c r="G242" i="30"/>
  <c r="G278" i="30"/>
  <c r="E48" i="25"/>
  <c r="E50" i="25" s="1"/>
  <c r="E10" i="25" s="1"/>
  <c r="F7" i="4"/>
  <c r="G424" i="30"/>
  <c r="G594" i="30" s="1"/>
  <c r="G501" i="30"/>
  <c r="G573" i="30" s="1"/>
  <c r="F122" i="21"/>
  <c r="F6" i="21" s="1"/>
  <c r="E40" i="25" s="1"/>
  <c r="F99" i="33"/>
  <c r="G478" i="30"/>
  <c r="F91" i="15"/>
  <c r="F93" i="15" s="1"/>
  <c r="E33" i="25" s="1"/>
  <c r="F35" i="12"/>
  <c r="E31" i="25" s="1"/>
  <c r="F293" i="33"/>
  <c r="E58" i="25" l="1"/>
  <c r="E11" i="25" s="1"/>
  <c r="G317" i="30"/>
  <c r="G592" i="30" s="1"/>
  <c r="E44" i="25"/>
  <c r="E9" i="25" s="1"/>
  <c r="F334" i="33"/>
  <c r="F699" i="33"/>
  <c r="F382" i="33"/>
  <c r="F8" i="7"/>
  <c r="E66" i="25"/>
  <c r="E12" i="25" s="1"/>
  <c r="F11" i="21"/>
  <c r="E35" i="25"/>
  <c r="G595" i="30"/>
  <c r="G481" i="30"/>
  <c r="G590" i="30" l="1"/>
  <c r="G599" i="30" s="1"/>
  <c r="G601" i="30" s="1"/>
  <c r="F702" i="33"/>
  <c r="G603" i="30" l="1"/>
  <c r="F12" i="26" s="1"/>
  <c r="F16" i="26" s="1"/>
  <c r="E70" i="25" s="1"/>
  <c r="E71" i="25"/>
  <c r="D10" i="31"/>
  <c r="D11" i="31" s="1"/>
  <c r="D12" i="31" s="1"/>
  <c r="D13" i="31" s="1"/>
  <c r="E72" i="25" l="1"/>
  <c r="E13" i="25" s="1"/>
  <c r="E16" i="25" s="1"/>
  <c r="E18" i="25" s="1"/>
  <c r="E19" i="25" l="1"/>
  <c r="E21" i="25" s="1"/>
  <c r="E22" i="25" s="1"/>
  <c r="E24" i="25" s="1"/>
</calcChain>
</file>

<file path=xl/sharedStrings.xml><?xml version="1.0" encoding="utf-8"?>
<sst xmlns="http://schemas.openxmlformats.org/spreadsheetml/2006/main" count="3307" uniqueCount="1261">
  <si>
    <t>IZVAJALEC NAJ PRI PONUDBENI CENI UPOŠTEVA</t>
  </si>
  <si>
    <r>
      <t>·</t>
    </r>
    <r>
      <rPr>
        <sz val="7"/>
        <rFont val="Calibri"/>
        <family val="2"/>
        <charset val="238"/>
      </rPr>
      <t xml:space="preserve">           </t>
    </r>
    <r>
      <rPr>
        <sz val="11"/>
        <rFont val="Calibri"/>
        <family val="2"/>
        <charset val="238"/>
      </rPr>
      <t>dobavo in montažo strojnih inštalacij in strojne opreme,</t>
    </r>
  </si>
  <si>
    <r>
      <t>·</t>
    </r>
    <r>
      <rPr>
        <sz val="7"/>
        <rFont val="Calibri"/>
        <family val="2"/>
        <charset val="238"/>
      </rPr>
      <t xml:space="preserve">           </t>
    </r>
    <r>
      <rPr>
        <sz val="11"/>
        <rFont val="Calibri"/>
        <family val="2"/>
        <charset val="238"/>
      </rPr>
      <t>kompleten potreben material, pomožni material,</t>
    </r>
  </si>
  <si>
    <r>
      <t>·</t>
    </r>
    <r>
      <rPr>
        <sz val="7"/>
        <rFont val="Calibri"/>
        <family val="2"/>
        <charset val="238"/>
      </rPr>
      <t xml:space="preserve">           </t>
    </r>
    <r>
      <rPr>
        <sz val="11"/>
        <rFont val="Calibri"/>
        <family val="2"/>
        <charset val="238"/>
      </rPr>
      <t>pripravljalna in zaključna dela,</t>
    </r>
  </si>
  <si>
    <r>
      <t>·</t>
    </r>
    <r>
      <rPr>
        <sz val="7"/>
        <rFont val="Calibri"/>
        <family val="2"/>
        <charset val="238"/>
      </rPr>
      <t xml:space="preserve">           </t>
    </r>
    <r>
      <rPr>
        <sz val="11"/>
        <rFont val="Calibri"/>
        <family val="2"/>
        <charset val="238"/>
      </rPr>
      <t xml:space="preserve">vsa pomožna dela za izvršitev pogodbenih del, </t>
    </r>
  </si>
  <si>
    <r>
      <t>·</t>
    </r>
    <r>
      <rPr>
        <sz val="7"/>
        <rFont val="Calibri"/>
        <family val="2"/>
        <charset val="238"/>
      </rPr>
      <t xml:space="preserve">           </t>
    </r>
    <r>
      <rPr>
        <sz val="11"/>
        <rFont val="Calibri"/>
        <family val="2"/>
        <charset val="238"/>
      </rPr>
      <t>ureditev gradbišča v skladu s predpisi; vključno s stroški izdelave in postavitve gradbiščne table,</t>
    </r>
  </si>
  <si>
    <r>
      <t>·</t>
    </r>
    <r>
      <rPr>
        <sz val="7"/>
        <rFont val="Calibri"/>
        <family val="2"/>
        <charset val="238"/>
      </rPr>
      <t xml:space="preserve">           </t>
    </r>
    <r>
      <rPr>
        <sz val="11"/>
        <rFont val="Calibri"/>
        <family val="2"/>
        <charset val="238"/>
      </rPr>
      <t>stroške začasnih priključkov za elektriko, vodo, telefon, fax. ter njihovo  porabo,</t>
    </r>
  </si>
  <si>
    <r>
      <t>·</t>
    </r>
    <r>
      <rPr>
        <sz val="7"/>
        <rFont val="Calibri"/>
        <family val="2"/>
        <charset val="238"/>
      </rPr>
      <t xml:space="preserve">           </t>
    </r>
    <r>
      <rPr>
        <sz val="11"/>
        <rFont val="Calibri"/>
        <family val="2"/>
        <charset val="238"/>
      </rPr>
      <t>izdelavo delavniške dokumentacije in dostavo vzorcev,</t>
    </r>
  </si>
  <si>
    <r>
      <t>·</t>
    </r>
    <r>
      <rPr>
        <sz val="7"/>
        <rFont val="Calibri"/>
        <family val="2"/>
        <charset val="238"/>
      </rPr>
      <t xml:space="preserve">           </t>
    </r>
    <r>
      <rPr>
        <sz val="11"/>
        <rFont val="Calibri"/>
        <family val="2"/>
        <charset val="238"/>
      </rPr>
      <t>izročitve del,</t>
    </r>
  </si>
  <si>
    <r>
      <t>·</t>
    </r>
    <r>
      <rPr>
        <sz val="7"/>
        <rFont val="Calibri"/>
        <family val="2"/>
        <charset val="238"/>
      </rPr>
      <t xml:space="preserve">           </t>
    </r>
    <r>
      <rPr>
        <sz val="11"/>
        <rFont val="Calibri"/>
        <family val="2"/>
        <charset val="238"/>
      </rPr>
      <t xml:space="preserve">udeležbo na tehničnem pregledu, </t>
    </r>
  </si>
  <si>
    <r>
      <t>·</t>
    </r>
    <r>
      <rPr>
        <sz val="7"/>
        <rFont val="Calibri"/>
        <family val="2"/>
        <charset val="238"/>
      </rPr>
      <t xml:space="preserve">           </t>
    </r>
    <r>
      <rPr>
        <sz val="11"/>
        <rFont val="Calibri"/>
        <family val="2"/>
        <charset val="238"/>
      </rPr>
      <t>delo preko delovnega časa in dela ob praznikih,</t>
    </r>
  </si>
  <si>
    <t>Nadgradna flourescenčna svetilka, v aluminijastem ohišju, bele barve, opalni difuzor, 1x54W, barva svetlobe 3000K, v zaščiti IP20, komplet s sijalko, kot:</t>
  </si>
  <si>
    <t>B3-</t>
  </si>
  <si>
    <t>Intra GYON C GL 1x54W T16 G5 EB</t>
  </si>
  <si>
    <t>V =4,5m3/h, dp=30kPa</t>
  </si>
  <si>
    <t>V =1,5m3/h, dp=45kPa</t>
  </si>
  <si>
    <t>Krogelna zaporna pipa za sanitarno toplo vodo do temperature 70 st.C, z navojnim priključkom, komplet z montažnim materialom:</t>
  </si>
  <si>
    <t>DN40 PN10</t>
  </si>
  <si>
    <t>DN40 PN10 z zaščito ročke proti odpiranju</t>
  </si>
  <si>
    <t>DN32 PN10</t>
  </si>
  <si>
    <t>DN25 PN10</t>
  </si>
  <si>
    <t>izpustna PN 10 DN 20</t>
  </si>
  <si>
    <t>Dušilni ventil za sanitarno toplo vodo do temperature 70 st.C, z navojnim priključkom, komplet z montažnim materialom:</t>
  </si>
  <si>
    <t>Protipovratni ventil za sanitarno toplo vodo do 70° C, z navojnimi priključki, komplet z montažnim materialom.</t>
  </si>
  <si>
    <t>DN20 PN10</t>
  </si>
  <si>
    <t>Lovilnik nesnage za sanitarno toplo vodo do 70° C, z navojnimi priključki, komplet z montažnim materialom.</t>
  </si>
  <si>
    <t>Zaprta membranska raztezna posoda za sanitarno toplo vodo pretočne izvedbe, komplet z montažnim materialom. Ustreza Reflex DT 5 200 PN10.
Vcel = 200 l, PN 10;  pN2 = 3,5 bar (n)</t>
  </si>
  <si>
    <t>Manometer za območje tlakov</t>
  </si>
  <si>
    <t>0 - 10 bar, premera 100 mm skupaj s pipo.</t>
  </si>
  <si>
    <t xml:space="preserve"> - za vgradnjo v cev</t>
  </si>
  <si>
    <t xml:space="preserve"> - za vgradnjo v bojler z daljšo tuljko zaradi izolacije bojlerja</t>
  </si>
  <si>
    <t>Cevi:</t>
  </si>
  <si>
    <t>Srednje težka pocinkana navojna cev z ravnimi  konci, izdelana po DIN 2440,  iz materiala St 33, komplet z navojnimi fitingi.</t>
  </si>
  <si>
    <t>DN40 izo. paronepropustno 6mm</t>
  </si>
  <si>
    <t>DN25 izo. paronepropustno 6mm</t>
  </si>
  <si>
    <t>Izolacija cevi za toplo vodo, vodenih vidno, (ITS), za naslednje premere cevi</t>
  </si>
  <si>
    <t>DN40 debelina 25mm</t>
  </si>
  <si>
    <t>DN25 debelina 19mm</t>
  </si>
  <si>
    <t>DN 32 (izolirano 29mm Armaflex)</t>
  </si>
  <si>
    <t>DN 32 (izolirano 29mm Armaflex in zaščiteno z Al. pločevino 0,8mm)</t>
  </si>
  <si>
    <t>Toplotna črpalka zrak-voda, Termotehnika TČ 32 KV-HT za pripravo STV. Naprava je sestavljena iz ohišja, kompresorja, uparjalnika, kondenzatorja, ekspanzijskega ventila, prenosnika toplote, regulacijo za en ogrevalni krog priprave STV ter vsem pripadajočim montažnim materialom. Zajeta, vsa temperaturna tipala in elektronski regulator Termotronic 3000 s kabliranjem in ModBus RS 485/ModBus - TCP IP vmesnik za priklop na CNS. Strojni in elektro priklop. Dobava in montaža na zunanje stojalo</t>
  </si>
  <si>
    <t>Izdelava jeklenega podnožja za zunajo enoto po skici proizvajalca ter izvedba odtoka do potopne črpalke kotlovnice. Ocena: cca. 50kg vročecinkano stojalo na betonskem podstavku.</t>
  </si>
  <si>
    <t>Zaščitna kovinska konstrukcija za zunanjo enoto toplotne črpalke. Konstrukcija je sestavljena iz profilov 40x40mm in z žične mreže 2mm z rastrom 40x40mm. Konstrukcija je demontažne izvedbe zaradi servisa toplotne črpalke. Ocena teže 150kg.</t>
  </si>
  <si>
    <t>Varnostni ventil za toplo vodo  komplet z montažnim materialom, PN 10 DN 15/15. Tlak odpiranja: 2,5 bar</t>
  </si>
  <si>
    <t>Zaprta membranska raztezna posoda za toplo vodo, komplet z montažnim materialom. Vcel = 8 l, PN 10;  pN2 = 1,5 bar (n)</t>
  </si>
  <si>
    <t>Izpiranje in dezinfekcija razvoda sanitarne vode ter izdaja poročila o dezinfekciji.</t>
  </si>
  <si>
    <t>pš</t>
  </si>
  <si>
    <t>Tlačni preizkus vodne instalacije na tlak 13bar v času trajanja 24h.</t>
  </si>
  <si>
    <t>Tlačni preizkus spirale bojlerja in instalacije toplotne črpalke na tlak 13bar v času trajanja 24h.</t>
  </si>
  <si>
    <t>Montaža in priključitev elementov, avtomatike, preizkusno obratovanje in kontrola delovanja.</t>
  </si>
  <si>
    <t>Pomožna gradbena dela pri izvedbi kotlovnice.</t>
  </si>
  <si>
    <t>E. Prečrpavanje meteronih vod</t>
  </si>
  <si>
    <t>Potopna črpalka Wilo-Drain TS 40/14. Potopni blok agregat za navpično mokro montažo za črpanje umazane vode, vklj. z navpičnim tlačnim priključkom z notranjim navojem. Motor z 10m dolgim vzdolžno vodotesnim in snemljivim priključnim kablom. Črpalka se vklaplja preko svojega plovnega stikala.</t>
  </si>
  <si>
    <t>Povezava na sistem meteornih vod kot tlačni vod iz potopne črpalke:</t>
  </si>
  <si>
    <t>Cev PE d50 PN6</t>
  </si>
  <si>
    <t>protipovratni ventil za umazano vodo velikosti 6/4"</t>
  </si>
  <si>
    <t>Strojna in elektro montaža črpalke</t>
  </si>
  <si>
    <t>Izdelava odtoka dimnika iz cevi PP75 v naklonu 2% in dolžine 6m proti jašku prečrpavanja.</t>
  </si>
  <si>
    <t>Kovinski talni sifon velikosti 15x15cm za vgradnjo v revizijski jašek in povezava na jašek prečrpavanja v dolžini 0,5m iz cevi PP50.</t>
  </si>
  <si>
    <t>Pripravljalna dela, zarisovanje in  zaključna dela.  
Transportni in manipulativni stroški.</t>
  </si>
  <si>
    <t>F. Prezračevanje kotlovnice</t>
  </si>
  <si>
    <t xml:space="preserve">Zračni kanali, izdelani iz pocinkane pločevine nazivne velikosti in debeline po SIST EN 1505 oziroma po DIN 24190 in 24191, oblike F (vzdolžno zarobljeni z vložkom tesnila), med seboj so spojeni prirobnično z MEZ kotniki. </t>
  </si>
  <si>
    <t>Zračni kanali, izdelani iz nerjave pločevine nazivne velikosti in debeline po SIST EN 1505 oziroma po DIN 24190 in 24191. Kanali ki so v zalogovniku in velikosti D200mm.</t>
  </si>
  <si>
    <t>Elementi za transport zraka:</t>
  </si>
  <si>
    <t xml:space="preserve">Polradialni ventilator S&amp;P TD 800/200 za podatke V=650m3/h in dp=70Pa.
Pel=70W; U=230V
Krmiljen preko tedenskega programa (v elektro popisu tedenska programska ura).
Strojni in elektro priklop.
</t>
  </si>
  <si>
    <t>G. Dimnik</t>
  </si>
  <si>
    <t>Dimniška vertikal fi 250 mm</t>
  </si>
  <si>
    <t>Priključek za čiščenje</t>
  </si>
  <si>
    <t>Dimniška vratca in revizijska odprtina</t>
  </si>
  <si>
    <t>Kondenzna posoda z izpustom</t>
  </si>
  <si>
    <t>Diletacijski zaključek dimnika</t>
  </si>
  <si>
    <t>Pripravljalna in gradbena dela</t>
  </si>
  <si>
    <t>* vsi dimniški elementi izolirani!</t>
  </si>
  <si>
    <t xml:space="preserve">H. Ostala dela </t>
  </si>
  <si>
    <t>Izdelava nalepk . Piktogramov</t>
  </si>
  <si>
    <t>Izvedba prebojev skozi betonske stene do debeline 30cm:</t>
  </si>
  <si>
    <t>do d100mm</t>
  </si>
  <si>
    <t>do d200mm</t>
  </si>
  <si>
    <t>Izdelava PID dokumentacije</t>
  </si>
  <si>
    <t>Shema vezave priključne postaje z navodili za obratovanje, vložena v okvir in zaščitena s steklom.</t>
  </si>
  <si>
    <t>SKUPAJ KOTLOVNICA S PRIPRAVO STV (EUR)</t>
  </si>
  <si>
    <t>3.2. - RADIATORSKI VENTILI, BALANSIRNI VENTILI IN TERMOSTATSKE GLAVE</t>
  </si>
  <si>
    <t>A. Radiatorsko ogrevanje</t>
  </si>
  <si>
    <t>Radiatorski termoststaski ventil (pozicijo prikazati ločeno od radiatorjev tudi če se dobavljajo radiatorji skupaj z ventili). Doibava in montaža.</t>
  </si>
  <si>
    <t>Termostatska glava z vgrajenim tipalom, proizv./tip</t>
  </si>
  <si>
    <t>Dobava in montaža novih termostatskih glav Danfoss RA 2920 z možnostjo blokiranja in omejevanja temperature za montažo z imbus ključem - ojačan model za javne prostore.</t>
  </si>
  <si>
    <t>Varovalka pred nepooblaščenim snemanjem</t>
  </si>
  <si>
    <t>Vse dobava in montaža.</t>
  </si>
  <si>
    <t>Zaporni elementi dvižnih vodov in balansiranje dvižnih vodov:</t>
  </si>
  <si>
    <t xml:space="preserve">Regulator tlačne razlike sestavljen iz regulatorja tlaka STAP z membrano na povratnem vodu in poševnosedežnega ventila za hidravlično uravnoteženje STAD z izpustom za priključitev kapilare na predtoku. Priključek je navojni, tlačni razred PN 16,  namenjen za delovno temperaturo od –20°C do 120°C, maks.tlačna razlika 250 kPa. Oba ventila imata funkcijo zapornega elementa, proporcionalno nastavitev pretoka in tlaka ter merilne priključke za meritve pretoka, tlaka, temperature in moči. Izdelana iz na staranje odporne zlitine A-metal. Postavka vključuje nastavitev regulatorja tlaka in izdelavo zapisnika o doseženih pretokih, proizvod IMI HYDRONIC. </t>
  </si>
  <si>
    <t>STAP + STAD DN 15 (10 – 60 kPa)</t>
  </si>
  <si>
    <t>par</t>
  </si>
  <si>
    <t>STAP + STAD DN 20 (10 – 60 kPa)</t>
  </si>
  <si>
    <t>Krogelna zaporna pipa za toplo vodo do temperature 70 st.C, z navojnim priključkom in izpustom komplet z montažnim materialom:</t>
  </si>
  <si>
    <t>Krogelna zaporna pipa z EM pogonom za toplo vodo do temperature 70 st.C, z navojnim priključkom in izpustom komplet z montažnim materialom. Dobavljeno v sklopu CNS - upoštevati samo montažo.</t>
  </si>
  <si>
    <t>B. Hlajenje</t>
  </si>
  <si>
    <t xml:space="preserve">Notranja enota multi split sistema  izvedbe za spuščeni strop velikosti 600x600mm  za hlajenje, z električno povezavo, filtri za zrak, daljinskim upravljalnikom (skupaj z baterijami za nemoteno delovanje)  z možnostjo programiranega delovanja enote in merjenjem temperature prostora, zagonom, navodil za uporabo v slovenskem jeziku, vakuumiranjem, poljnjenjem s hladilnim sredstvom R 410A, z daljinskim upravljlnikom ter montažnim in pritrdilnim materialom. </t>
  </si>
  <si>
    <t xml:space="preserve">Mitsubishi  MSZ-FH25VE </t>
  </si>
  <si>
    <t>vmesnik za nadzor in upravljanje klimatske naprave Mitsubishi Electric iz serije M/S/P s protokolom ModBus - lokalni priklop.</t>
  </si>
  <si>
    <t>Moč hlajenja 2,5kW in moč ogrevanja 2,8kW</t>
  </si>
  <si>
    <t>Zunanja enota multi split izvedbe enocevnega split sistema skupaj z zagonom, navodila za uporabo, montažnim in pritrdilnim materialom  Qh=10kW  Ne=3,2kW  U=230V. (Zunanja enota kot petorček)</t>
  </si>
  <si>
    <t>Mitsubishi  MXZ - 5D102VA</t>
  </si>
  <si>
    <t>PVC 32 cev za odvod kondenzata</t>
  </si>
  <si>
    <t>Električna povezava notranjih enot z zunanjimi in napajanje zunanje enote</t>
  </si>
  <si>
    <t xml:space="preserve">Pomozna gradbena dela kot so dolbljenje utorov, vrtanje prebojev do velikosti 100mm itd. </t>
  </si>
  <si>
    <t>Pripravljalna del, zarisovanje, zakljucna dela, stroški prevoza in zavarovanja.</t>
  </si>
  <si>
    <t>SKUPAJ RADIATORSKI IN BALANSIRNI VENTILI TER HLAJENJE (EUR)</t>
  </si>
  <si>
    <t>3.3 - PREZRAČEVANJE Z REKUPERACIJO</t>
  </si>
  <si>
    <t>A. Prezračevanje garderobe</t>
  </si>
  <si>
    <t>Dovodno odvodna klimatski naprava kot bazenske izvedbe. Pokrovi klimatske naprave so iz pocinkane barvane pločevine z vmesno izolacijo s požarnim razredom A1. Debelina stene je 50mm. Ventilatorska enota z direktno gnanim enohitrostnim el. motorjem.</t>
  </si>
  <si>
    <t xml:space="preserve"> - Hext= 450/450 Pa</t>
  </si>
  <si>
    <t xml:space="preserve"> - Grelnik zraka z grelno močjo, Qg = 29,3 kW</t>
  </si>
  <si>
    <t>Vodni grelnik vgrajen v napravo z elementi:</t>
  </si>
  <si>
    <t>3x krogelna pipa G5/4", 1x regulacijska dušilna pipa G5/4", protipovratna loputa G5/4", montaža ventila  DN25 Kvs=8 s pogonom, obtočna črpalka Wilo Stratos 25/1-6.</t>
  </si>
  <si>
    <t xml:space="preserve"> - medij: voda 55/45°C</t>
  </si>
  <si>
    <t xml:space="preserve"> - tempratura vpiha: 40°C</t>
  </si>
  <si>
    <t xml:space="preserve"> . Filtri: razred filtracije F5</t>
  </si>
  <si>
    <t xml:space="preserve"> - končni padec tlaka: 200-250 Pa</t>
  </si>
  <si>
    <t xml:space="preserve"> -Rekuperator z eliminatorjem in kondenčno banico</t>
  </si>
  <si>
    <t xml:space="preserve"> -sveži zrak: -16°C/90%rvl (zima),34°C/40%rvl (leto)</t>
  </si>
  <si>
    <t xml:space="preserve"> -prostor:24°C/40%rvl (zima), 26°C/55%rvl</t>
  </si>
  <si>
    <t xml:space="preserve">  - temperaturni izkoristek zavržene toplote:min.76,9%</t>
  </si>
  <si>
    <t xml:space="preserve"> - Električna priključna moč naprave, Qe = 4,7 kW</t>
  </si>
  <si>
    <t xml:space="preserve"> - kabliranje in klemanje na objektu: Komplet s pripadajočimi kabli v zaščitnih ceveh med
krmilno omaro nape ter posameznimi elementi nape, povprečna dolžina kabla 15m (kje bo lokacija krm. omare). </t>
  </si>
  <si>
    <t xml:space="preserve"> -zagon sistema, priučitev osebja,dokumentacija</t>
  </si>
  <si>
    <t>Funkcija delovanja naprave:</t>
  </si>
  <si>
    <t xml:space="preserve"> - omejevanje temperature vpiha</t>
  </si>
  <si>
    <t xml:space="preserve"> - kontrola zamazanosti filtra</t>
  </si>
  <si>
    <t xml:space="preserve"> - kontrola delovanja ventilatorja</t>
  </si>
  <si>
    <t xml:space="preserve"> - regulacija temperature in vlage v prostoru sušilnice</t>
  </si>
  <si>
    <t xml:space="preserve"> - regulacija žaluzij </t>
  </si>
  <si>
    <t xml:space="preserve"> - by pass regulacija</t>
  </si>
  <si>
    <t xml:space="preserve"> - frekvenčna regulacija hitrosti ventilatorja</t>
  </si>
  <si>
    <t xml:space="preserve"> - protizmrzovalna zaščita vodnega grelnika</t>
  </si>
  <si>
    <t xml:space="preserve"> - požarni izklop naprave preko požarne centrale</t>
  </si>
  <si>
    <t xml:space="preserve"> Dimenzije klimatske naprave:</t>
  </si>
  <si>
    <t xml:space="preserve"> -dolžina: 2980 mm</t>
  </si>
  <si>
    <t xml:space="preserve"> -širina: 1015 mm</t>
  </si>
  <si>
    <t xml:space="preserve"> - višina: 1590 mm</t>
  </si>
  <si>
    <t>Certifikati:</t>
  </si>
  <si>
    <t xml:space="preserve"> - CE,TUV,EUROVENT</t>
  </si>
  <si>
    <t xml:space="preserve"> - tip naprave: KU-ENERGIJA; dobavitelj: Energija inženiring d.o.o.</t>
  </si>
  <si>
    <t>V SKLOPU NAPRAVE N-1 DOBAVITELJ CNS DOBAVI OPREMO KOT JE OPISANO V NADALJEVANJU. UPOŠTEVATI MONTAŽO TE OPREME (ta oprema je popisana v CNS):</t>
  </si>
  <si>
    <t>* mikroprocesorski krmilnik</t>
  </si>
  <si>
    <t>* komunikacijska oprema</t>
  </si>
  <si>
    <t>* periferni elementi:</t>
  </si>
  <si>
    <t>*Frekvenčna pretvornika:</t>
  </si>
  <si>
    <t>Celotno elektro ožičenje naprave</t>
  </si>
  <si>
    <t>Postavitev uskladiti uskladiti z elektro deli.</t>
  </si>
  <si>
    <t>Kanali</t>
  </si>
  <si>
    <t>Zračni kanali pravokotnega in okroglega preseka, izdelani iz pocinkane pločevine po DIN 1946, kompletno s fazonskimi kosi, kolenskimi usmerniki, regulacijskimi loputami, dodatkom za odrez, tesnilnim in obešalnim materialom.</t>
  </si>
  <si>
    <t>Izolacija</t>
  </si>
  <si>
    <t>Izolacija za pločevinaste kanale (sveži zrak in zavrženi zrak) z Armaflexom parozaporne izvedbe debeline 19mm .</t>
  </si>
  <si>
    <t>13mm</t>
  </si>
  <si>
    <t>19mm</t>
  </si>
  <si>
    <t>Distribucijski elementi za zrak:</t>
  </si>
  <si>
    <t>Rešetke za vgradnjo v kanal ali priključno komoro, z nastavkom za regulacijo pretočne količine zraka, za dovod in odvod zraka, skupaj s tesnilnim in montažnim materialom.</t>
  </si>
  <si>
    <t>AR-2 2.225x125</t>
  </si>
  <si>
    <t>AR-2 325x225</t>
  </si>
  <si>
    <t>AR-2 1.025x525</t>
  </si>
  <si>
    <t>AR-2 425x125</t>
  </si>
  <si>
    <t>Odvodni/dovodni ventil ali dovodni ventil s priključno škatlo okrogle izvedbe.</t>
  </si>
  <si>
    <t>PV-2 100mm</t>
  </si>
  <si>
    <t>PV-2 125mm</t>
  </si>
  <si>
    <t>PPV-2 125mm (požarni ventil)</t>
  </si>
  <si>
    <t>Dekoracijska fasadna rešetka za sveži zrak iz Al in z zaključenim robom vgrajena v okensko odprtino velikosti 100x110 (za napravi N-1 in N-2).</t>
  </si>
  <si>
    <t>AZR3 550x750</t>
  </si>
  <si>
    <t>Požarne lopute; EI60 s pogonom 230V za:</t>
  </si>
  <si>
    <t>spiro cev F125mm</t>
  </si>
  <si>
    <t>Pritrdilni, tesnilni in montažni material</t>
  </si>
  <si>
    <t xml:space="preserve">Pomozna gradbena dela kot so dolbljenje utorov, vrtanje prebojev itd. </t>
  </si>
  <si>
    <t>Vnos naprave N1 v prostor. Vnos v razstavljenem stanju in nato sestava ali vnos pred dokončanjem sten. Uporaba avtodvigala, viličarja, ... za vnos naprav.</t>
  </si>
  <si>
    <t xml:space="preserve">Pripravljalna dela, zaključna dela in zarisovanje prebojev za prehod zračnih kanalov v kleti (betonske stene) ter vstavljanje stirodura ali lesenih škatel v opaž </t>
  </si>
  <si>
    <t>Pritrdilni in tesnilni material.</t>
  </si>
  <si>
    <t>B. Prezračevanje jedilnica</t>
  </si>
  <si>
    <t>Dovodno odvodna klimatski naprava standardne izvedbe. Pokrovi klimatske naprave so iz pocinkane barvane pločevine z vmesno izolacijo s požarnim razredom A1.Debelina stene je 50mm.</t>
  </si>
  <si>
    <t xml:space="preserve"> - Grelnik zraka z grelno močjo, Qg = 15 kW</t>
  </si>
  <si>
    <t>3x krogelna pipa G1", 1x regulacijska dušilna pipa G1", protipovratna loputa G1", montaža ventila  DN15 Kvs=4 s pogonom, obtočna črpalka Wilo Stratos Pico 25/1-6.</t>
  </si>
  <si>
    <t xml:space="preserve"> - tempratura vpiha: 24°C</t>
  </si>
  <si>
    <t xml:space="preserve">  - temperaturni izkoristek zavržene toplote:min.80,7%</t>
  </si>
  <si>
    <t xml:space="preserve"> - Električna priključna moč naprave, Qe = 5,6 kW</t>
  </si>
  <si>
    <t xml:space="preserve"> - regulacija temperature v prostoru</t>
  </si>
  <si>
    <t xml:space="preserve"> - regulacija kvalitete zraka</t>
  </si>
  <si>
    <t xml:space="preserve"> - nočno pohlajevanje; regulacija prostega hlajenja</t>
  </si>
  <si>
    <t xml:space="preserve"> -dolžina: 3200 mm</t>
  </si>
  <si>
    <t xml:space="preserve"> -širina: 1670 mm</t>
  </si>
  <si>
    <t>V SKLOPU NAPRAVE N-2 DOBAVITELJ CNS DOBAVI OPREMO KOT JE OPISANO V NADALJEVANJU. UPOŠTEVATI MONTAŽO TE OPREME (ta oprema je popisana v CNS):</t>
  </si>
  <si>
    <t>Kot npr: JUNG</t>
  </si>
  <si>
    <t>Tipalo CO2 v kanalu, območje 0...2k ppm, izhod 0-10Vdc</t>
  </si>
  <si>
    <t>Kot npr: S+S Regeltechnik  - MKCO2_LC</t>
  </si>
  <si>
    <t>Tipalo temperature, potopno s tulcem , sonda 100mm, -20.. +150st.C, izhod 4-20mA, INOX tulka vključena</t>
  </si>
  <si>
    <t>*Frekvenčni pretvorniki:</t>
  </si>
  <si>
    <t>AR-2 525x225</t>
  </si>
  <si>
    <t>Dekoracijska žična mreža za zavrženi zrak iz jeklene žice in z zaključenim robom vgrajena v skupni odvod velikosti 100x60 (za napravi N-1 in N-2).</t>
  </si>
  <si>
    <t>Vnos naprave N2 v prostor. Vnos v razstavljenem stanju in nato sestava ali vnos pred dokončanjem sten. Uporaba avtodvigala, viličarja, ... za vnos naprav.</t>
  </si>
  <si>
    <t>C. Prezračevanje učilnice</t>
  </si>
  <si>
    <t xml:space="preserve"> - Grelnik zraka z grelno močjo, Qg = 12 kW</t>
  </si>
  <si>
    <t xml:space="preserve"> - tempratura vpiha: 25°C</t>
  </si>
  <si>
    <t xml:space="preserve">  - temperaturni izkoristek zavržene toplote:min.82,3%</t>
  </si>
  <si>
    <t xml:space="preserve"> - Električna priključna moč naprave, Qe = 4,6 kW</t>
  </si>
  <si>
    <t xml:space="preserve"> -dolžina: 3000 mm</t>
  </si>
  <si>
    <t xml:space="preserve"> - višina: 1670 mm</t>
  </si>
  <si>
    <t>Kot npr: JUNG.</t>
  </si>
  <si>
    <t>Dušilniki zvoka:</t>
  </si>
  <si>
    <t>Dekoracijska zaščitna mreža za sveži in zavrženi zrak iz jeklene žice in z zaključenim robom vgrajena v skupni odvod velikosti 600x400.</t>
  </si>
  <si>
    <t>Vnos naprave N3 v prostor. Vnos v razstavljenem stanju in nato sestava ali vnos pred dokončanjem sten. Uporaba avtodvigala, viličarja, ... za vnos naprav.</t>
  </si>
  <si>
    <t>SKUPAJ PREZRAČEVANJE Z REKUPERACIJO (EUR)</t>
  </si>
  <si>
    <t>SKUPAJ SUBVENCIONIRANO (EUR)</t>
  </si>
  <si>
    <t>V SKLOPU OGREVANJE DOBAVITELJ CNS DOBAVI OPREMO KOT JE OPISANO V NADALJEVANJU. UPOŠTEVATI MONTAŽO TE OPREME (ta oprema je popisana v CNS):</t>
  </si>
  <si>
    <t>* Mikroprocesorski modularni krmilnik</t>
  </si>
  <si>
    <t>* Komunikacijska oprema</t>
  </si>
  <si>
    <t>* Periferni elementi</t>
  </si>
  <si>
    <t>El. motorni pogon ventila, 3-točkovno krmiljenje, napajanje 24VAC, 1.5M kabel, STD ADAPTER</t>
  </si>
  <si>
    <t>Kot npr: Honeywell MVN613A1500</t>
  </si>
  <si>
    <r>
      <t xml:space="preserve">Zalogovna posoda toplote  za biomasni kotel. Volumen 3.000l, premer 1.400/1.600mm, višina 2.000mm. Izolirana v izolaciji iz kamene volne d=100mm in v Al. oplaščenju. Posoda ima priključke s prirobnicami: 4x DN80 in navojne priključke 2x G1"  in 8x G1/2". 
</t>
    </r>
    <r>
      <rPr>
        <i/>
        <sz val="11"/>
        <rFont val="Calibri"/>
        <family val="2"/>
        <charset val="238"/>
      </rPr>
      <t>Zalogovna posoda je zvarjena v kotlovnici!</t>
    </r>
  </si>
  <si>
    <r>
      <t xml:space="preserve"> - Obtočna črpalka kotla Wilo Stratos 40/1-8 CAN PN6/10 za podatke: V=13m</t>
    </r>
    <r>
      <rPr>
        <vertAlign val="superscript"/>
        <sz val="11"/>
        <rFont val="Calibri"/>
        <family val="2"/>
        <charset val="238"/>
      </rPr>
      <t>3</t>
    </r>
    <r>
      <rPr>
        <sz val="11"/>
        <rFont val="Calibri"/>
        <family val="2"/>
        <charset val="238"/>
      </rPr>
      <t>/h in dp=40kPa. 
Pel=0,32kW in U=230V</t>
    </r>
  </si>
  <si>
    <r>
      <t>Okrogli termometri za območje 0-120</t>
    </r>
    <r>
      <rPr>
        <vertAlign val="superscript"/>
        <sz val="11"/>
        <rFont val="Calibri"/>
        <family val="2"/>
        <charset val="238"/>
      </rPr>
      <t>o</t>
    </r>
    <r>
      <rPr>
        <sz val="11"/>
        <rFont val="Calibri"/>
        <family val="2"/>
        <charset val="238"/>
      </rPr>
      <t>C in premera 100mm. (2x zalogovnik in 2x cev).</t>
    </r>
  </si>
  <si>
    <r>
      <t>nm</t>
    </r>
    <r>
      <rPr>
        <vertAlign val="superscript"/>
        <sz val="11"/>
        <rFont val="Calibri"/>
        <family val="2"/>
        <charset val="238"/>
      </rPr>
      <t>3</t>
    </r>
  </si>
  <si>
    <r>
      <t xml:space="preserve"> - termometri fi80 0-120</t>
    </r>
    <r>
      <rPr>
        <vertAlign val="superscript"/>
        <sz val="10"/>
        <rFont val="Calibri"/>
        <family val="2"/>
        <charset val="238"/>
      </rPr>
      <t>o</t>
    </r>
    <r>
      <rPr>
        <sz val="10"/>
        <rFont val="Calibri"/>
        <family val="2"/>
        <charset val="238"/>
      </rPr>
      <t>C</t>
    </r>
  </si>
  <si>
    <r>
      <t>Akumulator / Bojler za sanitarno toplo vodo, plašč iz nerjave jeklene pločevine AISI 316L, za nazivni tlak PN 10, komplet z originalno izolacijo proizvajalca iz polivretanske pene in zaščitena s PVC prevleko (ali 100mm kamena volna z Al. pločevino 0,8mm).  Priključki 4x6/4", 1x1", 6x1/2". Premer akomulatorja 1.000 mm in višina 2.000 mm. Moč dodatne spirale prenosnika toplote 40kW pri podanem režimu 65/35</t>
    </r>
    <r>
      <rPr>
        <vertAlign val="superscript"/>
        <sz val="11"/>
        <rFont val="Calibri"/>
        <family val="2"/>
        <charset val="238"/>
      </rPr>
      <t>0</t>
    </r>
    <r>
      <rPr>
        <sz val="11"/>
        <rFont val="Calibri"/>
        <family val="2"/>
        <charset val="238"/>
      </rPr>
      <t>C - 10/60</t>
    </r>
    <r>
      <rPr>
        <vertAlign val="superscript"/>
        <sz val="11"/>
        <rFont val="Calibri"/>
        <family val="2"/>
        <charset val="238"/>
      </rPr>
      <t>0</t>
    </r>
    <r>
      <rPr>
        <sz val="11"/>
        <rFont val="Calibri"/>
        <family val="2"/>
        <charset val="238"/>
      </rPr>
      <t>C. Izveden mora biti narejen v skladu z UNI EN ISO 9001-2000 in po EU direktivi za konstrukcijo 97/23/CE (PED), člen 3-paragraf 3 (priloga bojlerju: Izjava o skladnosti)</t>
    </r>
  </si>
  <si>
    <r>
      <t>Termometer kotne palične izvedbe v zaščitnem ohišju iz kovinske cev za merjenje temperatur 0-90</t>
    </r>
    <r>
      <rPr>
        <vertAlign val="superscript"/>
        <sz val="10"/>
        <rFont val="Calibri"/>
        <family val="2"/>
        <charset val="238"/>
      </rPr>
      <t>0</t>
    </r>
    <r>
      <rPr>
        <sz val="10"/>
        <rFont val="Calibri"/>
        <family val="2"/>
        <charset val="238"/>
      </rPr>
      <t xml:space="preserve">C. </t>
    </r>
  </si>
  <si>
    <r>
      <t>Montaža v jašek kotlovnice. Podatki: V=8m</t>
    </r>
    <r>
      <rPr>
        <vertAlign val="superscript"/>
        <sz val="11"/>
        <rFont val="Calibri"/>
        <family val="2"/>
        <charset val="238"/>
      </rPr>
      <t>3</t>
    </r>
    <r>
      <rPr>
        <sz val="11"/>
        <rFont val="Calibri"/>
        <family val="2"/>
        <charset val="238"/>
      </rPr>
      <t>/h in dp=100kPa medij: meteorna voda; Pel=0,8kW in U=230V</t>
    </r>
  </si>
  <si>
    <r>
      <t>Priključek za peč fi 250/90</t>
    </r>
    <r>
      <rPr>
        <vertAlign val="superscript"/>
        <sz val="11"/>
        <rFont val="Calibri"/>
        <family val="2"/>
        <charset val="238"/>
      </rPr>
      <t xml:space="preserve">0 </t>
    </r>
    <r>
      <rPr>
        <sz val="11"/>
        <rFont val="Calibri"/>
        <family val="2"/>
        <charset val="238"/>
      </rPr>
      <t>- priključni kos</t>
    </r>
  </si>
  <si>
    <r>
      <t>Dimniško koleno fi  250/90</t>
    </r>
    <r>
      <rPr>
        <vertAlign val="superscript"/>
        <sz val="11"/>
        <rFont val="Calibri"/>
        <family val="2"/>
        <charset val="238"/>
      </rPr>
      <t>0</t>
    </r>
  </si>
  <si>
    <r>
      <t>Termostatski ventil</t>
    </r>
    <r>
      <rPr>
        <sz val="11"/>
        <rFont val="Calibri"/>
        <family val="2"/>
        <charset val="238"/>
      </rPr>
      <t xml:space="preserve"> za jekleno ploščno ogrevalo.</t>
    </r>
  </si>
  <si>
    <r>
      <t xml:space="preserve"> - Vz =3000/3000 m</t>
    </r>
    <r>
      <rPr>
        <vertAlign val="superscript"/>
        <sz val="11"/>
        <rFont val="Calibri"/>
        <family val="2"/>
        <charset val="238"/>
      </rPr>
      <t>3</t>
    </r>
    <r>
      <rPr>
        <sz val="11"/>
        <rFont val="Calibri"/>
        <family val="2"/>
        <charset val="238"/>
      </rPr>
      <t>/h</t>
    </r>
  </si>
  <si>
    <r>
      <t xml:space="preserve"> - temperatura prostora: 24</t>
    </r>
    <r>
      <rPr>
        <vertAlign val="superscript"/>
        <sz val="11"/>
        <rFont val="Calibri"/>
        <family val="2"/>
        <charset val="238"/>
      </rPr>
      <t>0</t>
    </r>
    <r>
      <rPr>
        <sz val="11"/>
        <rFont val="Calibri"/>
        <family val="2"/>
        <charset val="238"/>
      </rPr>
      <t xml:space="preserve"> C</t>
    </r>
  </si>
  <si>
    <r>
      <t>m</t>
    </r>
    <r>
      <rPr>
        <vertAlign val="superscript"/>
        <sz val="11"/>
        <rFont val="Calibri"/>
        <family val="2"/>
        <charset val="238"/>
      </rPr>
      <t>2</t>
    </r>
  </si>
  <si>
    <r>
      <t xml:space="preserve"> - Vz =4000/4000 m</t>
    </r>
    <r>
      <rPr>
        <vertAlign val="superscript"/>
        <sz val="11"/>
        <rFont val="Calibri"/>
        <family val="2"/>
        <charset val="238"/>
      </rPr>
      <t>3</t>
    </r>
    <r>
      <rPr>
        <sz val="11"/>
        <rFont val="Calibri"/>
        <family val="2"/>
        <charset val="238"/>
      </rPr>
      <t>/h</t>
    </r>
  </si>
  <si>
    <r>
      <t xml:space="preserve"> - temperatura prostora: 21</t>
    </r>
    <r>
      <rPr>
        <vertAlign val="superscript"/>
        <sz val="11"/>
        <rFont val="Calibri"/>
        <family val="2"/>
        <charset val="238"/>
      </rPr>
      <t>0</t>
    </r>
    <r>
      <rPr>
        <sz val="11"/>
        <rFont val="Calibri"/>
        <family val="2"/>
        <charset val="238"/>
      </rPr>
      <t xml:space="preserve"> C</t>
    </r>
  </si>
  <si>
    <r>
      <t xml:space="preserve"> - Vz =3.000/3.000 m</t>
    </r>
    <r>
      <rPr>
        <vertAlign val="superscript"/>
        <sz val="11"/>
        <rFont val="Calibri"/>
        <family val="2"/>
        <charset val="238"/>
      </rPr>
      <t>3</t>
    </r>
    <r>
      <rPr>
        <sz val="11"/>
        <rFont val="Calibri"/>
        <family val="2"/>
        <charset val="238"/>
      </rPr>
      <t>/h</t>
    </r>
  </si>
  <si>
    <r>
      <t xml:space="preserve"> - temperatura prostora: 22</t>
    </r>
    <r>
      <rPr>
        <vertAlign val="superscript"/>
        <sz val="11"/>
        <rFont val="Calibri"/>
        <family val="2"/>
        <charset val="238"/>
      </rPr>
      <t>0</t>
    </r>
    <r>
      <rPr>
        <sz val="11"/>
        <rFont val="Calibri"/>
        <family val="2"/>
        <charset val="238"/>
      </rPr>
      <t xml:space="preserve"> C</t>
    </r>
  </si>
  <si>
    <r>
      <rPr>
        <b/>
        <sz val="11"/>
        <rFont val="Calibri"/>
        <family val="2"/>
        <charset val="238"/>
      </rPr>
      <t>Z</t>
    </r>
    <r>
      <rPr>
        <sz val="11"/>
        <rFont val="Calibri"/>
        <family val="2"/>
        <charset val="238"/>
      </rPr>
      <t xml:space="preserve">a vgradnjo v kanal. Dolžina L=1.000mm ter 800x500mm; tip DZ-2/100/5 </t>
    </r>
  </si>
  <si>
    <t>Gibljiva PVC cev, dolžine do 30cm, komplet s pripadajočimi uvodnicami</t>
  </si>
  <si>
    <t>Električni priklop in označevanje elementov:</t>
  </si>
  <si>
    <t>frekvenčnih črpalk ogrevanja</t>
  </si>
  <si>
    <t>elementov avtomatike (tipala, pogoni ventilov,..)</t>
  </si>
  <si>
    <t>Sodelovanje pri preizkusu ožičenja strojnih naprav in elementov vezanih na avtomatsko regulacijo toplotne postaje</t>
  </si>
  <si>
    <t xml:space="preserve">kompl. </t>
  </si>
  <si>
    <t>RAZDELILNIKI in STIKALNA OPREMA za avtomatsko regulacijo toplotne postaje</t>
  </si>
  <si>
    <t>Razdelilnik R-TP (oplotna postaja),
predviden kot nadometna zidna omara iz pločevine, BELO barvana, dimenzije 600x1600x300mm, z vrati, po detajlu ter vgrajeno opremo:</t>
  </si>
  <si>
    <t>Velikost omare pred izvedbo prilagoditi končno naročeni regulacijski opremi klimata</t>
  </si>
  <si>
    <t>stikalo, 25A, 3p, na vratih</t>
  </si>
  <si>
    <t>stikalo, 10A, 1-0-2,  na vratih</t>
  </si>
  <si>
    <t>C/2 A, 1p</t>
  </si>
  <si>
    <t>C/6 A, 1p</t>
  </si>
  <si>
    <t>kontaktor 24Vac</t>
  </si>
  <si>
    <t>10A, s pomožnimi kontakti +NO+NC</t>
  </si>
  <si>
    <t>krmilni rele, 3 preklopni kontakti, komplet s podnožjem:</t>
  </si>
  <si>
    <t>24V, AC</t>
  </si>
  <si>
    <t xml:space="preserve">vgradnja krmilnika z IO moduli, komplet z ožičenjem (64 IO signalov) </t>
  </si>
  <si>
    <t>usmernik 230/24V DC, 120VA</t>
  </si>
  <si>
    <t>transformator 230/24V, AC, 300VA</t>
  </si>
  <si>
    <t>transformator 230/24V, AC, 50VA</t>
  </si>
  <si>
    <t>tipka, NO, na vratih</t>
  </si>
  <si>
    <t>signalna svetilka 24V AC</t>
  </si>
  <si>
    <t>zelena</t>
  </si>
  <si>
    <t>rdeča</t>
  </si>
  <si>
    <t>vtičnica z zaščitnim kontaktom, 16A, 250V, DIN montaža</t>
  </si>
  <si>
    <t>svetilka, linestra, 1x18W, s končnim stikalom</t>
  </si>
  <si>
    <t>podatkovna vtičnica, dvojna, SFTP RJ 45 kat 6A, s protiprašnim pokrovčkom, nadometne izvedbe, komplet:</t>
  </si>
  <si>
    <t>vrstne sponke 6mm2</t>
  </si>
  <si>
    <t>vrstne sponke 4mm2</t>
  </si>
  <si>
    <t>vrstne sponke 4mm2 ozemljitvene</t>
  </si>
  <si>
    <t>vrstne sponke 2,5mm2</t>
  </si>
  <si>
    <t>uvodnice, raznih dimenzij</t>
  </si>
  <si>
    <t>ožičenje med elementi, drobni in vezni material</t>
  </si>
  <si>
    <t>Razdelilna omarica RO-TP-DIO (razvodi ogrevanja), predvidena kot nadometna zidna omara iz pločevine, BELO barvana, dimenzije 400x400x300mm, z vrati, po detajlu ter vgrajeno opremo:</t>
  </si>
  <si>
    <t xml:space="preserve">vgradnja  IO modula, komplet z ožičenjem (12 IO signalov) </t>
  </si>
  <si>
    <t>KRMILNA OPREMA AVTOMATSKE REGULACIJE za toplotno postaja in razvod talnega ogrevanja</t>
  </si>
  <si>
    <t xml:space="preserve">Mikroprocesorski modularni krmilnik </t>
  </si>
  <si>
    <t>PLC krmilnik z MMI (10 UI, 4 DI, 4 AO, 8 DO) - s priključnimi sponkami in aplikacijskim modulom, Web Server, spomin 128MB DDR2-RAM, PANEL bus, M-Bus, LON, ModBus in BACnet/IP komunikacija, vrstični LCD terminal s tipkami in navigacijskim gumbom</t>
  </si>
  <si>
    <t>Kot npr: Honeywell EAGLE - CLEA2026B21</t>
  </si>
  <si>
    <t>Napajalnik za PLC 220/24V AC,6A</t>
  </si>
  <si>
    <t>Kot npr: Honeywell - CRT6</t>
  </si>
  <si>
    <t>M-Bus koncetrator, komunikacija Mbus/RS232</t>
  </si>
  <si>
    <t>Kot npr: Honeywell - PW3</t>
  </si>
  <si>
    <t>Kombinirani vhodno izhodni modul - 8 AI, 8AO, 12DI, 6DO, PANEL bus</t>
  </si>
  <si>
    <t>Kot npr: Honeywell EAGLE - CLIOP830A</t>
  </si>
  <si>
    <t>Podnožje za digitalne module</t>
  </si>
  <si>
    <t>Kot npr: Honeywell EAGLE - XS823</t>
  </si>
  <si>
    <t>Digitalni vhodni modul - 12 vhodov, PANEL bus</t>
  </si>
  <si>
    <t>Kot npr: Honeywell EAGLE - CLIOP823A</t>
  </si>
  <si>
    <t>Podnožje za relejne izhode</t>
  </si>
  <si>
    <t>Kot npr: Honeywell EAGLE - XS824-25</t>
  </si>
  <si>
    <t>Digitalni izhodni modul - 6 relejnih izhodov, PANEL bus</t>
  </si>
  <si>
    <t>Kot npr: Honeywell EAGLE - CLIOP824A</t>
  </si>
  <si>
    <t>Komunikacijska oprema</t>
  </si>
  <si>
    <t xml:space="preserve">Ethernet Switch, vgradnja na DIN letev, 10/100 Mbps,  5 vhodov - RJ45,
</t>
  </si>
  <si>
    <t>Kot npr: EISK5-100T</t>
  </si>
  <si>
    <t xml:space="preserve">Pretvornik 220/24V DC, 2A  </t>
  </si>
  <si>
    <t>Kot npr: MTM HSA 50 S 24</t>
  </si>
  <si>
    <t>Periferni elementi</t>
  </si>
  <si>
    <t>Tipalo zunanje temperature, fasadna montaža, -30.. +60st.C, nastavljivo temp. Območje, izhod 4-20mA</t>
  </si>
  <si>
    <t>Kot npr: S+S Regeltechnik  - MATM2-I</t>
  </si>
  <si>
    <t xml:space="preserve">Tipalo temperature, potopno s tulcem , sonda 50mm, -20.. +150st.C, izhod 4-20mA, INOX tulka vključena
</t>
  </si>
  <si>
    <t>Kot npr: S+S Regeltechnik  - METM2-I-50</t>
  </si>
  <si>
    <t xml:space="preserve">Tipalo temperature, potopno s tulcem , sonda 200mm, -20.. +150st.C, izhod 4-20mA, INOX tulka vključena
</t>
  </si>
  <si>
    <t>Kot npr: S+S Regeltechnik  - METM2-I-200</t>
  </si>
  <si>
    <t>Varnostni termostat, tekočinski, potopni, 0.. +90°C in +90.. +110°C, zunanja in notranja nastavitev, ročni reset, 150mm INOX tulka vključena</t>
  </si>
  <si>
    <t>Kot npr: S+S Regeltechnik  - ETR-090R110-VA-150</t>
  </si>
  <si>
    <t>Varnostni termostat, tekočinski, potopni, +20.. +150°C, zunanja in notranja nastavitev, avtomatski reset, 150mm INOX tulka vključena</t>
  </si>
  <si>
    <t>Kot npr: Honeywell STW+TR+T5NST</t>
  </si>
  <si>
    <t>Regulacijski ventil 3-potni, navojni, PN16, DN20, kvs 6.3</t>
  </si>
  <si>
    <t>Kot npr: Honeywell V5013R1057</t>
  </si>
  <si>
    <t>El. motorni pogon ventila, zvezno krmiljenje 2...10Vdc, napajanje 24Vac, navor 600N, hod 20mm</t>
  </si>
  <si>
    <t>Kot npr: Honeywell ML7420A6025</t>
  </si>
  <si>
    <t>Regulacijski ventil 3-potni, navojni, PN16, DN25, kvs 10</t>
  </si>
  <si>
    <t>Kot npr: Honeywell V5013R1065</t>
  </si>
  <si>
    <t>Regulacijski ventil 3-potni, navojni, PN16, DN15, kvs 2.5</t>
  </si>
  <si>
    <t>Kot npr: Honeywell V5013R1032</t>
  </si>
  <si>
    <t>Prehodni krogelni ventil, DN20, G11/4", kvs 8.6</t>
  </si>
  <si>
    <t>Kot npr: Honeywell VBG2-20-8.6</t>
  </si>
  <si>
    <t>El. motorni pogon ventila, 3-točkovno krmiljenje, napajanje 230VAC, 1.5M kabel, STD ADAPTER</t>
  </si>
  <si>
    <t>Kot npr: Honeywell MVN663A1500</t>
  </si>
  <si>
    <t>Prehodni krogelni ventil, DN15, G1", kvs 6.3</t>
  </si>
  <si>
    <t>Kot npr: Honeywell VBG2-15-6.3</t>
  </si>
  <si>
    <t>APLIKATIVNA PROGRAMSKA OPREMA AVTOMATSKE REGULACIJE ZA KRMILNI IN NADZORNI NIVO za toplotno postajo in razvod talnega ogrevanja</t>
  </si>
  <si>
    <t>izdelava aplikativne programske opreme na krmilnem nivoju za krmilnik: 
  - Toplotna postaja</t>
  </si>
  <si>
    <t>izdelava programske opreme na nadzornem nivoju (ekranski prikazi, regulacije, zgodovina, alarmiranje) v skladu z aplikativnimi shemami strojne in elektro energetike za krmilnik: 
  - Toplotna postaja</t>
  </si>
  <si>
    <t>izdelava ekranskih prikazov parametrov kotla - navezava Modbus/tcp</t>
  </si>
  <si>
    <t>izdelava ekranskih prikazov parametrov toplotna črpalka - navezava Modbus/tcp</t>
  </si>
  <si>
    <t>izdelava ekranskih prikazov parametrov za števce - navezava M-bus, Modbus/TCP, IO signali</t>
  </si>
  <si>
    <t>povezava in prenos podatkov iz baze Historian v Mepis Energy sistem</t>
  </si>
  <si>
    <t>konfiguracija kratkih alarmnih sporočil na GSM</t>
  </si>
  <si>
    <t>testiranje delovanja programske opreme</t>
  </si>
  <si>
    <t>testiranje komunikacijskih povezav</t>
  </si>
  <si>
    <t>izdelava navodil za uporabo sistema</t>
  </si>
  <si>
    <t>šolanje uporabnikov sistema</t>
  </si>
  <si>
    <t>OPOMBA:</t>
  </si>
  <si>
    <t>Izdelava programske opreme na nadzornem nivoju za Toplotno postajo se izvaja na centralni nadzorni postaji v objektu.</t>
  </si>
  <si>
    <t>I. SKUPAJ:</t>
  </si>
  <si>
    <t>AVTOMATSKA REGULACIJA ZA PREZRAČEVANJE IN KLIMATIZACIJO</t>
  </si>
  <si>
    <t>INŠTALACIJSKI MATERIAL za avtomatsko regulacijo prezračevanja in klimatizacije</t>
  </si>
  <si>
    <t>OLFLEX CLAS 110  3 x 2,5 mm2</t>
  </si>
  <si>
    <t>OLFLEX 110 CY 4 x 2,5 mm2</t>
  </si>
  <si>
    <t>CY-JZ 10x 0,75 mm2</t>
  </si>
  <si>
    <t>Y-JZ 4x 1,0 mm2</t>
  </si>
  <si>
    <t>LIYCY 3x 0,75mm2</t>
  </si>
  <si>
    <t>LIYCY 4x 1,0mm2</t>
  </si>
  <si>
    <t>ventilatorjev klimatov</t>
  </si>
  <si>
    <t>obtočnih črpalk klimatov</t>
  </si>
  <si>
    <t>Sodelovanje pri preizkusu ožičenja strojnih naprav in elementov vezanih na CNS</t>
  </si>
  <si>
    <t>RAZDELILNIKI in STIKALNA OPREMA za avtomatsko regulacijo prezračevanja in klimatizacije</t>
  </si>
  <si>
    <t>Razdelilnik R-KN01 (klimat KN01),
predviden kot nadometna zidna omara iz pločevine, BELO barvana, dimenzije 600x1200x300mm, z vrati, po detajlu ter vgrajeno opremo:</t>
  </si>
  <si>
    <t>stikalo za izklop v sili, 25A, 3p, komplet z dozo</t>
  </si>
  <si>
    <t>motorsko zaščitno stikalo 1-1,6A</t>
  </si>
  <si>
    <t>komplet s pomožnimi kontakti +NO+NC</t>
  </si>
  <si>
    <t>vgradnja krmilnika z IO moduli, komplet z ožičenjem (37 IO signalov)</t>
  </si>
  <si>
    <t>Razdelilnik R-KN02 (klimat KN02),
predviden kot nadometna zidna omara iz pločevine, BELO barvana, dimenzije 600x1200x300mm, z vrati, po detajlu ter vgrajeno opremo:</t>
  </si>
  <si>
    <t>vgradnja krmilnika z IO moduli, komplet z ožičenjem (47 IO signalov)</t>
  </si>
  <si>
    <t>Razdelilnik R-KN03 (klimat KN03),
predviden kot nadometna zidna omara iz pločevine, BELO barvana, dimenzije 600x1200x300mm, z vrati, po detajlu ter vgrajeno opremo:</t>
  </si>
  <si>
    <t>vgradnja krmilnika z IO moduli, komplet z ožičenjem (55 IO signalov)</t>
  </si>
  <si>
    <t xml:space="preserve">Krmilna oprema avtomatske regulacije - Klimat N1 Graderobe </t>
  </si>
  <si>
    <t xml:space="preserve">Pretvornik 220/24V DC, 2A -  </t>
  </si>
  <si>
    <t>Tipalo temperature, prostorsko, območje 0..50°C, izhod 4-20mA (natančnost ±2% območja)</t>
  </si>
  <si>
    <t>Kot npr: S+S Regeltechnik  - MRTM-1-I</t>
  </si>
  <si>
    <t>Diferenčno tlačno stikalo  200 - 1000 Pa,  z montažnim priborom</t>
  </si>
  <si>
    <t>Kot npr: Honeywell - DPS1000</t>
  </si>
  <si>
    <t>Termostat kanalski, protizmrzovalni, kapilarni 6m</t>
  </si>
  <si>
    <t xml:space="preserve">Kot npr:  S+S Regeltechnik  - MFST-1-D </t>
  </si>
  <si>
    <t>Tipalo diferenčnega tlaka v kanalu, območje nastavljivo  -100..100/-300..300/-500..500/ -1000..1000/0..100/300/500/1000Pa, izhod 4-20mA</t>
  </si>
  <si>
    <t>Kot npr:  S+S Regeltechnik - MPREMASGARD-1142-(0010-200)</t>
  </si>
  <si>
    <t>Tipalo vlage in temperature, kanalsko, 200mm, -50..+50st.C, 0.. 100%r.H., 4-20mA</t>
  </si>
  <si>
    <t>Kot npr: S+S Regeltechnik  - MKFTF-I</t>
  </si>
  <si>
    <t>Motorni pogon žaluzije, on-off/3-točkovni,  24V, 10Nm</t>
  </si>
  <si>
    <t>Kot npr: Honeywell N1024</t>
  </si>
  <si>
    <t>Motorni pogon žaluzije, zvezni, 0…10V, 24V, 10Nm</t>
  </si>
  <si>
    <t>Kot npr: Honeywell N10010</t>
  </si>
  <si>
    <t xml:space="preserve">Tipalo temperature, potopno s tulcem , sonda 100mm, -20.. +150st.C, izhod 4-20mA, INOX tulka vključena
</t>
  </si>
  <si>
    <t>Kot npr: S+S Regeltechnik  - METM2-I</t>
  </si>
  <si>
    <t>Frekvenčni pretvorniki</t>
  </si>
  <si>
    <t>Frekv.pretvornik , IP54, 3kW, 380-500V, MR4, LCD, RFI filter C2, SBF4</t>
  </si>
  <si>
    <t>Kot npr: Vacon VCN100-0008-FLOW+IP5</t>
  </si>
  <si>
    <t xml:space="preserve">Krmilna oprema avtomatske regulacije - Klimati N-2 Jedilnica/Klubski prostor </t>
  </si>
  <si>
    <t>Pretvornik 220/24V DC, 2A</t>
  </si>
  <si>
    <t xml:space="preserve">Tipalo temperature in CO2, prostorsko, območje 0..50°C in 0..2000ppm, izhod 0-10Vdc </t>
  </si>
  <si>
    <t>Kot npr: S+S Regeltechnik  - MRTM-CO2</t>
  </si>
  <si>
    <t>Stikalo 2p, on/off za vklop prezračevanja v prostoru</t>
  </si>
  <si>
    <t>Kot npr: TEM</t>
  </si>
  <si>
    <t>Motorni pogon žaluzije, on-off/3-točkovni,  24V, 5Nm</t>
  </si>
  <si>
    <t>Kot npr: Honeywell N0524</t>
  </si>
  <si>
    <t>Tipalo temperature, kanalsko, 200mm, -50..+50st.,C, 4-20mA</t>
  </si>
  <si>
    <t>Kot npr: S+S Regeltechnik  - MKTM1-I</t>
  </si>
  <si>
    <t>Regulacijski ventil 3-potni, navojni, PN16, DN15, kvs 4.0</t>
  </si>
  <si>
    <t>Kot npr: Honeywell V5013R1040</t>
  </si>
  <si>
    <t>Krmilna oprema avtomatske regulacije - Klimat N-3 Predavalnice</t>
  </si>
  <si>
    <t>Ethernet Switch, vgradnja na DIN letev, 10/100 Mbps,  5 vhodov - RJ45</t>
  </si>
  <si>
    <t>II. SKUPAJ:</t>
  </si>
  <si>
    <t>CENTRALNI NADZORNI SISTEM</t>
  </si>
  <si>
    <t>KOMUNIKACIJSKA OPREMA za navezavo strojnih naprav z lastno DDC avtomatiko</t>
  </si>
  <si>
    <t xml:space="preserve">Ethernet Switch, vgradnja na DIN letev, 10/100 Mbps,  8 vhodov - RJ45,
</t>
  </si>
  <si>
    <t>Kot npr: EISK8-100T</t>
  </si>
  <si>
    <t>OPC gonilnik za BACnet/IP (neomejeno št. točk)</t>
  </si>
  <si>
    <t>Kot npr: ET5-Bcnet</t>
  </si>
  <si>
    <t>Modbus / Ethernet gateway, 2 x RS232/422/485 Port</t>
  </si>
  <si>
    <t>Kot npr: MGATE MB3280</t>
  </si>
  <si>
    <t>CENTRALNI NADZORNI SISTEM - strojna, sistemska in aplikativna oprema</t>
  </si>
  <si>
    <t>Nadzorni računalnik</t>
  </si>
  <si>
    <t>npr. HP MicroServer G8</t>
  </si>
  <si>
    <t>Konfiguracija (minimum):</t>
  </si>
  <si>
    <t xml:space="preserve">- server </t>
  </si>
  <si>
    <t>- Dual-Core Intel 2.4 GHz ali ekvivalentni AMD CPU</t>
  </si>
  <si>
    <t xml:space="preserve">- pomnilnik 4GB DDR3 SDRAM </t>
  </si>
  <si>
    <t>- trdi disk 500GB</t>
  </si>
  <si>
    <t xml:space="preserve">- grafična kartica </t>
  </si>
  <si>
    <t>- Ethernet mrežna kartica 10/100Mbit</t>
  </si>
  <si>
    <t xml:space="preserve">- interni DVD-RW </t>
  </si>
  <si>
    <t>- ohišje z napajalnikom</t>
  </si>
  <si>
    <t>- tipkovnica SLO &amp; miška</t>
  </si>
  <si>
    <t>- monitor LCD22"Wide (resolucija 1920 x 1080)</t>
  </si>
  <si>
    <t>- Windows Server Standard 2012 licenca</t>
  </si>
  <si>
    <t>- Tiskalnik Barvni Inkjet</t>
  </si>
  <si>
    <t>Sistemska programska oprema CNS</t>
  </si>
  <si>
    <t>Scada  HMI Paket neomejeno št. IO točk, runtime</t>
  </si>
  <si>
    <t>Kot npr: GE Intelligent platforms iFix - IC647IF58STRNUNLMTM</t>
  </si>
  <si>
    <t>Historian for SCADA 1000 točk</t>
  </si>
  <si>
    <t>Kot npr: GE Intelligent platforms Historian - IC647HSTSS1KM</t>
  </si>
  <si>
    <t>Licenca za programsko opremo Urnik za nadzor naprav</t>
  </si>
  <si>
    <t>Kot npr: URNIKSTDZGR</t>
  </si>
  <si>
    <t xml:space="preserve">Licenca za pošiljanje SMS sporočil z namestivijo in konfiguracijo. </t>
  </si>
  <si>
    <t>Kot npr: MAS-STD</t>
  </si>
  <si>
    <t>Komunikacijski GSM modem za SMS alarmiranje s pripadajočo opremo</t>
  </si>
  <si>
    <t>Kot npr: Siemens MC35I</t>
  </si>
  <si>
    <t>Programska aplikativna oprema za krmilni sistem in nadzorni sistem</t>
  </si>
  <si>
    <t>izdelava aplikativne programske opreme na krmilnem nivoju za krmilnike: 
  - Klimat N1 - Garderobe
  - Klimat N2 - Jedilnica
  - Klimat N3 - Predavalnice</t>
  </si>
  <si>
    <t>Instalacija sistemske opreme SCADA</t>
  </si>
  <si>
    <t>izdelava programske opreme na nadzornem nivoju (ekranski prikazi, regulacije, zgodovina, alarmiranje) v skladu z aplikativnimi shemami strojne in elektro energetike za krmilnike: 
  - Klimat N1 - Garderobe
  - Klimat N2 - Jedilnica
  - Klimat N3 - Predavalnice</t>
  </si>
  <si>
    <t>izdelava ekranskih prikazov parametrov Klimat Kuhinja - navezava Modbus/tcp</t>
  </si>
  <si>
    <t>izdelava ekranskih prikazov parametrov DEA - navezava Modbus/tcp</t>
  </si>
  <si>
    <t>izdelava ekranskih prikazov parametrov Multi Split klima - navezava Modbus/tcp</t>
  </si>
  <si>
    <t>izdelava ekranskih prikazov parametrov hidroforna postaja - navezava IO signali</t>
  </si>
  <si>
    <t>Programska sistemska in aplikativna oprema za energetski management</t>
  </si>
  <si>
    <t>Strežniška licenca MePIS Energy basic, 10 enot</t>
  </si>
  <si>
    <t xml:space="preserve">kot npr: MEBA-SRV10BU </t>
  </si>
  <si>
    <t>Odjemalska licenca MePIS Energy Basic Client (1 sočasni dostop)</t>
  </si>
  <si>
    <t>kot npr: MEBA-CLT01</t>
  </si>
  <si>
    <t>Vključuje pakete Dashboard (poljubno nastavljivi Informacijski panel), Analitika (analiza rabe in stroška energije ter CO2 emisij po posameznih energentih; primerjava merjenih porab s porabami z računov; časovna in podatkovna primerjava), Energetsko knjigovodstvo, Alarmiranje, Poročanje.</t>
  </si>
  <si>
    <t>Omogoča prenos podatkov z ARSO spletnega servisa.</t>
  </si>
  <si>
    <t>Uvedba energetskega informacijskega sistema</t>
  </si>
  <si>
    <t>namestitev programske opreme</t>
  </si>
  <si>
    <t>dodajanje novih meritev rabe električne energije, toplotne energije, porabo vode, porabo plina ter proizvedene električne energije v Historian in v MePIS Energy,</t>
  </si>
  <si>
    <t>konfiguracija izračunov iz meritev rabe električne energije, toplotne energije, porabo vode, porabo plina ter proizvedene električne energije</t>
  </si>
  <si>
    <t>konfiguracija in priprava predlog za Energetsko knjigovodstvo</t>
  </si>
  <si>
    <t>nastavitve vsebine zaslonov ter konfiguracija varnostnih nastavitev,</t>
  </si>
  <si>
    <t>nastavitve vsebine LCD zaslona v avli za prikaz učinkovite porabe energije</t>
  </si>
  <si>
    <t>testiranje konfiguracije, izdelava dokumentacije, pregled z uporabniki in primopredaja uporabnikom.</t>
  </si>
  <si>
    <t>III. SKUPAJ:</t>
  </si>
  <si>
    <t>Pred začetkom izvedbe del mora biti usklajena vsa oprema in storitve na področju strojnih, elektro in CNS sistemov. Pri izvedbi del je potrebno upoštevati Interne smernice uporabnika</t>
  </si>
  <si>
    <t>RAZDELILNIKI IN STIKALNA OPREMA</t>
  </si>
  <si>
    <t xml:space="preserve">KRMILNA OPREMA </t>
  </si>
  <si>
    <t xml:space="preserve">APLIKATIVNA OPREMA </t>
  </si>
  <si>
    <t>KRMILNA OPREMA AVTOMATSKE REGULACIJE KLIMAT N1</t>
  </si>
  <si>
    <t>KRMILNA OPREMA AVTOMATSKE REGULACIJE KLIMAT N2</t>
  </si>
  <si>
    <t>KRMILNA OPREMA AVTOMATSKE REGULACIJE KLIMAT N3</t>
  </si>
  <si>
    <t>Meritve in protokoli</t>
  </si>
  <si>
    <t>PID dokumentacija</t>
  </si>
  <si>
    <t>investitor:</t>
  </si>
  <si>
    <t>REPUBLIKA SLOVENIJA
Gregorčičeva 20
1000 LJUBLJANA</t>
  </si>
  <si>
    <t>R E K A P I T U L A C I J A</t>
  </si>
  <si>
    <t>3. SUBVENCIONIRANA DELA</t>
  </si>
  <si>
    <t>skupaj brez DDV</t>
  </si>
  <si>
    <t>skupaj strojna dela</t>
  </si>
  <si>
    <t>skupaj z DDV</t>
  </si>
  <si>
    <t>V popisih je nekatera oprema že točno opisana glede na proizvajalca in tip proizvoda. Izvajalec lahko v skladu s 37. členom ZJN-2 opremo zamenja. Zamenjana oprema mora biti tehnično in kvalitetno enakovredna ali boljša od opreme izbrane v popisih.</t>
  </si>
  <si>
    <t>Nadgradna stenska flourescenčna svetilka, direkt/indirekt, v aluminijastem ohišju, bele barve, opalni difuzor, 2x54W, barva svetlobe 3000K, v zaščiti IP20, komplet s sijalkami, kot:</t>
  </si>
  <si>
    <t>B4-</t>
  </si>
  <si>
    <t>Intra GYON WDI GL 2x54W T16 G5 EBN WDI GL</t>
  </si>
  <si>
    <t>Nadgradna flourescenčna linijska svetilka, v aluminijastem ohišju, bele barve, opalni difuzor, 4x54W, barva svetlobe 3000K, dolžine 4614mm, v zaščiti IP20, komplet s sijalkami, kot:</t>
  </si>
  <si>
    <t>B5-</t>
  </si>
  <si>
    <t>Intra GYON LINE C GL 4x1x54W</t>
  </si>
  <si>
    <t>Viseča flourescenčna svetilka, v aluminijastem ohišju, bele barve, opalni difuzor, 2x54W, barva svetlobe 3000K, v zaščiti IP20, komplet s sijalkami in obešalnim priborom dolžine 1,5m, kot:</t>
  </si>
  <si>
    <t>B6-</t>
  </si>
  <si>
    <t>Intra GYON LINE S GL 2x1x54W</t>
  </si>
  <si>
    <t>C1-</t>
  </si>
  <si>
    <t>Luxiona Beryl F 75 MLM 20W 4000K ws 1-10v white</t>
  </si>
  <si>
    <t>D1-</t>
  </si>
  <si>
    <t>Philips Linen ceiling lamp LED, 5x5,5W</t>
  </si>
  <si>
    <t>D2-</t>
  </si>
  <si>
    <t>Philips Plano ceiling lamp 1x40W 230V</t>
  </si>
  <si>
    <t>D3-</t>
  </si>
  <si>
    <t>Philips Novum LED, 1x4,5W</t>
  </si>
  <si>
    <t>Nadgradna stenska flourescenčna svetilka, v kovinskem ohišju, bele barve, stekleni difuzor, 1x14W, barva svetlobe 3000K, v zaščiti IP44, komplet s sijalko, kot:</t>
  </si>
  <si>
    <t>D4-</t>
  </si>
  <si>
    <t>LEDs-C4, TOILET Q 1x14W, IP44, klasa II</t>
  </si>
  <si>
    <t>Nadgradna stenska flourescenčna svetilka, direkt, v aluminijastem ohišju, bele barve, stekleni difuzor, 18W, barva svetlobe 3000K, v zaščiti IP65, komplet s sijalko, kot:</t>
  </si>
  <si>
    <t>Z1-</t>
  </si>
  <si>
    <t>Ares Midna / Unidirectional TC-DEL 18W
G24q-2</t>
  </si>
  <si>
    <t>Zunanja svetilka za obešanje, komplet s priborom, s steklenim pokrovom, bele barve, 100W, barva svetlobe 2000K, v zaščiti IP65, komplet z visokotlačno natrijevo sijalko, obešeno na drog po detajlu arhtekta, kot:</t>
  </si>
  <si>
    <t>Z2-</t>
  </si>
  <si>
    <t>Luxiona CATENARY SYSTEMS LC3002 100W HS-T E40</t>
  </si>
  <si>
    <t>Nadgradna stropna flourescenčna svetilka, v aluminijastem ohišju, bele barve RAL9010, opalni difuzor, 2x26W, barva svetlobe 3000K, v zaščiti IP65, komplet s sijalko, kot:</t>
  </si>
  <si>
    <t>Z3-</t>
  </si>
  <si>
    <t>Ares PAOLA, TC-D 2x26W G24d-3</t>
  </si>
  <si>
    <t>Svetilke varnostne razsvetljave, vse z lastnim napajanjem in enourno avtonomijo, s centralnim krmiljenjem, komplet z montažnim priborom, kot:</t>
  </si>
  <si>
    <t>VV1-</t>
  </si>
  <si>
    <t>Vgradna, z osvetljenim znakom (smer po načrtu), LED, trajni spoj, kot</t>
  </si>
  <si>
    <t>AWEX, Plexi LED PL/3/1/SA/RS</t>
  </si>
  <si>
    <t>VN1-</t>
  </si>
  <si>
    <t>Nadgradna, z osvetljenim znakom (smer po načrtu), LED, trajni spoj, kot</t>
  </si>
  <si>
    <t>AWEX, HELIOS HDL/1,2/1/SA/RS</t>
  </si>
  <si>
    <t>VV2-</t>
  </si>
  <si>
    <t>Vgradna  LED 3W, z ozkosnopno optiko za pokrivanje hodnikov, v pripravnem spoju, kot</t>
  </si>
  <si>
    <t>AWEX, LOVATO LVPC/3/SE/RS</t>
  </si>
  <si>
    <t>VN2-</t>
  </si>
  <si>
    <t>Nadgradna  LED 3W, z ozkosnopno optiko za pokrivanje hodnikov, v pripravnem spoju, kot</t>
  </si>
  <si>
    <t>AWEX, LOVATO LVNC/3/SE/RS</t>
  </si>
  <si>
    <t>VV3-</t>
  </si>
  <si>
    <t>Vgradna  LED 6W, s širokosnopno optiko za pokrivanje velikih površin, v pripravnem spoju, kot</t>
  </si>
  <si>
    <t>AWEX, AXEPO/6/1/SE/RS</t>
  </si>
  <si>
    <t>VN3-</t>
  </si>
  <si>
    <t>Nadgradna  LED 3W, s širokosnopno optiko za pokrivanje velikih površin, v pripravnem spoju, kot</t>
  </si>
  <si>
    <t>AWEX, LOVATO LVNO/3/SE/RS</t>
  </si>
  <si>
    <t>VV4-</t>
  </si>
  <si>
    <t>Vgradna  LED 3W, točkovna, spot, v pripravnem spoju, kot</t>
  </si>
  <si>
    <t>AWEX, AXEPO/3/1/SE/RS</t>
  </si>
  <si>
    <t>VN5-</t>
  </si>
  <si>
    <t>Nadgradna  LED 2x3W, v pripravnem spoju, kot</t>
  </si>
  <si>
    <t>AWEX, HELIOS HSP/3/1/SE/RS</t>
  </si>
  <si>
    <t>CENTRALNA KRMILNA ENOTA varnostne razsvetljave z lokalnimi baterijami, nadzor do 500 svetilk, dve komunikacijski liniji, RJ45 priključek na LAN, spomin za shranjevanje in pregled dogodkov, možnost povezave z računalnikom in drugimi nadzornimi sistemi, komplet z nadometno omarico za vgradnjo 36 elementov:</t>
  </si>
  <si>
    <t>MINI UNA</t>
  </si>
  <si>
    <t>Konfiguriranje sistema varnostne razsvetljave, komplet z aplikacijo in programom za navezavo na CNS sistem objekta, tehnična podpora, izdelava navodil za uporabo, šolanje uporabnika</t>
  </si>
  <si>
    <t>Priklop svetilke v napi, komplet z drobnim materialom</t>
  </si>
  <si>
    <t>Varnostni znak za označitev izhodnih poti, nameščen na obstojni podlagi</t>
  </si>
  <si>
    <t>Pregled in preizkus varnostne razsvetljave, s streni pooblaščene inštitucije, komplet s pridobitvijo ustreznega potrdila</t>
  </si>
  <si>
    <t>Meritve splošne osvetljenosti v prostorih</t>
  </si>
  <si>
    <t>Svetilke SKUPAJ:</t>
  </si>
  <si>
    <r>
      <t xml:space="preserve">Nadgradna svetilka </t>
    </r>
    <r>
      <rPr>
        <sz val="10"/>
        <rFont val="Arial"/>
        <family val="2"/>
      </rPr>
      <t>LED, v kovinskem ohišju, bele barve, efektivni svetlobni tok min. 3400lm, 37W, barva svetlobe 3000K, v zaščiti IP20, komplet kot:</t>
    </r>
  </si>
  <si>
    <r>
      <t xml:space="preserve">Nadgradna svetilka </t>
    </r>
    <r>
      <rPr>
        <sz val="10"/>
        <rFont val="Arial"/>
        <family val="2"/>
      </rPr>
      <t>LED, v kovinskem ohišju, bele barve, mikroprizmatični difuzor, svetlobni tok min. 5200lm, 43W, barva svetlobe 3000K, v zaščiti IP43, komplet kot:</t>
    </r>
  </si>
  <si>
    <r>
      <t xml:space="preserve">Vgradna svetilka </t>
    </r>
    <r>
      <rPr>
        <sz val="10"/>
        <rFont val="Arial"/>
        <family val="2"/>
      </rPr>
      <t>LED, v aluminijastem ohišju, bele barve, z zaščitnim steklom, efektivni svetlobni tok min. 1180lm, 21W, barva svetlobe 3000K, v zaščiti IP44, komplet kot:</t>
    </r>
  </si>
  <si>
    <r>
      <t xml:space="preserve">Nadgradna svetilka </t>
    </r>
    <r>
      <rPr>
        <sz val="10"/>
        <rFont val="Arial"/>
        <family val="2"/>
      </rPr>
      <t>LED, v kovinskem ohišju, bele barve, opalni difuzor, svetlobni tok 2350lm, 28W, barva svetlobe 3000K, v zaščiti IP44, komplet kot:</t>
    </r>
  </si>
  <si>
    <r>
      <t>Nadgradna fluorescenčna svetilka,</t>
    </r>
    <r>
      <rPr>
        <sz val="10"/>
        <rFont val="Arial"/>
        <family val="2"/>
      </rPr>
      <t xml:space="preserve"> v kovinskem ohišju, bele barve, opalni difuzor, 40W, barva svetlobe 3000K, v zaščiti IP44, komplet kot:</t>
    </r>
  </si>
  <si>
    <r>
      <t xml:space="preserve">Nadgradna stenska svetilka </t>
    </r>
    <r>
      <rPr>
        <sz val="10"/>
        <rFont val="Arial"/>
        <family val="2"/>
      </rPr>
      <t>LED, v alumunijastem ohišju, bele barve, 4,5W, barva svetlobe 3000K, komplet kot:</t>
    </r>
  </si>
  <si>
    <t>ELEKTRO INŠTALACIJE KOTLOVNICE</t>
  </si>
  <si>
    <t>Kabel položen nad ometom na kabelski polici, inštalacijskem kanalu ter delno v zaščitni cevi:</t>
  </si>
  <si>
    <t>UTP kat 6</t>
  </si>
  <si>
    <t>PK 100, s pokrovom</t>
  </si>
  <si>
    <t>Razno profilno železo, obarvano</t>
  </si>
  <si>
    <t>Doza izenačevanja potencialov, komplet s Cu zbiralko:</t>
  </si>
  <si>
    <t>Nadometno tipkalo za izklop v sili, s steklom, komplet</t>
  </si>
  <si>
    <t>Izdelava spojev izenačevanja potencialov oziroma ozemljitev, komplet z objemkami oz. drobnim materialom</t>
  </si>
  <si>
    <t>krmilne omare biomasnega kotla</t>
  </si>
  <si>
    <t>potopne črpalke</t>
  </si>
  <si>
    <t>odvodnega ventilatorja</t>
  </si>
  <si>
    <t>požarnih loput</t>
  </si>
  <si>
    <t>toplotne črpalke</t>
  </si>
  <si>
    <t>mehčalne naprave</t>
  </si>
  <si>
    <t>izbirno stikalo, 1-0-2, 10A, 1p, v omari</t>
  </si>
  <si>
    <t>Priklop dovodnega kabla v glavnem razdelilniku objekta, komplet z drobnim materialom</t>
  </si>
  <si>
    <t>Tesnitev  med  požarnimi  sektorji  (EI90)  s  požarno odpornimi kiti odprtine do velikosti 0,05m2, komplet z izjavo izvajalca o vgradnji in ustreznimi certifikati</t>
  </si>
  <si>
    <t>Stikalo, 10A, nadometne izvedbe, IP44, kot Gewiss:</t>
  </si>
  <si>
    <t>16A, 250V</t>
  </si>
  <si>
    <t>16A, 400V</t>
  </si>
  <si>
    <t>Podatkovna vtičnica, enojna, RJ 45 cat 6, s protiprašnim pokrovčkom, nadometne izvedbe</t>
  </si>
  <si>
    <t>Priklop telekomunikacijske linije v obstoječi komunikacijski omarici, komplet z aključevanjem kabla in izvedbo meritev UTP kablov</t>
  </si>
  <si>
    <t xml:space="preserve">Odklop in demontaža obstoječe elektro inštalacije, komplet z razdelilnikom, svetilkami, kabli... </t>
  </si>
  <si>
    <t>Odvoz materiala na deponiko, komplet s pridobitvijo potrila o  ustreznem deponiranju</t>
  </si>
  <si>
    <t>Pregled in preizkus varnostne razsvetljave, s strani pooblaščene inštitucije, komplet s pridobitvijo potrdila o ustreznosti</t>
  </si>
  <si>
    <t>Pripravljalna in nepredvidena dela</t>
  </si>
  <si>
    <t>Predajna dokumentacija, vris sprememb v PZI podloge, ter sodelovanje pri pregledu</t>
  </si>
  <si>
    <t>PID in predajna dokumentacija</t>
  </si>
  <si>
    <t>PROJEKTANTSKA OCENA INVESTICIJE</t>
  </si>
  <si>
    <t>EL. INŠT.  KOTLOVNICE - SKUPAJ:</t>
  </si>
  <si>
    <t>Krmiljenje kotlovnice zajeto v sklopu popisa CNS inštalacij.</t>
  </si>
  <si>
    <t>Inštalacija za avtomatsko javljanje požara zajeta v sklopu popisa celotnega objekta.</t>
  </si>
  <si>
    <r>
      <t xml:space="preserve">Razdelilnik </t>
    </r>
    <r>
      <rPr>
        <b/>
        <sz val="10"/>
        <color indexed="8"/>
        <rFont val="Arial CE"/>
        <charset val="238"/>
      </rPr>
      <t>R-KOT</t>
    </r>
    <r>
      <rPr>
        <sz val="10"/>
        <color indexed="8"/>
        <rFont val="Arial CE"/>
        <family val="2"/>
        <charset val="238"/>
      </rPr>
      <t xml:space="preserve"> (kotlovnica-agregat), 
predviden kot tipska nadometna omara, kot Schrack, dim. 400x600x200mm, komplet z vrati ter vgrajeno opremo, kot Schrack:</t>
    </r>
  </si>
  <si>
    <t>Vse kabelske trase in močnostni dovodi za razdelilnike so zajeti v splošnem delu popisa elektroinštalacijskih del.</t>
  </si>
  <si>
    <t>AVTOMATSKA REGULACIJA ZA TOPLOTNO POSTAJO</t>
  </si>
  <si>
    <t>INŠTALACIJSKI MATERIAL za avtomatsko regulacijo toplotne postaje</t>
  </si>
  <si>
    <t>Kabli za ožičenje klimatov in ostalih elementov CNS-a, položen nad ometom na kabelski polici, delno v inštalacijskem oziroma v zidnem kanalu ter delno pod ometom v zaščitni cevi:</t>
  </si>
  <si>
    <t>OLFLEX CLAS 110  3 x 1,5 mm2</t>
  </si>
  <si>
    <t>Y-JZ 2x 0,75 mm2</t>
  </si>
  <si>
    <t>Y-JZ 3x 0,75 mm2</t>
  </si>
  <si>
    <t>Y-JZ 4x 0,75 mm2</t>
  </si>
  <si>
    <t>LIYCY 2x 0,75mm2</t>
  </si>
  <si>
    <t>LIYCY 3x 1,0mm2</t>
  </si>
  <si>
    <t>JY(St)Y 2x2x 0,8 mm</t>
  </si>
  <si>
    <t>PONUDNIK MORA PREVERITI VSE FORMULE V CELICAH IN REKAPITULACIJAH, POSAMEZNIH POSTAVK IN CELOTNEGA DOKUMENTA!
PRAV TAKO JE POTREBNO PREVERITI POSAMEZNE CELICE, DA PRIKAZUJEJO CELOTNI TEKST!</t>
  </si>
  <si>
    <t>OPOMBA: Izvajalec mora pri ponudbi upoštevati ter pri izvedbi zagotavljati :</t>
  </si>
  <si>
    <t>►</t>
  </si>
  <si>
    <t>vsa potrebna merjenja</t>
  </si>
  <si>
    <t>vse potrebne transporte do mesta vgrajevanja</t>
  </si>
  <si>
    <t>REKAPITULACIJA ZUNANJE POVOZNE, POHODNE IN TRAVNE POVRŠINE</t>
  </si>
  <si>
    <t>ZUNANJE POVOZNE, POHODNE IN TRAVNE POVRŠINESKUPAJ:</t>
  </si>
  <si>
    <r>
      <t>m</t>
    </r>
    <r>
      <rPr>
        <vertAlign val="superscript"/>
        <sz val="10"/>
        <rFont val="Arial"/>
        <family val="2"/>
        <charset val="238"/>
      </rPr>
      <t>1</t>
    </r>
  </si>
  <si>
    <t>DDV 22%</t>
  </si>
  <si>
    <t>STROJNE INSTALACIJE</t>
  </si>
  <si>
    <t>ELEKTRO INSTALACIJE</t>
  </si>
  <si>
    <t>GRADBENA DELA SKUPAJ</t>
  </si>
  <si>
    <t>OBRTNIŠKA DELA SKUPAJ</t>
  </si>
  <si>
    <t>INSTALACIJSKA DELA</t>
  </si>
  <si>
    <t>INSTALACIJSKA DELA SKUPAJ</t>
  </si>
  <si>
    <t>ZUNANJE POVOZNE, POHODNE IN TRAVNE POVRŠINE SKUPAJ</t>
  </si>
  <si>
    <t>KOTLOVNICA SKUPAJ</t>
  </si>
  <si>
    <t>FASADERSKA DELA</t>
  </si>
  <si>
    <t>REKAPITULACIJA PO POSAMEZNIH DELIH</t>
  </si>
  <si>
    <t>SKUPAJ PO POSAMEZNIH DELIH</t>
  </si>
  <si>
    <t>POPUST V %</t>
  </si>
  <si>
    <t>SKUPAJ S POPUSTOM</t>
  </si>
  <si>
    <t>SKUPAJ Z DDV 22%</t>
  </si>
  <si>
    <t>REKAPITULACIJA SKUPAJ PO POSAMEZNIH DELIH</t>
  </si>
  <si>
    <r>
      <t>Izbijanje lesenega okna do 3 m</t>
    </r>
    <r>
      <rPr>
        <vertAlign val="superscript"/>
        <sz val="10"/>
        <rFont val="Arial CE"/>
        <charset val="238"/>
      </rPr>
      <t>2</t>
    </r>
    <r>
      <rPr>
        <sz val="10"/>
        <rFont val="Arial CE"/>
        <charset val="238"/>
      </rPr>
      <t xml:space="preserve">  vzidano v opečni steni debeline do 30 cm, upoštevajoč prenose na gradbiščno deponijo in deponijo izvajalca z vsemi pripravljalnimi zaključnimi deli. </t>
    </r>
  </si>
  <si>
    <r>
      <t>m</t>
    </r>
    <r>
      <rPr>
        <vertAlign val="superscript"/>
        <sz val="10"/>
        <rFont val="Arial CE"/>
        <charset val="238"/>
      </rPr>
      <t>3</t>
    </r>
  </si>
  <si>
    <r>
      <t>m</t>
    </r>
    <r>
      <rPr>
        <vertAlign val="superscript"/>
        <sz val="10"/>
        <rFont val="Arial"/>
        <family val="2"/>
        <charset val="238"/>
      </rPr>
      <t>3</t>
    </r>
  </si>
  <si>
    <r>
      <t>m</t>
    </r>
    <r>
      <rPr>
        <vertAlign val="superscript"/>
        <sz val="10"/>
        <rFont val="Arial"/>
        <family val="2"/>
        <charset val="238"/>
      </rPr>
      <t>2</t>
    </r>
  </si>
  <si>
    <t>OKOLIŠČINE NEUSKLAJENOSTI IZVAJALCEV IN PODIZVAJALCEV TER ODSTOPANJA OD OSNOVNIH NAVODIL PROJEKTA PZI NISO OBJEKTIVNI RAZLOGI ZA SPREMEMBO DETAJLOV !</t>
  </si>
  <si>
    <t>VSI ARHITEKTURNI, DETAJLNI IN PREGLEDNI NAČRTI IZDELANI S STRANI IZVAJALCA VELJAJO OD PISNEGA DOVOLJENJA IN TRAJAJO DO PREKLICA LE TEH S STRANI ODGOVORNEGA ARHITEKTA ALI PROJEKTANTA.</t>
  </si>
  <si>
    <t>Izvajalec je dolžan zagotoviti (in v tem popisu zajeti v ceno!) vse potrebne preizkuse, meritve, pridobitve certifikatov, navodila in ostalo dokumentacijo potrebno za nemoteno obratovanje naprav in delovanje obejekta! Izvajalec mora vrisati vse spremembe v PZI dokumentacijo, obveščati odgovornega vodjo projekta in posamezne odgovorne projektante načrtov o spremembah glede na PZI dokumentacijo, pripraviti vso potrebno dokumentacijo za uspešno izvedbo tehničnega pregleda in pridobitev uporabnega dovoljenja!</t>
  </si>
  <si>
    <t>GRADBENO OBRTNIŠKE IZVEDBE</t>
  </si>
  <si>
    <t>Zagotoviti je potrebno zvočno izolativnost prostorov skladno s smernico TSG 1-005 2012.</t>
  </si>
  <si>
    <t>Ponudnik ali izvajalec je dolžan pred pričetkom del opozoriti na morebitno tehnično pomanjkljivost izvedenih detajlov, risb, opisov ali popisov del. Predloge potrdita odgovorni projektant arhitekture in investitor.</t>
  </si>
  <si>
    <t>Izvajalec mora za vse vgrajene materiale predložiti ustrezne certifikate za požarne lastnosti ter jih moraja  vnesti v Izkaz požarne varnosti faze PID;</t>
  </si>
  <si>
    <t>V sklop izvajalčeve ponudbe sodijo vsi delavniški načrti, ki jih pred izvedbo glede tehnične pravilnosti, zahtevane kakovosti in izgleda potrdi odgovorni projektant arhitekture.</t>
  </si>
  <si>
    <t>V primerih, kjer ni opredeljenega izvedbenega industrijskega detajla ali izdelka in za vse izrisane detajle, mora izvajalec pred pričetkom izvedbe predlog predstaviti, izbor potrdita odgovorni projektant arhitekture in investitor.</t>
  </si>
  <si>
    <t xml:space="preserve">Vzorce vseh finalnih materialov, skladno s predloženimi projekti in opisi v popisu del, je ponudnik dolžan predložiti projektantu v potrditev, kjer so možne alternativne rešitve v izbiri materiala (finalne obloge površin, njegove obdelave, vidni in nevidni pritrdilni materiali, pod konstrukcije, vzorci potiskov, okovje, obdelave stavbnega pohištva in vsi ostali detajli), je pred izvedbo obvezno potrebno predložiti vzorce, ki jih potrdita odgovorni projektant arhitekture in investitor. </t>
  </si>
  <si>
    <t>NAPRAVA TLAKOV V MANSARDI</t>
  </si>
  <si>
    <t>Demontaža stari lesenih in ALU oken balkonski vrat in zunanjih steklenih sten z vrati in okni, z prenosom na gradbeno deponijo in deponijo izvajalca z vsemi pripravljalnimi in zaključnimi deli.</t>
  </si>
  <si>
    <t>Rušenje in odstranitev tlakov na balkonih do debeline 5cm . Vključno z vsemi nakladanji, transportom na deponijo, vsem materialom in orodjem potrebnim za izvedbo.  Ocenjena vrednost.</t>
  </si>
  <si>
    <t>Demontaža strešnega kovinsko plastičnega kupolastega okna z leseno oblogo dim. 1,20x1,80m, z odvozom na gradbeno deponijo in deponijo izvajalca z vsemi pripravljalnimi in zaključnimi deli.</t>
  </si>
  <si>
    <t xml:space="preserve">Izdelava vodoodbojne vertikalne kontaktne bele fasade direktno na betonski, opečni zid ali na že izvedeno kontaktno fasado (obstoječa kontaktna fasada debeline 5 cm) v sestavi kot naprimer Weber.therm family MV: priprava površine za obdelavo, weber.therm family GROB fasadno lepilo za lepljenje izolacijske plošče M758, toplotno izolacijo Weber.therm lamela fasadna izolacija iz kamene volne debeline 20cm, Weber.therm family GROB fasadno lepilo za izdelavo armirnega sloja M758, Weber.therm armirna mreža, Weber osnovni premaz, Weber pas top dry (2mm) zaključni sloj v beli barvi. Obvezna uporaba spodnje pritrdilne konstrukcije - zaključne letve, ki istočasno služi kot podkonstrukcija za pritrditev toplotne izolacije stene, napenjanje armaturnega pvc pletiva z vsemi ojačitvami okrog odprtin in na robovih (Alu letvice), izravnava z osnovnim debelo slojnim nanosom in zaključni žlahtni sloj silikonsko silikatnega finalnega ometa v izbrani barvi, strukturi in zrnavosti (primerno 2,0 mm) po projektu (v projektu upoštevano Weber therm zaključna fasada). Izdelano po navodilih, parametrih proizvajalca in prilogah detajlov. Skupaj z obdelavo vseh špalet (izolacijske špaletne plošče debeline 2,0 - 2,5 cm), robov  in zaključkov (detajl obloge fasade glej priloga). </t>
  </si>
  <si>
    <t>REKAPITULACIJA</t>
  </si>
  <si>
    <t>ELEKTROINŠTALACIJE KOTLOVNICE</t>
  </si>
  <si>
    <t>OCENA INVESTICIJE - SKUPAJ:</t>
  </si>
  <si>
    <t>V oceni ni zajet DDV.</t>
  </si>
  <si>
    <t xml:space="preserve">PROJEKTANTSKI POPIS </t>
  </si>
  <si>
    <t>V sklopu posamezne postavke mora biti zajet ves material, delo, drobni in pritrdilni materal (razvodne doze)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</si>
  <si>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</si>
  <si>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Dobava in montaža / Opis</t>
  </si>
  <si>
    <t>Enota</t>
  </si>
  <si>
    <t>Količina</t>
  </si>
  <si>
    <t>Cena/enoto</t>
  </si>
  <si>
    <t>Skupna cena</t>
  </si>
  <si>
    <t>ELEKTROINŠTALACIJE ZA OBJEKT</t>
  </si>
  <si>
    <t>INŠTALACIJSKI MATERIAL</t>
  </si>
  <si>
    <t>-</t>
  </si>
  <si>
    <t>NYM-J 3 x 1,5 mm2</t>
  </si>
  <si>
    <t>m</t>
  </si>
  <si>
    <t>NYM-J 3 x 2,5 mm2</t>
  </si>
  <si>
    <t>NYM-J 5 x 2,5 mm2</t>
  </si>
  <si>
    <t>NYY-J 5 x 6 mm2</t>
  </si>
  <si>
    <t>NYY-J 5 x 16 mm2</t>
  </si>
  <si>
    <t>Vodnik za izenačevanje potencialov, delno v cevi:</t>
  </si>
  <si>
    <t>H07V-K 6 mm2</t>
  </si>
  <si>
    <t>H07V-K 16 mm2</t>
  </si>
  <si>
    <t>Kabelska polica, komplet z veznim in pritrdilnim priborom:</t>
  </si>
  <si>
    <t>PK 100</t>
  </si>
  <si>
    <t>Inštalacijski kanal, raznih dimenzij</t>
  </si>
  <si>
    <t>navadno</t>
  </si>
  <si>
    <t>izmenično</t>
  </si>
  <si>
    <t>GW 44 207</t>
  </si>
  <si>
    <t>Stalni priključek, komplet:</t>
  </si>
  <si>
    <t>nadometne izvedbe, IP44</t>
  </si>
  <si>
    <t>Vtičnica z zaščitnim kontaktom, nadometne izvedbe, IP44, kot Gewiss:</t>
  </si>
  <si>
    <t>Žica H07V-K 6 mm2, dolžine 20cm, komplet s kabelskimi čevlji in vijaki</t>
  </si>
  <si>
    <t>Žica H07V-K 16 mm2, dolžine 20cm, komplet s kabelskimi čevlji in vijaki</t>
  </si>
  <si>
    <t>Gibliva PVC cev, dolžine do 30cm, komplet s pripadajočimi uvodnicami</t>
  </si>
  <si>
    <t>kompl.</t>
  </si>
  <si>
    <t>Sodelovanje pri preizkusu naprav strojnih inštalacij in tehnološke opreme</t>
  </si>
  <si>
    <t>ur</t>
  </si>
  <si>
    <t>Meritve električnih inštalacij, komplet</t>
  </si>
  <si>
    <t>drobni in vezni material</t>
  </si>
  <si>
    <t>SKUPAJ:</t>
  </si>
  <si>
    <t>stikalo</t>
  </si>
  <si>
    <t>63A, 3p, v omari</t>
  </si>
  <si>
    <t>instalacijski odklopnik:</t>
  </si>
  <si>
    <t>B/10 A, 1p</t>
  </si>
  <si>
    <t>C/16 A, 1p</t>
  </si>
  <si>
    <t>C/16 A, 3p</t>
  </si>
  <si>
    <t>C/25 A, 3p</t>
  </si>
  <si>
    <t>motorno zaščitno stikalo, 0,6-1A, 2p</t>
  </si>
  <si>
    <t>kombinirano zaščitno stikalo, C16/0,03A</t>
  </si>
  <si>
    <t>stikalna ura, 230V, dnevni in tedenski režim</t>
  </si>
  <si>
    <t>Priklop:</t>
  </si>
  <si>
    <r>
      <t>·</t>
    </r>
    <r>
      <rPr>
        <sz val="7"/>
        <rFont val="Calibri"/>
        <family val="2"/>
        <charset val="238"/>
      </rPr>
      <t xml:space="preserve">           </t>
    </r>
    <r>
      <rPr>
        <sz val="11"/>
        <rFont val="Calibri"/>
        <family val="2"/>
        <charset val="238"/>
      </rPr>
      <t>tekoče in končno čiščenje objektov, gradbišča in javnih površin, kakor tudi eventualna popravila poškodb na cestnih, parkirnih in javnih površinah, po naslovu del izvajalca,</t>
    </r>
  </si>
  <si>
    <r>
      <t>·</t>
    </r>
    <r>
      <rPr>
        <sz val="7"/>
        <rFont val="Calibri"/>
        <family val="2"/>
        <charset val="238"/>
      </rPr>
      <t xml:space="preserve">           </t>
    </r>
    <r>
      <rPr>
        <sz val="11"/>
        <rFont val="Calibri"/>
        <family val="2"/>
        <charset val="238"/>
      </rPr>
      <t>orodja, delovno opremo, mehanizacijo, dvigala in potrebne delovne odre,</t>
    </r>
  </si>
  <si>
    <r>
      <t>·</t>
    </r>
    <r>
      <rPr>
        <sz val="7"/>
        <rFont val="Calibri"/>
        <family val="2"/>
        <charset val="238"/>
      </rPr>
      <t xml:space="preserve">           </t>
    </r>
    <r>
      <rPr>
        <sz val="11"/>
        <rFont val="Calibri"/>
        <family val="2"/>
        <charset val="238"/>
      </rPr>
      <t>vse manipulativne stroške, transport, prenose, dvige,</t>
    </r>
  </si>
  <si>
    <r>
      <t>·</t>
    </r>
    <r>
      <rPr>
        <sz val="7"/>
        <rFont val="Calibri"/>
        <family val="2"/>
        <charset val="238"/>
      </rPr>
      <t xml:space="preserve">           </t>
    </r>
    <r>
      <rPr>
        <sz val="11"/>
        <rFont val="Calibri"/>
        <family val="2"/>
        <charset val="238"/>
      </rPr>
      <t>takse za transportna sredstva in prevoze, potrebne za izvedbo pogodbenih del,</t>
    </r>
  </si>
  <si>
    <r>
      <t>·</t>
    </r>
    <r>
      <rPr>
        <sz val="7"/>
        <rFont val="Calibri"/>
        <family val="2"/>
        <charset val="238"/>
      </rPr>
      <t xml:space="preserve">           </t>
    </r>
    <r>
      <rPr>
        <sz val="11"/>
        <rFont val="Calibri"/>
        <family val="2"/>
        <charset val="238"/>
      </rPr>
      <t xml:space="preserve">izdelavo tehnoloških načrtov za izvedbo del, </t>
    </r>
  </si>
  <si>
    <r>
      <t>·</t>
    </r>
    <r>
      <rPr>
        <sz val="7"/>
        <rFont val="Calibri"/>
        <family val="2"/>
        <charset val="238"/>
      </rPr>
      <t xml:space="preserve">           </t>
    </r>
    <r>
      <rPr>
        <sz val="11"/>
        <rFont val="Calibri"/>
        <family val="2"/>
        <charset val="238"/>
      </rPr>
      <t>eventualne prekinitve del zaradi :</t>
    </r>
  </si>
  <si>
    <r>
      <t>o</t>
    </r>
    <r>
      <rPr>
        <sz val="7"/>
        <rFont val="Calibri"/>
        <family val="2"/>
        <charset val="238"/>
      </rPr>
      <t xml:space="preserve">   </t>
    </r>
    <r>
      <rPr>
        <sz val="11"/>
        <rFont val="Calibri"/>
        <family val="2"/>
        <charset val="238"/>
      </rPr>
      <t>izdelave dodatne ali dopolnilne projektne dokumentacije,</t>
    </r>
  </si>
  <si>
    <r>
      <t>o</t>
    </r>
    <r>
      <rPr>
        <sz val="7"/>
        <rFont val="Calibri"/>
        <family val="2"/>
        <charset val="238"/>
      </rPr>
      <t xml:space="preserve">   </t>
    </r>
    <r>
      <rPr>
        <sz val="11"/>
        <rFont val="Calibri"/>
        <family val="2"/>
        <charset val="238"/>
      </rPr>
      <t>zahtev naročnika,</t>
    </r>
  </si>
  <si>
    <r>
      <t>o</t>
    </r>
    <r>
      <rPr>
        <sz val="7"/>
        <rFont val="Calibri"/>
        <family val="2"/>
        <charset val="238"/>
      </rPr>
      <t xml:space="preserve">   </t>
    </r>
    <r>
      <rPr>
        <sz val="11"/>
        <rFont val="Calibri"/>
        <family val="2"/>
        <charset val="238"/>
      </rPr>
      <t>zahtev tretjih oseb ali organov,</t>
    </r>
  </si>
  <si>
    <r>
      <t>·</t>
    </r>
    <r>
      <rPr>
        <sz val="7"/>
        <rFont val="Calibri"/>
        <family val="2"/>
        <charset val="238"/>
      </rPr>
      <t xml:space="preserve">           </t>
    </r>
    <r>
      <rPr>
        <sz val="11"/>
        <rFont val="Calibri"/>
        <family val="2"/>
        <charset val="238"/>
      </rPr>
      <t xml:space="preserve">zakonske in druge obveznosti, </t>
    </r>
  </si>
  <si>
    <r>
      <t>·</t>
    </r>
    <r>
      <rPr>
        <sz val="7"/>
        <rFont val="Calibri"/>
        <family val="2"/>
        <charset val="238"/>
      </rPr>
      <t xml:space="preserve">           </t>
    </r>
    <r>
      <rPr>
        <sz val="11"/>
        <rFont val="Calibri"/>
        <family val="2"/>
        <charset val="238"/>
      </rPr>
      <t>takse najema zemljišča za potrebe gradbišča – deponij (če je to potrebno), vključno s stroški pridobitve dovoljenja za zaporo in označitev – vse skladno s Pravilnikom o ravnanju z gradbenimi odpadki,</t>
    </r>
  </si>
  <si>
    <r>
      <t>·</t>
    </r>
    <r>
      <rPr>
        <sz val="7"/>
        <rFont val="Calibri"/>
        <family val="2"/>
        <charset val="238"/>
      </rPr>
      <t xml:space="preserve">           </t>
    </r>
    <r>
      <rPr>
        <sz val="11"/>
        <rFont val="Calibri"/>
        <family val="2"/>
        <charset val="238"/>
      </rPr>
      <t>takse za legalno komunalno odlagališče in ostale stroške komunale,</t>
    </r>
  </si>
  <si>
    <r>
      <t>·</t>
    </r>
    <r>
      <rPr>
        <sz val="7"/>
        <rFont val="Calibri"/>
        <family val="2"/>
        <charset val="238"/>
      </rPr>
      <t xml:space="preserve">           </t>
    </r>
    <r>
      <rPr>
        <sz val="11"/>
        <rFont val="Calibri"/>
        <family val="2"/>
        <charset val="238"/>
      </rPr>
      <t xml:space="preserve">izdelavo poročila o gospodarjenju z gradbenimi odpadki, </t>
    </r>
  </si>
  <si>
    <r>
      <t>·</t>
    </r>
    <r>
      <rPr>
        <sz val="7"/>
        <rFont val="Calibri"/>
        <family val="2"/>
        <charset val="238"/>
      </rPr>
      <t xml:space="preserve">           </t>
    </r>
    <r>
      <rPr>
        <sz val="11"/>
        <rFont val="Calibri"/>
        <family val="2"/>
        <charset val="238"/>
      </rPr>
      <t>preiskave, preizkuse, izjave o skladnosti in certifikate za vgrajene materiale in opremo,</t>
    </r>
  </si>
  <si>
    <r>
      <t>·</t>
    </r>
    <r>
      <rPr>
        <sz val="7"/>
        <rFont val="Calibri"/>
        <family val="2"/>
        <charset val="238"/>
      </rPr>
      <t xml:space="preserve">           </t>
    </r>
    <r>
      <rPr>
        <sz val="11"/>
        <rFont val="Calibri"/>
        <family val="2"/>
        <charset val="238"/>
      </rPr>
      <t>potrebne meritve zahtevane za tehnični pregled in uporabno dovoljenje, ki jih opravi neodvisna pooblaščena inštitucija (pregledi, meritve in poročila SIQ, …)</t>
    </r>
  </si>
  <si>
    <r>
      <t>·</t>
    </r>
    <r>
      <rPr>
        <sz val="7"/>
        <rFont val="Calibri"/>
        <family val="2"/>
        <charset val="238"/>
      </rPr>
      <t xml:space="preserve">           </t>
    </r>
    <r>
      <rPr>
        <sz val="11"/>
        <rFont val="Calibri"/>
        <family val="2"/>
        <charset val="238"/>
      </rPr>
      <t>izdelavo dokumentacije o zanesljivosti objekta v 3 izvodih,</t>
    </r>
  </si>
  <si>
    <r>
      <t>·</t>
    </r>
    <r>
      <rPr>
        <sz val="7"/>
        <rFont val="Calibri"/>
        <family val="2"/>
        <charset val="238"/>
      </rPr>
      <t xml:space="preserve">           </t>
    </r>
    <r>
      <rPr>
        <sz val="11"/>
        <rFont val="Calibri"/>
        <family val="2"/>
        <charset val="238"/>
      </rPr>
      <t>NOV v 2 izvodih ter ročni vnos sprememb v PZI načrte,</t>
    </r>
  </si>
  <si>
    <r>
      <t>·</t>
    </r>
    <r>
      <rPr>
        <sz val="7"/>
        <rFont val="Calibri"/>
        <family val="2"/>
        <charset val="238"/>
      </rPr>
      <t xml:space="preserve">           </t>
    </r>
    <r>
      <rPr>
        <sz val="11"/>
        <rFont val="Calibri"/>
        <family val="2"/>
        <charset val="238"/>
      </rPr>
      <t>morebitna izvedenska mnenja,</t>
    </r>
  </si>
  <si>
    <r>
      <t>·</t>
    </r>
    <r>
      <rPr>
        <sz val="7"/>
        <rFont val="Calibri"/>
        <family val="2"/>
        <charset val="238"/>
      </rPr>
      <t xml:space="preserve">           </t>
    </r>
    <r>
      <rPr>
        <sz val="11"/>
        <rFont val="Calibri"/>
        <family val="2"/>
        <charset val="238"/>
      </rPr>
      <t xml:space="preserve">pridobitev bančnih garancij, dovoljenj in soglasij, </t>
    </r>
  </si>
  <si>
    <r>
      <t>·</t>
    </r>
    <r>
      <rPr>
        <sz val="7"/>
        <rFont val="Calibri"/>
        <family val="2"/>
        <charset val="238"/>
      </rPr>
      <t xml:space="preserve">           </t>
    </r>
    <r>
      <rPr>
        <sz val="11"/>
        <rFont val="Calibri"/>
        <family val="2"/>
        <charset val="238"/>
      </rPr>
      <t xml:space="preserve">izvajalčev in varnostni nadzor za potrebe izvedbe, </t>
    </r>
  </si>
  <si>
    <r>
      <t>·</t>
    </r>
    <r>
      <rPr>
        <sz val="7"/>
        <rFont val="Calibri"/>
        <family val="2"/>
        <charset val="238"/>
      </rPr>
      <t xml:space="preserve">           </t>
    </r>
    <r>
      <rPr>
        <sz val="11"/>
        <rFont val="Calibri"/>
        <family val="2"/>
        <charset val="238"/>
      </rPr>
      <t xml:space="preserve">zagotavljanje varnosti in zdravja pri delu in protipožarno varnost na delovišču, </t>
    </r>
  </si>
  <si>
    <r>
      <t>·</t>
    </r>
    <r>
      <rPr>
        <sz val="7"/>
        <rFont val="Calibri"/>
        <family val="2"/>
        <charset val="238"/>
      </rPr>
      <t xml:space="preserve">           </t>
    </r>
    <r>
      <rPr>
        <sz val="11"/>
        <rFont val="Calibri"/>
        <family val="2"/>
        <charset val="238"/>
      </rPr>
      <t xml:space="preserve">zavarovanja del,  </t>
    </r>
  </si>
  <si>
    <r>
      <t>·</t>
    </r>
    <r>
      <rPr>
        <sz val="7"/>
        <rFont val="Calibri"/>
        <family val="2"/>
        <charset val="238"/>
      </rPr>
      <t xml:space="preserve">           </t>
    </r>
    <r>
      <rPr>
        <sz val="11"/>
        <rFont val="Calibri"/>
        <family val="2"/>
        <charset val="238"/>
      </rPr>
      <t>zavarovanje objekta,</t>
    </r>
  </si>
  <si>
    <r>
      <t>·</t>
    </r>
    <r>
      <rPr>
        <sz val="7"/>
        <rFont val="Calibri"/>
        <family val="2"/>
        <charset val="238"/>
      </rPr>
      <t xml:space="preserve">           </t>
    </r>
    <r>
      <rPr>
        <sz val="11"/>
        <rFont val="Calibri"/>
        <family val="2"/>
        <charset val="238"/>
      </rPr>
      <t xml:space="preserve">zavarovanje izdelkov pred poškodbami do predaje naročniku, </t>
    </r>
  </si>
  <si>
    <r>
      <t>·</t>
    </r>
    <r>
      <rPr>
        <sz val="7"/>
        <rFont val="Calibri"/>
        <family val="2"/>
        <charset val="238"/>
      </rPr>
      <t xml:space="preserve">           </t>
    </r>
    <r>
      <rPr>
        <sz val="11"/>
        <rFont val="Calibri"/>
        <family val="2"/>
        <charset val="238"/>
      </rPr>
      <t xml:space="preserve">izdelavo načrta organizacije gradbišča, na podlagi varnostnega načrta, </t>
    </r>
  </si>
  <si>
    <r>
      <t>·</t>
    </r>
    <r>
      <rPr>
        <sz val="7"/>
        <rFont val="Calibri"/>
        <family val="2"/>
        <charset val="238"/>
      </rPr>
      <t xml:space="preserve">           </t>
    </r>
    <r>
      <rPr>
        <sz val="11"/>
        <rFont val="Calibri"/>
        <family val="2"/>
        <charset val="238"/>
      </rPr>
      <t xml:space="preserve">zavarovanja dokazov stanja sosednjih objektov in premoženja (video in foto posnetki, cenilna poročila…), </t>
    </r>
  </si>
  <si>
    <r>
      <t>·</t>
    </r>
    <r>
      <rPr>
        <sz val="7"/>
        <rFont val="Calibri"/>
        <family val="2"/>
        <charset val="238"/>
      </rPr>
      <t xml:space="preserve">           </t>
    </r>
    <r>
      <rPr>
        <sz val="11"/>
        <rFont val="Calibri"/>
        <family val="2"/>
        <charset val="238"/>
      </rPr>
      <t>odprave možnih poškodb na drugih objektih ali na obstoječi infrastrukturi, iz naslova izvedbe del izvajalca,</t>
    </r>
  </si>
  <si>
    <r>
      <t>·</t>
    </r>
    <r>
      <rPr>
        <sz val="7"/>
        <rFont val="Calibri"/>
        <family val="2"/>
        <charset val="238"/>
      </rPr>
      <t xml:space="preserve">           </t>
    </r>
    <r>
      <rPr>
        <sz val="11"/>
        <rFont val="Calibri"/>
        <family val="2"/>
        <charset val="238"/>
      </rPr>
      <t>vse druge stroške, ki so potrebni, da se pogodbena dela izvedejo tako, da je pogodbeno dogovorjena cena dokončna.</t>
    </r>
  </si>
  <si>
    <t>3. SUBVENCIONIRANO</t>
  </si>
  <si>
    <t>3.1. - KOTLOVNICA S PRIPRAVO STV</t>
  </si>
  <si>
    <t>A.Kotel in kotlovska oprema</t>
  </si>
  <si>
    <t>št.</t>
  </si>
  <si>
    <t>enota</t>
  </si>
  <si>
    <t>cena/enoto (EUR)</t>
  </si>
  <si>
    <t>Cena skupaj (EUR)</t>
  </si>
  <si>
    <t>Kotel na lesne sekance moči 220 kW. Opis kotla: Kotel iz kotlovske pločevine na lesno biomaso.
Kotel s kuriščem za kurjenje lesnih sekancev G 50, W 40 ali po ŐNORM M7133. Kompletno kurišče kotla je obloženo s šamotom, zagotavlja konstantne pogoje za gorenje in izgorevanje. Rotacijsko kurišče. Pepel leti v vpadni jašek, ki je opremljen s sistemom avtomatskega odvoda pepela v posodo za pepel. Dovod goriva je urejen preko standardnega dozirnega sistema s polžem, ki pa ima vgrajen vodno hlajen vstopni del v kotel. Avtomatski vžig kotla.</t>
  </si>
  <si>
    <t>Regulacija vpihanega zraka temelji na podatkih LAMBDA sonde in temperature izgorelih dimnih
plinov ter deluje v stalni povezavi s podtlačno regulacijo in sesalnim vlekom na vlečni strani.
Zrak se vpihuje primarno in sekundarno. Vgrajena recirkulacija dimnih plinov. Iznos in transportni sistem sekancev ima  samostojni pogon in vgrajeno varovanje pogonov. Sistem ima vgrajeno hladilno celico, v primeru pre visoke temperature sistema odreagira samostojno. Vgrajen ventilator dimnih plinov.</t>
  </si>
  <si>
    <t>Max. Dopustni delovni tlak 6 bar, dopustna delovna temperatura 110 st. C. Priključki na kotlu DN 100</t>
  </si>
  <si>
    <t>Standardni polžni dozirni sistem za kurišče.
Skrbi za kontinuirano nalaganje kotla z lesnim gorivom. Ima vgrajen vodno hlajen vstopni del dozirnega kanala v kotel.</t>
  </si>
  <si>
    <t>Ustreza: Kotel Viessmann Pyrot KRT 220kW rotacijsko zgorevanje. Naroč.štev.: 7423658</t>
  </si>
  <si>
    <t>Dobavitelj opreme pripravi tabelo signalov za izvoz na CNS.</t>
  </si>
  <si>
    <t>Oprema kotla:</t>
  </si>
  <si>
    <t xml:space="preserve"> - Termično varovalo z iztokom 100°C. Naroč.štev.: 7387405</t>
  </si>
  <si>
    <t xml:space="preserve"> - Vitoset membranski varnostni ventil tip MS 1 1/4 z aktivacijskim tlakom 3,5bar; DN32/40. Naroč.štev.: 9572991</t>
  </si>
  <si>
    <t xml:space="preserve"> - Odpepeljevanje Pyrot 240 litrov. Naroč.štev.: 7387918</t>
  </si>
  <si>
    <t xml:space="preserve"> - Odpepeljevanje v zunanjo kanto 240L. Sesalec za pepel T40W100 POS (5,5kW, 100l zalogovnik)  + 35m cevi fi70 + kontejner600l (s ciklonom, praznenje spodaj)</t>
  </si>
  <si>
    <t xml:space="preserve"> - Regulacija Ecotronic 300 (nadzor transporta goriva,  upravljanje hranilnikov, brezpotencialno javljanje stanja, sprejem zunanje zahteve, vodenje moči 0-10V, eksterna zahteva vklop/izklop, izvoz podatkov za CNS (ModBus), vizualizacija) Naroč.štev.: 7423672</t>
  </si>
  <si>
    <t xml:space="preserve"> - Upravljanje hranilnika Pyrot, 3 tipala. Naroč.štev.: 7387828</t>
  </si>
  <si>
    <t xml:space="preserve"> - Izvoz Pyrot obratovalnih podatkov (izdaja pomembnih obratovalnih podatkov, sporočil motnje kotlovne naprave, podatke možno spreminjati glede na CNS. Obseg dobave: vmesnik na upravljalni konzoli, modul programske opreme, dokumentacija, MOD-BUS protokol 9600 baud). Naroč.štev.: 7388038</t>
  </si>
  <si>
    <t xml:space="preserve"> - Varovanje spodnjega in zgornjega tlaka ter min. nivoja. 
Omejevalnik maksimalnega tlaka, izvedba kot, varnostni omejevalnik tlaka, preizkušen po CE.
Izvedba: VIESSMANN Tip: BCP3H in BCP3L. Nastavitveno področje: 0 - 6bar. Priključek: G1/2". Naroč.štev.: 7438025 in 7438030.
Omejevalnik nivoja vode za pokončno  vgradnjo v kotel oz. v kotlovni priključni komplet
(Vitorond 200). Priključni navoj: R 2". S priključnim vodnikom dolžine 2,50 m. Naroč.štev.: 7199775
Nosilec armatur. Naroč.štev.: 7188380</t>
  </si>
  <si>
    <t xml:space="preserve"> - Odmuljevanje sistema. Spirovent izločevalnik mulja za kontinuirano odstranjevanje umazanije
iz ogrevalnih in hladilnih krogotokov. S spiro cevnim vstavkom in izpustno pipo. Naroč.štev.: 9143277</t>
  </si>
  <si>
    <t xml:space="preserve"> - Mehčanje vode. Mehčalna naprava 130-285kW z vodomerom DN20MINMEH 4. Naroč.štev.: 9566899</t>
  </si>
  <si>
    <t>Iznos sekancev:</t>
  </si>
  <si>
    <t xml:space="preserve"> - Horizontalni odvzem gor. D 6.5 m AH. Zajemala se skrajšajo na premer 6 m. Naroč.štev.: 7387845</t>
  </si>
  <si>
    <t xml:space="preserve"> - Odvzemni polž AH /m. Naroč.štev.: 7387603</t>
  </si>
  <si>
    <t xml:space="preserve"> - Zaporni drsnik MA 220, Pyrot. Naroč.štev.: 7387959</t>
  </si>
  <si>
    <t xml:space="preserve"> - Poševni pod skladišča za sekance. Poševna konstrukcija poda betonskega zalogovnika sestavljena iz galvanizirane nosilne jeklene konstrukcije, ter vodoodpornih lesenih podnih plošč. (cca. 36m2 - ocena)</t>
  </si>
  <si>
    <t>Oprema kotlovnice:</t>
  </si>
  <si>
    <t>S protiprirobnicami, tesnilnim in pritrdilnim materialom in elektro vezavo.</t>
  </si>
  <si>
    <t xml:space="preserve"> - Merilnik toplote Allmess/Itron DN40 PN16. Zajeto: hidravlični del DN40 PN16, računska enota Megacontrol CF-51 in 2x tipala.</t>
  </si>
  <si>
    <t>V=11m3/h; Vmax/Vmin=20/0,02m3/h</t>
  </si>
  <si>
    <t>M-BUS kartica za računsko enoto.</t>
  </si>
  <si>
    <t xml:space="preserve"> - Tropotna pipa s pogonom:</t>
  </si>
  <si>
    <t>Motorna 3-potna pipa s pogonom, DN50, Kvs=40</t>
  </si>
  <si>
    <t>dpmax=10kPa</t>
  </si>
  <si>
    <t>Z prirobničnimi/navojnimi priključki, tesnilnim in pritrdilnim materialom in elektro vezavo.</t>
  </si>
  <si>
    <t>Manometri fi100 0-6bar z manometersko pipo 1/2"</t>
  </si>
  <si>
    <t>Drugi elementi:</t>
  </si>
  <si>
    <t>Lovilnik nesnage z magnetnim vložkom PN16 za medprirobnično vgradnjo skupaj s protiprirobnicami, tesnilnim in pritrdilnim materialom.</t>
  </si>
  <si>
    <t>DN80 PN16</t>
  </si>
  <si>
    <t>Protipovratna loputa za medpriprobnično vgradnjo skupaj s protiprirobnicami, tesnilnim in pritrdilnim materialom. Loputa z vzmetjo in polnim natokom.</t>
  </si>
  <si>
    <t>DN100 PN6/16</t>
  </si>
  <si>
    <t>Krogelna pipa s polnim natokom za medprirobnično vgradnjo. S protiprirobnicami, tesnilnim in pritrdilnim materialom in elektro vezavo.</t>
  </si>
  <si>
    <t>Izpustna pipa s polnim natokom za navojno vgradnjo. S tesnilnim in pritrdilnim materialom</t>
  </si>
  <si>
    <t>DN15 PN16</t>
  </si>
  <si>
    <t>DN20 PN16</t>
  </si>
  <si>
    <t>DN25 PN16</t>
  </si>
  <si>
    <t>Črna cev iz celega, izdelana po  po DIN 2448, iz  materiala St 35, za nazivni tlak  PN16 in temperaturo do 120 st., komplet z  varilnim in pritrdilnim materialom. Zajeti tudi čiščenje cevovodov in 2x minimiziranje z temeljno barvo odporno na tem. Do 120 stC.</t>
  </si>
  <si>
    <t xml:space="preserve">      </t>
  </si>
  <si>
    <t>DN 15  odzračevanje in odvodnavanje (ni izolirano)</t>
  </si>
  <si>
    <t>DN 32 (vzdrževanje tlaka - izolirano 25mm Armaflex)</t>
  </si>
  <si>
    <t>DN 80 izolirano 60mm v kameno volno in oplaščeno z Al. pločevino debeline 0,8mm</t>
  </si>
  <si>
    <t>Odzračevalni lonec, izdelan iz jeklene cevi iz celega, komplet z odzračevalno cevjo in pipo DN 10. Odzračevalne lonce postaviti glede na pozicijo cevi!</t>
  </si>
  <si>
    <t>DN80, h = 150</t>
  </si>
  <si>
    <t>Konzole za pritrjevanje cevi in ostalih elementov. Konzole so očiščene in dvakratno osnovno premazane</t>
  </si>
  <si>
    <t>Enkratna tlačna preizkušnja cevovoda.</t>
  </si>
  <si>
    <t>Celotno elektro ožičenje kotla in elektro omare kotla ter prvi zagon kotla</t>
  </si>
  <si>
    <t xml:space="preserve">Srednje težka pocinkana navojna cev </t>
  </si>
  <si>
    <t>z ravnimi  konci, izdelana po DIN 2440,</t>
  </si>
  <si>
    <t xml:space="preserve"> iz materiala St 33, komplet z navojnimi fitingi.</t>
  </si>
  <si>
    <t>Popisane so vse cevi vode v vrtcu (P in M)!</t>
  </si>
  <si>
    <t>DN 20 izolirano paronepropustno 13mm</t>
  </si>
  <si>
    <t>Priklop vode na kotel kot sistem za varovanje kotla, priklop vode na dozirni polž kot sistem varovanja pred požarom.</t>
  </si>
  <si>
    <t xml:space="preserve">Krogelna zaporna pipa za sanitarno </t>
  </si>
  <si>
    <t xml:space="preserve">toplo vodo do temperature 70 st.C, </t>
  </si>
  <si>
    <t xml:space="preserve">z navojnim priključkom, komplet z </t>
  </si>
  <si>
    <t>montažnim materialom.</t>
  </si>
  <si>
    <t>PN 16 DN 20</t>
  </si>
  <si>
    <t>izpustna PN 10 DN 15</t>
  </si>
  <si>
    <t>Vodna prha - razpršilnik s priključkom 3/4". Vgrajen pod strop zalogovnika sekancev.</t>
  </si>
  <si>
    <t>Prvo polnenje s sekanci zalogovnika.</t>
  </si>
  <si>
    <t>Vnos opreme v prostor in postavitev opreme v prostoru. Zajeti vse manipulacije z dvigali, ves pomožni material in vse pomožne delovne ure.</t>
  </si>
  <si>
    <t>Transport kotla do gradbišča in celotna manipulacija razkladanja iz tovornega vozila.</t>
  </si>
  <si>
    <t>Celotno izobraževanje uporabnika o uporabi kotla in kotlovske opreme.</t>
  </si>
  <si>
    <t>Pripravljalna in zaključna dela</t>
  </si>
  <si>
    <t>SKUPAJ (EUR)</t>
  </si>
  <si>
    <t>C. Oprema v kotlovnici: ogrevanje in priprava STV</t>
  </si>
  <si>
    <t>Razdelilnik DN125 L=1.700mm na sekundarju s priključki: 1x DN80, 2xDN50, 1xDN40, 2xDN32, 1x DN25 in 3x DN15. Izolirano v Armaflex 2x25mm.</t>
  </si>
  <si>
    <t xml:space="preserve">priključna  moč razdelilnika: 220kW
sekundar: 75/55st C, PN16; Elementi na razdelilniku. Vsi elementi s pritrdilnim in tesnilnim materialom:
</t>
  </si>
  <si>
    <t>Termometri in manometri:</t>
  </si>
  <si>
    <t xml:space="preserve"> -  manometri fi80 0-6bar z manometersko pipo</t>
  </si>
  <si>
    <t>Zaporni elementi in drugi elementi:</t>
  </si>
  <si>
    <t xml:space="preserve"> - Krogelnapipa PN16 G2"</t>
  </si>
  <si>
    <t xml:space="preserve"> - Krogelna pipa PN16 G6/4"</t>
  </si>
  <si>
    <t xml:space="preserve"> - Krogelna pipa PN16 G5/4" </t>
  </si>
  <si>
    <t xml:space="preserve"> - Krogelna pipa PN16 G1" </t>
  </si>
  <si>
    <t xml:space="preserve"> - Regulacijska pipa pipa PN16 G2" </t>
  </si>
  <si>
    <t xml:space="preserve"> - Protipovratni ventil G6/4" PN15</t>
  </si>
  <si>
    <t xml:space="preserve"> - Protipovratni ventil G2" PN16</t>
  </si>
  <si>
    <t xml:space="preserve"> - Protipovratni ventil G6/4" PN16</t>
  </si>
  <si>
    <t xml:space="preserve">  - Protipovratni ventil G5/4" PN16</t>
  </si>
  <si>
    <t xml:space="preserve">  - Protipovratni ventil G1" PN16</t>
  </si>
  <si>
    <t xml:space="preserve"> - Lovilnik nesnage z magnetnim vložkom G2" PN16</t>
  </si>
  <si>
    <t xml:space="preserve"> - Lovilnik nesnage z magnetnim vložkom G6/4" PN16</t>
  </si>
  <si>
    <t xml:space="preserve"> - Lovilnik nesnage z magnetnim vložkom G5/4" PN16</t>
  </si>
  <si>
    <t xml:space="preserve"> - Lovilnik nesnage z magnetnim vložkom G1" PN16</t>
  </si>
  <si>
    <t xml:space="preserve"> - Izpustna pipa DN15</t>
  </si>
  <si>
    <t>Obtočne črpalke:</t>
  </si>
  <si>
    <t xml:space="preserve"> - Obtočna črpalka Wilo Stratos 30/1-10 z izolacijo</t>
  </si>
  <si>
    <t>V =6,5m3/h, dp=30kPa</t>
  </si>
  <si>
    <t xml:space="preserve"> - Obtočna črpalka Wilo Stratos 25/1-8 z izolacijo</t>
  </si>
  <si>
    <t>V =1,5m3/h, dp=60kPa</t>
  </si>
  <si>
    <t>V =2,1m3/h, dp=60kPa</t>
  </si>
  <si>
    <t xml:space="preserve"> - Obtočna črpalka Wilo Stratos 30/1-8 z izolacijo</t>
  </si>
  <si>
    <t>V =2,3m3/h, dp=60kPa</t>
  </si>
  <si>
    <t>V =4,3m3/h, dp=45kPa</t>
  </si>
  <si>
    <t xml:space="preserve"> - Obtočna črpalka Wilo Stratos 25/1-6 z izolacijo</t>
  </si>
  <si>
    <t>V =1,1m3/h, dp=50kPa</t>
  </si>
  <si>
    <t>Tropotni ventili - samo montaža (dobava v okviru CNS):</t>
  </si>
  <si>
    <t>Temperaturna tipala s tuljko - samo montaža (dobava v okviru CNS):</t>
  </si>
  <si>
    <t>Varnostni termosta TR-STW - samo montaža (dobava v okviru CNS):</t>
  </si>
  <si>
    <t>DN 25 (izolirano 25mm Armaflex)</t>
  </si>
  <si>
    <t>DN 32 (izolirano 25mm Armaflex)</t>
  </si>
  <si>
    <t>DN 40 (izolirano 29mm Armaflex)</t>
  </si>
  <si>
    <t>DN 50 (izolirano 29mm Armaflex)</t>
  </si>
  <si>
    <t>D. Vzdrževanje tlaka</t>
  </si>
  <si>
    <t>Naprava za vzdrževanje tlaka Variomat 2-1/60 s posodo VG 400 ter vsemi veznimi cevmi, merilnimi elementi, regulacijskimi elementi in toplotno izolacijo.</t>
  </si>
  <si>
    <t>Strojni in elektro priklop</t>
  </si>
  <si>
    <t>Zagon in ureguliranje naprave</t>
  </si>
  <si>
    <t>E. Priprava sanitarne tople vode</t>
  </si>
  <si>
    <t>Varnostni ventil za sanitarno toplo vodo  po DIN 4763</t>
  </si>
  <si>
    <t xml:space="preserve">in TRD 721, komplet z montažnim materialom, </t>
  </si>
  <si>
    <t>PN 10 DN 20/20</t>
  </si>
  <si>
    <t>tlak odpiranja: 6 bar</t>
  </si>
  <si>
    <t>Varnostni termosta TR-STB - samo montaža (dobava v okviru CNS).</t>
  </si>
  <si>
    <t>Komplet mehčalna naprava za vodo Prodos 1</t>
  </si>
  <si>
    <t>ročka s prvim polnenjem, dozirno napravo, povezavami, impulznim vodomerom 2,5m3/h ter zagonom</t>
  </si>
  <si>
    <t>Črpalke:</t>
  </si>
  <si>
    <t xml:space="preserve"> - Cirkulacijska črpalka za STV Wilo Stratos Z 25/1-8 PN10 z originalno izolacijo. Črpalka za z bronastim ohišjem primernim za sanitarno vodo.</t>
  </si>
  <si>
    <t>V =1,0 m3/h, dp=40kPa</t>
  </si>
  <si>
    <t xml:space="preserve"> - Polnilna črpalka Wilo Stratos 25/1-8 z izolacijo</t>
  </si>
  <si>
    <t>kpl</t>
  </si>
  <si>
    <t>XIV.</t>
  </si>
  <si>
    <t>Predajna dokumentacija, vris sprememb v PZI načrt</t>
  </si>
  <si>
    <t>XV.</t>
  </si>
  <si>
    <t>Načrt PID</t>
  </si>
  <si>
    <t>SVETILKE</t>
  </si>
  <si>
    <t>Vse sijalke v svetilkah morajo biti tople barve.</t>
  </si>
  <si>
    <t>Vse svetilke oziroma barva ohišij mora biti bele barve.</t>
  </si>
  <si>
    <t>Vse svetilke mora pred naročilom potrditi arhitekt.</t>
  </si>
  <si>
    <t>A1-</t>
  </si>
  <si>
    <t>Philips CoreLine Surface-mounted SM120V LED34S/840 PSU W60L60 VAR-PC</t>
  </si>
  <si>
    <t>A2-</t>
  </si>
  <si>
    <t>Luxiona AGAT LED GK 5200LM MICRO-PRM E 840, IP43</t>
  </si>
  <si>
    <t>Nadgradna flourescenčna svetilka, bele barve, polikarbonatski difuzor, elektronska dušilka, barva svetlobe 3000K, v zaščiti IP66, komplet s sijalkami, kot:</t>
  </si>
  <si>
    <t>B1-</t>
  </si>
  <si>
    <t>Indora Plus Jet 1x54 PCc ET5 IP66</t>
  </si>
  <si>
    <t>B2-</t>
  </si>
  <si>
    <t>Indora Plus Jet 2x54 PCc ET5 IP66</t>
  </si>
  <si>
    <t>- merjenje na objektu, pred pričetkom izdelave posameznih elementov</t>
  </si>
  <si>
    <t>- popravilo nekvalitetno izvedenih del oziroma zamenjava elementov</t>
  </si>
  <si>
    <t>- izdelava tehnoloških risb za proizvodnjo s potrebnimi detajli</t>
  </si>
  <si>
    <t>- izdelava in izrez odprtin za vgradnjo inštalacijskih in drugih  elementov</t>
  </si>
  <si>
    <t>Zasipanje za kletnimi stenami z izkopanim materialom, . Zasipanje v taktih, s sprotnim komprimiranjem materila, do predpisane nosilnosti.</t>
  </si>
  <si>
    <t xml:space="preserve">Dobava in vgradnja primarnih in sekundarnih nosilcev, iz konstrukcijskega proila HOP 140/140/5, različnih dolžin, skupaj 7,50m, </t>
  </si>
  <si>
    <t>Zaščita horizontalne in vertikalne hidroizolacije s toplotno izolativnimi ploščami s ploščami iz ekstrudiranega polistirena - XPS - d=6cm. Dobava in vgradnja z vsemi pomožnimi deli, prenosi, pripravljalnimi in zaključnimi deli.</t>
  </si>
  <si>
    <t>Dobava in vgradnja zaščitnega betona C25/30 nad obstoječo stropno ploščo kuhinje ter prostora diesel agregata na zahodni strani objekta; debelina 15cm, vključno z minimalnim armiranjem 7kg/m2</t>
  </si>
  <si>
    <t>REKAPITULACIJA VSEH DEL
ENERGETSKE SANACIJE "DOMA BOHINJ"</t>
  </si>
  <si>
    <t>ZUNANJE OKENSKE POLICE:</t>
  </si>
  <si>
    <t>GRADBENA DELA</t>
  </si>
  <si>
    <t>ZUNANJE OKENSKE POLICE SKUPAJ:</t>
  </si>
  <si>
    <t>O-25</t>
  </si>
  <si>
    <t>O-26</t>
  </si>
  <si>
    <t>O-27</t>
  </si>
  <si>
    <t>O-28</t>
  </si>
  <si>
    <t>O-29</t>
  </si>
  <si>
    <t>O-30</t>
  </si>
  <si>
    <t>O-31</t>
  </si>
  <si>
    <t>O-32</t>
  </si>
  <si>
    <t>O-33</t>
  </si>
  <si>
    <t>O-34</t>
  </si>
  <si>
    <t>O-35</t>
  </si>
  <si>
    <t>O-36</t>
  </si>
  <si>
    <t>O-37</t>
  </si>
  <si>
    <t>O-38</t>
  </si>
  <si>
    <t>O-39</t>
  </si>
  <si>
    <t>V-12</t>
  </si>
  <si>
    <t>V-16</t>
  </si>
  <si>
    <t>V-22</t>
  </si>
  <si>
    <t>V-29</t>
  </si>
  <si>
    <t>ALU O-14</t>
  </si>
  <si>
    <t>Demontaža notranjih okenskih polic iz kamna širine do 20 cm, z prenosi na gradbiščno deponijo in deponijo izvalca z vsemi pripravljalnimi in zaključnimi deli.</t>
  </si>
  <si>
    <t>Dobava in montaža notranjih lesenih okenskih polic v mansardi iz (evropski macesen) barvano s proznim lakom 1.kvalitete (kot npr. Sigma), d 2,5cm, finalni izgled enoten, z odkapom po detajlu (detajl št.6), globine do 35 cm, z vsemi pripravljalnimi in zaključnimi deli.</t>
  </si>
  <si>
    <t>O-40</t>
  </si>
  <si>
    <t>O-41</t>
  </si>
  <si>
    <t>O-42</t>
  </si>
  <si>
    <t>O-43</t>
  </si>
  <si>
    <t>O-ST</t>
  </si>
  <si>
    <t>O-44</t>
  </si>
  <si>
    <t>~ vsa potrebna dela za varno izvedbo rušitvenih del</t>
  </si>
  <si>
    <t>~ iznosi iz objekta s takojšnjim čiščenjem vseh ostankov</t>
  </si>
  <si>
    <t>Naprava vertikalne hidroizolacije zidov v zemlji in temeljnih pet iz: 1x osnovni hladni premaz cele površine in 2X varjeni polimerni bitumenski trakovi Izotekt P4 Plus 2x - odpornost proti mrazu      -30ºC, Tefond ISOSTUD, z vsemi pomožnimi deli, prenosi, pripravljalnimi in zaključnimi deli.</t>
  </si>
  <si>
    <t>0,90x2,20</t>
  </si>
  <si>
    <t>0,80x2,20</t>
  </si>
  <si>
    <t>1,10x2,00+1,00</t>
  </si>
  <si>
    <t>1,55x2,10+2,20</t>
  </si>
  <si>
    <t>Izvedba tlaka v prostoru M.17, tlak v sestavi: parna zapora, T.I. kot URSA glaswool SF32 d=15cm, OSB plošče na podkonstrukciji. Brez zaključnega sloja priprava za končno oblogo Dobava in vgradnja materiala, z vsemi pomožnimi deli in prenosi.</t>
  </si>
  <si>
    <t/>
  </si>
  <si>
    <t xml:space="preserve"> </t>
  </si>
  <si>
    <t>Naprava vertikalne hidroizolacije zidov v zemlji in temeljnih pet iz: 1x osnovni hladni premaz cele površine in 2X varjeni polimerni bitumenski trakovi Izotekt T4 Plus, Tefond ISOSTUD , z vsemi pomožnimi deli in prenosi.</t>
  </si>
  <si>
    <t>Odprtine niso odštete, špalete niso računane posebej in se jih skladno z normativi pri obračunu odšteje po zaključku del (Gipposs normativi). Upoštevati vsa pripravljalna in zaključna dela.</t>
  </si>
  <si>
    <t>NAPRAVA TLAKOV BALKONOV</t>
  </si>
  <si>
    <t>*pk delavec</t>
  </si>
  <si>
    <t>*kv delavec</t>
  </si>
  <si>
    <t>ura</t>
  </si>
  <si>
    <t>Zidarska pomoč pri obrtniških delih</t>
  </si>
  <si>
    <t>IZVAJALEC MORA DELA IZVAJATI PO KOMPLETNEM PZI IN UPOŠTEVATI VSE DETAJLE, OD 1-28 V POSEBNI MAPI DETAJLI! I ZVAJALEC MORA PRED PRIČETKOM DEL OBVEZNO PREVERITI VSE MERE NA OBJEKTU!</t>
  </si>
  <si>
    <t xml:space="preserve">Način obračuna izvedbe del: 
- način izvedbe izvajalec prilagodi svojim zmoglivostim (opremi, številu delavcev,...), in letnemu času ko gradnja poteka (vreme, temperature,....);
- za izvedbo del je potrebno zajeti vse varnostne ukrepe (podpiranja, zavarovanja, sproten odvoz,...) 
- delo obsega rušenje ali demontaže konstrukcij, z iznosom (pet etaž) in odvozom meteriala na deponijo oddaljeno do 10km (dejanska oddaljenost od deponije), s kompaktiranjem materiala na le tej po zahtevah upravljalca deponije, s plačilom pristojbin za odlaganje oz predelavo. </t>
  </si>
  <si>
    <t>KLJUČAVNIČARSKA DELA</t>
  </si>
  <si>
    <t>V ceni morajo biti upoštevani vsi odri, zarisovanje grobo in fino čiščenje prostorov ter vsa pripravljalna zaključna dela.</t>
  </si>
  <si>
    <t xml:space="preserve">~ v knjigo izmer je potrebno prdložiti vse evidenčne liste odvoza rušitvenega in ostalega materiala na trajno deponijo, ki je vezan na delovišče. </t>
  </si>
  <si>
    <t xml:space="preserve">Izdelava vodoodbojne vertikalne in horizontalne bele kontaktne fasade direktno na betonske balkone, površina balkonov vidni beton v sestavi  kot naprimer Weber.therm family MV: priprava površine za obdelavo z eventualnim brušenjem betonskih površin po potrebi prednamaz, weber.therm family GROB fasadno lepilo za lepljenje izolacijske plošče M758, toplotno izolacijo XPS debeline 10cm, Weber.therm family GROB fasadno lepilo za izdelavo armirnega sloja M758, Weber.therm armirna mreža, Weber osnovni premaz, Weber pas top dry (2mm) zaključni sloj v beli barvi, napenjanje armaturnega pvc pletiva z vsemi ojačitvami na robovih (Alu letvice), izravnava z osnovnim debelo slojnim nanosom in zaključni žlahtni sloj silikonsko silikatnega finalnega ometa v izbrani barvi, strukturi in zrnavosti po projektu (v projektu upoštevano Weber therm zaključna fasada). Izdelano po detajlu št. 11, navodilih, parametrih proizvajalca in prilogah. Skupaj z obdelavo robov, odkapnikov (odkapni zaključek balkona) in zaključkov. </t>
  </si>
  <si>
    <r>
      <t>Izdelava kamnitega cokla fasade višine 60 cm, d=1cm v sestavi: priprava površine za obdelavo, toplotno izolacijske plošče iz ekstrudiranega polistirena debeline 16 cm (termodur ali stirocokl z mehanskim pritrjevanjem po zahtevi proizvajalca), izdelava temeljnega debeloslojnega vodoodbojnega nanosa preko že položene izolirane podlage (Termodur ali Stirocokl), napenjanje armaturnega pvc pletiva z vsemi ojačitvami okrog odprtin in na robovih (Alu zaključki ob vogalih) izdelano po navodilih in parametrih proizvajalca.Končna obdelava okoli objekta kamen tonalit (granodiorit-slovensko poreklo) z vsebnostjo kremena 20-30% z gostoto 2,64-2,70 g/m</t>
    </r>
    <r>
      <rPr>
        <vertAlign val="superscript"/>
        <sz val="10"/>
        <rFont val="Arial"/>
        <family val="2"/>
        <charset val="238"/>
      </rPr>
      <t>3</t>
    </r>
    <r>
      <rPr>
        <sz val="10"/>
        <rFont val="Arial"/>
        <family val="2"/>
        <charset val="238"/>
      </rPr>
      <t>, poroznostjo 1,4 %, vpijanjem vode 0,3%, tlačno trdnostjo 225 Mpa. Skupaj z obdelavo vseh špalet, robov, odkapnikov in zaključkov, z vsemi pripravljalnimi in zaključnimi deli. Po detajlu št. 11.</t>
    </r>
  </si>
  <si>
    <t>Za deponiranje materiala od rušitvenih del mora izvajalec del pridobiti ustrezna soglasja upravljalcev  za deponiranje le teh - v skladu z veljavno zakonodajo, predvsem: Pravilnik o ravnanju z odpadki - U.l. RS 84/98 in Pravilnik o spremembah in dopolnitvah pravilnika o ravnanju z odpadki  - U.L. RS 20/01, 3/03, 50/04). Posamezne postavke se izvajalcu priznajo po predložitvi dokazil.</t>
  </si>
  <si>
    <t>Vse potrebne zaščite delovne sile, strojev in neposredne okolice ter obstoječih objektov v času izvajanja del.</t>
  </si>
  <si>
    <t>Dela in ukrepi po določilih veljavnih predpisov varstva pri delu. Postavitev, premeščanje in odstranitev premičnih odrov. V ponudbenih  cenah je zajeti tudi strošek zaščite izvedenih del.</t>
  </si>
  <si>
    <t xml:space="preserve">Rušitvena dela se izvajajo na način, ki omogoča ohranitev dela obstoječe stavbe v prvotnem stanju; pri tem se obstoječi konstrukcijski elementi stavbe ne smejo poškodovati (nosilni zidovi, oboki, ab konstrukcije, temelji ...). V ta namen se posamezni rušeni deli objekta odstranijo s strojnim rezom od obstoječega ter izdelajo vse potrebne zaščite. Pred tem se odklopijo vse notranje inštalacije in zaščiti neposredna okolica in obstoječa zunanjost objekta. </t>
  </si>
  <si>
    <t xml:space="preserve">Za vso opremo in materiale, ki so v opisih ali na risbah morebiti imenovani z imenom proizvajalca, lahko ponudniki ponudijo opremo in materiale drugih proizvajalcev, enake namembnosti, kapacitet ter enake kvalitete ali boljše kvalitete, kar morajo pred dobavo in vgradnjo z listinami (certifikati, izvedenska mnenja, atesti, poročila o preizkušnjah ipd.) dokazati, pred vgradnjo pa pridobiti soglasje odgovornega vodje projekta in investitorja. </t>
  </si>
  <si>
    <t xml:space="preserve">KONSTRUKCIJA
Izvedba profila po standardu DIN 68121. Debelina lesa 80 mm. Okvir in krilo 80 x 80 mm. Dvojni preklop, zaobljeni robovi okrog in okrog. Kotna vez z dvojnimi/trojnimi čepi. Elementi so pripravljeni za spajanje. Lepljenje z lepilom D4 po EN 204 in EN 14257 (prej WATT 91).
</t>
  </si>
  <si>
    <t xml:space="preserve">KLJUKE
Nerjaveče jeklo brušeno v obliki po izbiri arhitekta.
</t>
  </si>
  <si>
    <t xml:space="preserve">MONTAŽA
Ral montaža s folijami, purpenom in superizolacijo, ki se jo uporabi okrog in okrog okna v območju fasade.
</t>
  </si>
  <si>
    <t xml:space="preserve">DODATNE ZAHTEVE
Okna v učilnicah so na zaklepanje s sistemskim ključem in cilindrom.
Vsa okna morajo biti primerna za montažo stikala za CNS.
Vsa okna morajo imeti garancijo deset (10) let.
</t>
  </si>
  <si>
    <r>
      <t xml:space="preserve">POŽARNO OKNO KOT NPR. SCHUECO AWS 70 IN AWS 90.SI </t>
    </r>
    <r>
      <rPr>
        <sz val="10"/>
        <rFont val="Arial"/>
        <family val="2"/>
        <charset val="238"/>
      </rPr>
      <t xml:space="preserve">
</t>
    </r>
  </si>
  <si>
    <r>
      <t>LESENO OKNO kot npr. INO 80</t>
    </r>
    <r>
      <rPr>
        <sz val="10"/>
        <rFont val="Arial"/>
        <family val="2"/>
        <charset val="238"/>
      </rPr>
      <t xml:space="preserve">
</t>
    </r>
  </si>
  <si>
    <t xml:space="preserve">VSA POŽARNA OKNA so EI30 in morajo biti skladna in atestirana kot predpisuje požarni elaborat tega projekta.
</t>
  </si>
  <si>
    <t xml:space="preserve">Vsa požarna okna so fiksna
Barva okvirja znotraj in zunaj je RAL 1002 mat
</t>
  </si>
  <si>
    <t xml:space="preserve">KONSTRUKCIJA
Izvedba ALU profila v skladu s požarnim elaboratom v širinah 70 (notranja) in 90 (zunanja) mm.
</t>
  </si>
  <si>
    <t xml:space="preserve">ZASTEKLITEV
Vgrajeno mora biti troslojno izolativno steklo (razen pri notranjih oknih, kjer je zasteklitev z dvojnim izolativnim steklom) priznanega proizvajalca 4/12/4/12/4 mm z Ug vrednostjo 0,7 W/m2K. Obojestransko zatesnjeno z elastično tesnilno maso, ki prenese tudi barvanje (po DIN 18545 2. del, skupina E). Zasteklitvene letvice so pričvrščene nevidno. Prezračevanje steklenega utora je izvedeno izven nivoja tesnenja. Dodatna zahteva pri zunanjih oknih je varnostno steklo na notranji strani, ki preprečuje padec v globino in prenese horizontalno silo 1 KN.
</t>
  </si>
  <si>
    <t xml:space="preserve">POVRŠINSKA OBDELAVA
Barva je mat RAL 1002.
</t>
  </si>
  <si>
    <t xml:space="preserve">TEHNIČNI PODATKI
Tesnenje pri močnem dežju.
Odpornost proti močnemu vetru.
</t>
  </si>
  <si>
    <t xml:space="preserve">DODATNE ZAHTEVE
Vsa okna morajo imeti garancijo deset (10) let.
</t>
  </si>
  <si>
    <t xml:space="preserve">VHODNA VRATA IN POŽARNA VRATA KOT NPR. SCHUECO AWS 70 IN AWS 90.SI 
</t>
  </si>
  <si>
    <t xml:space="preserve">izvajalec mora slediti tudi opisom v shemi za posamezna okna in vrata, načrtu arhitekture in detajlom.  
</t>
  </si>
  <si>
    <t>skladiščenje materiala na gradbišču</t>
  </si>
  <si>
    <t>vso potrebno delo za dokončanje izdelka</t>
  </si>
  <si>
    <t>vsa potrebna pomožna sredstva na objektu kot so lestve, odri ...</t>
  </si>
  <si>
    <t>usklajevanje z osnovnim načrtom in posvetovanje s projektantom preiskušnje kvalitete materiala, ki se vgrajuje in dokazovanje kvalitete z atesti</t>
  </si>
  <si>
    <t>popravilo eventuelne škode povzročene ostalim izvajalcem</t>
  </si>
  <si>
    <t>čiščenje in odvoz odvečnega materiala v stalno deponijo</t>
  </si>
  <si>
    <t>plačilo komunalnih prispevkov za stalno deponijo</t>
  </si>
  <si>
    <t>ozemljitev vseh ALU in jeklenih elementov</t>
  </si>
  <si>
    <t>pri sistemih avtomatike mora zagotavljati kompletni elektro-instalacijski sistem za končno delovanje proizvodov.</t>
  </si>
  <si>
    <t>Delovne odre višine do 2 m je potrebno zajeti v cenah posameznih postavk in se ne obračunavajo posebej!</t>
  </si>
  <si>
    <t>Vsa delovne stroje za dvigovanje bremen in delovne košare za dostope do delovišč je potrebno zajeti v cenah posameznih postavk in se ne obračunavajo posebej!</t>
  </si>
  <si>
    <t>OPOZORILO!</t>
  </si>
  <si>
    <t>IZVAJALEC MORA SKLADNO Z ZAKONOM O GRADITVI OBJEKTOV (ZGO) TER ZAKONOM O GRADBENIH PROIZVODIH VGRAJEVATI USTREZNE GRADBENE PROIZVODE Z VNAPREJ IZDELANIMI DELAVNIŠKIMI NAČRTI, KI MORAJO BITI POTRJENI S STRANI PROJEKTANTA.</t>
  </si>
  <si>
    <t>Izvedba tlakov balkonov, tlak v sestavi: ekstrudiran polistiren (XPS) d=5,00cm, zglajen estrih d=4,00cm brez zaključnega sloja (priprava tlaka za epoxi Sikafloor -10/-13 Pronto, Sikafloor -15 Pronto) Dobava in vgradnja materiala, z vsemi pomožnimi deli in prenosi.</t>
  </si>
  <si>
    <t>VI.</t>
  </si>
  <si>
    <t>ZIDARSKA DELA:</t>
  </si>
  <si>
    <t>HIDROIZOLACIJE</t>
  </si>
  <si>
    <t>m²</t>
  </si>
  <si>
    <t>OBNOVA KLETNIH TLAKOV.</t>
  </si>
  <si>
    <t>VZIDAVE IN ZIDARSKA POMOČ</t>
  </si>
  <si>
    <t>ZIDARSKA DELA SKUPAJ:</t>
  </si>
  <si>
    <t>kompl</t>
  </si>
  <si>
    <t>m'</t>
  </si>
  <si>
    <t>II.</t>
  </si>
  <si>
    <t>KLJUČAVNIČARSKA DELA:</t>
  </si>
  <si>
    <t>OPOZORILO</t>
  </si>
  <si>
    <t>Vse kovinske dele je potrebno pred dokončno vgradnjo peskat do čiste površine - brez rjastih površin in primerno antikorozijsko zaščititi. Kategorije vplivov okolja po standardu SN 555 001, trajnost zaščite po standardu SN EN ISO 12944.</t>
  </si>
  <si>
    <t xml:space="preserve"> Zaščita zunanjih kovinskih elementov izpostavljenih vremenskim neprilikam, vročecinkanje in barvanje - kategorija zaščite C3, trajnost zaščite - dolga (L).</t>
  </si>
  <si>
    <t xml:space="preserve"> Zaščita notranjih kovinskih elementov barvanje - kategorija zaščite C1, trajnost zaščite - dolga (L).</t>
  </si>
  <si>
    <t>Izvajalec je dolžan izdelati delavniško dokumentacijo, ki jo potrdita odgovorna projektanta arhitekture in gradbenih konstrukcij!</t>
  </si>
  <si>
    <t>KLJUČAVNIČARSKA DELA SKUPAJ:</t>
  </si>
  <si>
    <t>VRATA</t>
  </si>
  <si>
    <t>OKNA</t>
  </si>
  <si>
    <t>O-01</t>
  </si>
  <si>
    <t>O-02</t>
  </si>
  <si>
    <t>O-03</t>
  </si>
  <si>
    <t>O-04</t>
  </si>
  <si>
    <t>O-06</t>
  </si>
  <si>
    <t>O-09</t>
  </si>
  <si>
    <t>O-12</t>
  </si>
  <si>
    <t>Izvedba tlaka iz granitogres ploščic, višji srednji cenovni razred.
Izvedba tlaka v prostorih po načrtu arhitekure iz keramike 1002 RAL (v barvni strukturi lesa) - cena keramike do 40€/m2
- deb. 8 mm
- obdelava: ratificirana
lepljenih na estrih. Delovni stiki se predvidijo po načrtu polaganja. Način polaganja v načrtu. Vsa dela in preddela vključno z izravnavo tal in z vsem potrebnim materialom.</t>
  </si>
  <si>
    <t>VB-5</t>
  </si>
  <si>
    <t>VB-6</t>
  </si>
  <si>
    <t>VH-1</t>
  </si>
  <si>
    <t>VH-2</t>
  </si>
  <si>
    <t>VH-3</t>
  </si>
  <si>
    <t>v sestavi kot naprimer:</t>
  </si>
  <si>
    <t>Sikafloor - 264 Thixo</t>
  </si>
  <si>
    <t>Sikafloor - 156 - 161</t>
  </si>
  <si>
    <t>Končni nanos, vključno z vsemi prednamazi sistema, vodotesen premaz, protiprašen, odporen na olja z zaokrožnicami. Dobava in vgradnja materiala, z vsemi pomožnimi deli in prenosi.</t>
  </si>
  <si>
    <t>Demontaža starih vrat ter dobava in montaža novih protipožarnih vrat dim. 1.00 x 2.20 m, požarne odpornosti tipa Firestop II EI90, z osnovnim in finalnim opleskom v barvi po izbiri arhitekta, z vsemi pripravljalnimi in zaključnimi deli. Vrata morajo imeti certifikat.</t>
  </si>
  <si>
    <t xml:space="preserve">Vključno s predhodno pripravo površine: kitanje, brušenje, fina zagladitev, čiščenje in impregniranje z razredčeno poldisperzijsko barvo. </t>
  </si>
  <si>
    <t>Dvakratno slikanje sten s poldisperzijsko barvo za notranje površine v barvi po izboru arhitekta.</t>
  </si>
  <si>
    <t>Postopni izkop gradbene jame za podkletenimi stenami širine od 0,60 do 1,50m do globine 3,50m z premetom na rob gradbene jame z vsemi pripravljalnimi in zaključnimi deli in zavarovanje gradbene jame.</t>
  </si>
  <si>
    <t>Dobava in vgradnja primarnih in sekundarnih nosilcev, iz konstrukcijskega proila HEA140, različnih dolžin, skupaj 16,90 m</t>
  </si>
  <si>
    <t xml:space="preserve">Dobava in vgradnja primarnih in sekundarnih nosilcev, iz konstrukcijskega proila UPN 140, različnih dolžin, skupaj 9,85 m, </t>
  </si>
  <si>
    <t>Pri izvajanju fasaderskih del je strikno upoštevati navodila proizvajalca fasadnih elementov, njegove detajle in obrobe ter zaključke, ki so potrebni za garancijo in predpisano kvaliteto, katero pogojujejo izvajalčevi parametri in sledeči standardi: DIN 52611 in DIN 4108 (toplotna prevodnost), DIN 4102-2 in EN 13501 (razred ognjeodpornosti), DIN 4102 (gorljivost) in DIN 52210 (zvočna izolativnost), DIN 18202 (odstopanja izvedbe končne površine izdelave fasade, če ni pred sklenitvijo pogodbe dogovorjeno) in ONORM B2259 (odstopanja izvedbe končne površine izdelave fasade, če je pred sklenitvijo pogodbe dogovorjeno).</t>
  </si>
  <si>
    <t>ZUNANJE POVOZNE, POHODNE IN TRAVNE POVRŠINE</t>
  </si>
  <si>
    <t>Vsa okna in vrata izvesti po shemah oken in vrat tega projekta.</t>
  </si>
  <si>
    <t xml:space="preserve">POLICE
Notranje police so iz lepljenega macesnovega lesa z enotnim finalnim izgledom zgoraj. So debeline 25 mm.
Zunanje police so iz granodiorida kot npr. Tonalit v sivi barvi brez belih lis.
</t>
  </si>
  <si>
    <t xml:space="preserve">POLICE
Notranje police so iz lepljenega macesnovega lesa z enotnim finalnim izgledom zgoraj. So debeline 25 mm.
Zunanje police so iz granodiorida kot npr. Tonalit v sivi barvi brez lis.
</t>
  </si>
  <si>
    <t>Dobava in montaža notranjih lesenih okenskih polic iz (evropski macesen vzdolžne strukture) barvano s proznim mat lakom 1.kvalitete (kot npr. Sigma), d 2,5cm, finalni izgled enoten, z odkapom po detajlu (detajl št.6), globine do 35 cm, z vsemi pripravljalnimi in zaključnimi deli. Te police se vgradi tudi med prostoroma P.2 in P.22.</t>
  </si>
  <si>
    <t>I.</t>
  </si>
  <si>
    <t>Dobava in vgrajevanje kamnitih plošč ob objektu, glavnemu vhodu in v objektu Stare obrti, širine do 1,00m, d=2cm, v betonsko podlago MB15 z zalivanjem stikov z cementno malto na pripravljeno betonsko podlogo, z vsemi pomožnimi deli, prenosi in materiali (kamnite plošče granodiorid kot npr.Pohorski tonalit)</t>
  </si>
  <si>
    <t>Temperatura zraka, materiala in podlage mora biti med nanašanjem, sušenjem in vezanjem nad + 5 °C (izjema so Winter proizvodi). Pri proizvodih Baumit NanoporTop, openTop in SilikatTop mora ta temperatura znašati najmanj + 8 °C. Neugodne vremenske razmere (npr. temperature nad 30 °C, veter, vpliv direktnega sonca) spremenijo lastnosti materialov. Med celotno izvedbo (lepljenje plošč, vrhnji sloji, zaključni sloj) so potrebni posebni ukrepi, npr. uporaba zaščitnih fasadnih mrež. Potrebno je zagotoviti, da se pri pripravi materialov uporablja le hladna pitna voda (ali voda skladna s SIST EN 1008). V poletnem času npr. ne uporabljamo vode, ki se je segrela v cevi. V jesenskem in pomladanskem času lahko uporabimo rahlo ogreto vodo (do 30 °C). Ob neugodnih vremenskih pogojih (npr. dežju ali megli) je potrebno paziti, da ne pride do negativnih vplivov na sušenje in strjevanje.</t>
  </si>
  <si>
    <t>Izvajanje fasade oziroma končnega sloja se lahko izvede pod pogoji navedenimi (vsi ti ukrepi so zajeti v ceni oziroma posamezni postavki): so vse ostale površine (steklo, les, aluminij, police, tlakovanja ipd.) ustrezno zaščitene na podlagi ni vidnih sledov zamakanja, so odpravljeni vzroki za kapilarni dvig vlage, izločanje soli ipd. in so zidovi ustrezno izsušeni, so vse horizontalne površine (npr. atike, vrhovi zidov, štukature) zaščitene tako, da je onemogočeno kakršnokoli zamakanje za fasadni sistem med in po izvedbi, so podana navodila za izvedbo za vse priključke in zaključke ter detajle, so preboji načrtovani tako, da je možno priključke in zaključke izvesti trajno neprepustno za padavine je bil opravljen pregled podlage (testiranje ustreznosti) in po potrebi izvedeni potrebni ukrepi.</t>
  </si>
  <si>
    <t>Vgrajeni material mora ustrezati veljavnim normativom in  standardom, ter ustrezati predpisani kvaliteti določeni s projektom , kar se dokaže z izvidi in atesti oziroma certifikati.</t>
  </si>
  <si>
    <t xml:space="preserve">V ceni upoštevati vse zaključke  na obodnih zidovih in stikih različnih materialov. </t>
  </si>
  <si>
    <t>OPOMBA!</t>
  </si>
  <si>
    <t>Izvajalec pred pričetkom del preveri ravnost površine in njeno tolerančno območje, stanje površine (vlažnost, čistost, homogenost podlage, mastni madeži…) ter napake pred pričetkom del odpraviti. Natezna trdnost podlage mora znašati najmanj 0,08 N/mm2. Ravno tako mora preveriti če na trdnost podlage, eventualno odstopanje od trde podlage, kar pomeni odbijanje odstopajočega ometa, ki lahko v končni izvedbi fasade povzroči odstopanje celotne nove fasade (ta strošek mora biti upoštevan v ceno izvedbe vseh fasaderskih del).</t>
  </si>
  <si>
    <t xml:space="preserve">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prirjevanje ograj na okenskih odprtinah in ostale preboje na fasadi. Zrnavost, strukturo in barvo določi projektant ali nadzor z investitojem. </t>
  </si>
  <si>
    <t xml:space="preserve">Izdelava vodoodbojne vertikalne kontaktne bele fasade direktno na betonski slop in horizontalni nosilec ter siporex protipožarne stene balkonov v sestavi  kot naprimer Weber.therm family MV: priprava površine za obdelavo,  Weber.therm armirna mreža, Weber osnovni premaz, Weber pas top dry (2mm) zaključni sloj v beli barvi. Obvezna uporaba spodnje pritrdilne konstrukcije - napenjanje armaturnega pvc pletiva z vsemi ojačitvami okrog odprtin in na robovih (Alu letvice), izravnava z osnovnim debelo slojnim nanosom in zaključni žlahtni sloj silikonsko silikatnega finalnega ometa v izbrani barvi, strukturi in zrnavosti (primerno 2,0 mm) po projektu (v projektu upoštevano Weber therm zaključna fasada). Izdelano po načrtu, navodilih, parametrih proizvajalca. Upoštevati vsa pripravljalna in zaključna dela. </t>
  </si>
  <si>
    <t>Obdelava fasade na stiku s slopi z elastično belo fugo max širine 1cm. Detajl št. 13.</t>
  </si>
  <si>
    <t>Dobava in postavitev zaslona zunanje enote toplotne postaje. Material INOX po detajlu št. 27.</t>
  </si>
  <si>
    <t>Splošna določila:</t>
  </si>
  <si>
    <t>Splošna določila veljavna v RS, mora izvajalec del upoštevati v ponudbi in pri izvajanju del !!</t>
  </si>
  <si>
    <t>~ odvoz na stalno deponijo</t>
  </si>
  <si>
    <t>~ plačilo vseh taks za pripeljani material</t>
  </si>
  <si>
    <t>~ v knjigo izmer je potrebno predložiti vse evidenčne liste odvoza rušitvenega in ostalega materiala na trajno deponijo, ki je vezan na delovišče.</t>
  </si>
  <si>
    <t xml:space="preserve"> Izvajalec rušitvenih del mora izdelati elaborat varstva pri delu, ki je prilagojen izbrani tehnologiji rušenja in je v skladu z veljavnimi predpisi in standardi.</t>
  </si>
  <si>
    <t>OPOMBA</t>
  </si>
  <si>
    <t>Enotna cena mora vsebovati:</t>
  </si>
  <si>
    <t>&gt;vsa potrebna pripravljalna dela</t>
  </si>
  <si>
    <t>&gt;vsa potrebna merjenja</t>
  </si>
  <si>
    <t>&gt;vse potrebne transporte do mesta vgrajevanja</t>
  </si>
  <si>
    <t>&gt;skladiščenje materiala na gradbišču</t>
  </si>
  <si>
    <t>&gt;vse potrebno delo do končnega izdelka</t>
  </si>
  <si>
    <t>&gt;vsa potrebna pomožna sredstva na objektu kot so lestve, delovni odri…</t>
  </si>
  <si>
    <r>
      <t xml:space="preserve">- </t>
    </r>
    <r>
      <rPr>
        <sz val="10"/>
        <color indexed="8"/>
        <rFont val="Arial Narrow"/>
        <family val="2"/>
        <charset val="238"/>
      </rPr>
      <t>Izvajalec izvede usposabljanje-šolanje upravljavskega kadra za ravnanje s postrojem. Šolanje se izvede v okvirnem terminu 30 ur. Program mora biti tematsko razdeljen na upravljanje, odkrivanje napak, pregledih (dnevni, tedenski, mesečni, letni), vplivih na okolje in preprečevanje okoljskih nesreč. Naročnik mora pred usposabljanjem potrditi predlog programa in določiti pooblaščene predstavnike. Po uspešno opravljanem šolanju se sestavi zapisnik, katerega podpiše izvajalec in naročnik.</t>
    </r>
  </si>
  <si>
    <r>
      <t xml:space="preserve">- </t>
    </r>
    <r>
      <rPr>
        <sz val="10"/>
        <color indexed="8"/>
        <rFont val="Arial Narrow"/>
        <family val="2"/>
        <charset val="238"/>
      </rPr>
      <t>Nastavitve opreme in sistema, nastavitve (pretokov,…),izdelava zapisnikov za vse v stroko spadajoče nastavitve,meritve ( npr.hrupnosti zunaj in v objektu, pretoki, nastavitve, mikroklima, dezinfekcije, čiščenja,….) z uradnimi poročili ( tudi s strani akreditiranih institucij)</t>
    </r>
  </si>
  <si>
    <t>vsa potrebna pripravljalna dela za gradbena in obrtniška dela</t>
  </si>
  <si>
    <t>nadzor in koordinacijo izvedbe vseh elektro napeljav, ki so predmet končne instalacije proizvoda ( primer: senčila, vrata, okna,…)</t>
  </si>
  <si>
    <t xml:space="preserve">MOREBITNE RAZLIKE ALI ODSTOPANJA MED ARHITEKTURNIMI, DETAJLNIMI IN PREGLEDNIMI NAČRTI JE POTREBNO PREGLEDATI IN USKLADITI S PROJEKTANTSKIM PODJETJEM </t>
  </si>
  <si>
    <r>
      <t xml:space="preserve">Enotna cena in skupna cena zajema:    
Izdelavo vseh potrebnih delov iz izvedbe vseh del, katera je potrebno izvesti za dokončanje posameznih del do polne uporabnosti vseh prostorov,tudi če potrebni detajli in zaključki niso podrobno navedeni in opisani v popisu del in so ta dopolnila nujna za pravilno funkcioniranje posameznih sistemov in elementov operacijskih prostorov.    
</t>
    </r>
    <r>
      <rPr>
        <sz val="10"/>
        <color indexed="10"/>
        <rFont val="Arial Narrow"/>
        <family val="2"/>
        <charset val="238"/>
      </rPr>
      <t>Vsa naknadno nabavljena vgrajena oprema v panele - novi monitorji, endoskopske postaje, krmilni monitorji ipd.-
morajo biti vgrajeni v sodelovanju in v izvedbi dobavitelja modularnega montažno-demontažnega panelnega sistema.</t>
    </r>
  </si>
  <si>
    <r>
      <t xml:space="preserve">- </t>
    </r>
    <r>
      <rPr>
        <sz val="10"/>
        <color indexed="8"/>
        <rFont val="Arial Narrow"/>
        <family val="2"/>
        <charset val="238"/>
      </rPr>
      <t>Izvajalec izdela navodila za obratovanje in vzdrževanje v štirih izvodih, ter jih preda digitalni obliki (Word, Excel, acad). Navodila se izdelajo pred šolanjem osebja in se do predaje objekta še eventualno dopolnijo.</t>
    </r>
  </si>
  <si>
    <r>
      <t xml:space="preserve"> - Izvajalec mora zagotoviti in priskrbeti, ter v ceno zajeti, i</t>
    </r>
    <r>
      <rPr>
        <sz val="10"/>
        <color indexed="8"/>
        <rFont val="Arial Narrow"/>
        <family val="2"/>
        <charset val="238"/>
      </rPr>
      <t>zdelavo navodil za obratovanje - za obratovalno osebje za vsak sklop in sistemska navodila s shemami, vse v slovenskem jeziku.</t>
    </r>
  </si>
  <si>
    <r>
      <t xml:space="preserve"> - Izvajalec mora zagotoviti in priskrbeti, ter v ceno zajeti, i</t>
    </r>
    <r>
      <rPr>
        <sz val="10"/>
        <color indexed="8"/>
        <rFont val="Arial Narrow"/>
        <family val="2"/>
        <charset val="238"/>
      </rPr>
      <t>zdelavo navodil za vzdrževanje za vse sisteme, vse v slovenskem jeziku.</t>
    </r>
  </si>
  <si>
    <t>Pred začetkom gradnje je potreben pregled projekta in ostale dokumentacije z projektantom, investitorjem, nadzornikom in izvajalcem, kar omogoča vsem stranem, da se podrobneje seznanijo z gradnjo, zahtevami gradnje in potekom gradnje načrtovanega objekta.</t>
  </si>
  <si>
    <t xml:space="preserve"> Dela morajo zajemati tudi odvoz materialov na končno deponijo, vključno s plačilom potrebnih taks. Izbrati stalne deponije v neposredni bližini gradbišča, oz. najbližje deponije.</t>
  </si>
  <si>
    <t xml:space="preserve">GRADBENA DELA </t>
  </si>
  <si>
    <t>A.</t>
  </si>
  <si>
    <t xml:space="preserve"> - čiščenje izkopov neposredno pred betoniranjem, izvedbo izolacije in zaščite izolacije ter pred zasutjem</t>
  </si>
  <si>
    <t>BETONSKA IN ARMIRANOBETONSKA DELA SKUPAJ:</t>
  </si>
  <si>
    <t>IZKOPI IN ZASIPI</t>
  </si>
  <si>
    <t>KUHINJA IN SKLADIŠČNI PROSTORI</t>
  </si>
  <si>
    <t>HIDROIZOLACIJA</t>
  </si>
  <si>
    <t>CNS</t>
  </si>
  <si>
    <t>Izvedno uskladiti z dejanskim stanjem na objektu. Vse manjkajoče kote glej načrt arhitekture. Vse mere kontrolirati na gradbišču, o morebitnih neskladjih obvestiti projektanta.</t>
  </si>
  <si>
    <t>Pri izdelavi ponudbe obvezno glej načrt jeklene konstrukcije</t>
  </si>
  <si>
    <t xml:space="preserve">Dobava, izdelava in vgradnja kovinske konstrukcije, vsi elementi konstrukcije se med sabo varijo, vijačijo, sidrajo v stropne plošče, stene in slope ter zalivajo z epoxijem, vključno z obdelavo sidrišča in varjenjem na siderno ploščo. V primeru sidranja v opečno steno, se izvede betonska plomba. AKZ in baravano </t>
  </si>
  <si>
    <t>Vezna sredstva 5%</t>
  </si>
  <si>
    <t>Zidarske obdelave okenskih in vratnih špalet z vsemi pripravljalnimi in zaključnimi deli..</t>
  </si>
  <si>
    <t>VSE SPODAJ NAVEDENO VELJA TUDI ZA VRATA, KI SO V SKLOPU OKENSKIH ODPRTIN</t>
  </si>
  <si>
    <t xml:space="preserve">KVALITETA
Stalna kvaliteta mora biti zagotovljena skozi preverjanje z lastno in tujo kontrolo.
Okna morajo imeti CE znak.
</t>
  </si>
  <si>
    <t xml:space="preserve">
TEHNIČNI PODATKI
Tesnenje pri močnem dežju:
1 krilno in 2 krilno okno s pokončnikom (Klasa 9A po DIN EN 12208)
1 krilna balkonska vrata (Klasa 7A po DIN EN 12208)
2 krilno okno brez pokončnika (Klasa 6A po DIN EN 12208)
Zračna prepustnost:
1 in 2 krilno okno in balkonska vrata (Klasa 4 po DIN EN 12207)
Odpornost proti močnemu vetru:
1 in 2 krilno okno (Klasa C5 po DIN EN 12210)
1 in 2 krilna balkonska vrata (Klasa C4 po DIN EN 12210)
Koeficient toplotne prevodnosti okvirja po EN ISO-10077-2:
pri mehkem lesu (iglavci) Uf=1,2 W/m2K
</t>
  </si>
  <si>
    <t xml:space="preserve">POVRŠINSKA OBDELAVA
Trije sloji barve. Osnovni in mednanos barve je izveden z oblivanjem. Končni nanos je nanešen z brizganjem. Vse barve so na osnovi acryl-a. Barva je prozorna -- natur.
</t>
  </si>
  <si>
    <t xml:space="preserve">ZASTEKLITEV
Vgrajeno mora biti troslojno izolativno steklo priznanega proizvajalca 4/12/4/12/4 mm z Ug vrednostjo 0,7 W/m2K. Obojestransko zatesnjeno z elastično tesnilno maso, ki prenese tudi barvanje (po DIN 18545 2. del, skupina E). Zasteklitvene letvice so pričvrščene nevidno. Prezračevanje steklenega utora je izvedeno izven nivoja tesnenja.
</t>
  </si>
  <si>
    <t xml:space="preserve">TESNILA
Dvojna serijska tesnila. Visokoelastična tesnila z mehkim jedrom in trdim hrbtom ter gladko površino, neobčutljivo površino brez varjenja v vogalih. Odporni na vse lake in tudi lake na vodni bazi.
</t>
  </si>
  <si>
    <t xml:space="preserve">ALUMINIJASTI ODKAPNI PROFILI
So termično ločeni v barvi RAL 1002 in serijsko opremljeni s končniki v barvi RAL 1002.
</t>
  </si>
  <si>
    <t xml:space="preserve">OKOVJE
Kot npr. ROTO NT (srebrne barve) s pokrivnimi kapami nosilnosti 130 kg. Vsa okna morajo biti tovarniško opremljena s sistemsko varnostjo stopnje 1, razen vseh oken v pritličju, ki morajo imeti sistemsko varnost stopnje 2 (WK2)! Vsa okna morajo biti opremljena z nivojnim varovalom v nagibnem položaju. Vsa okna s preklopom morajo biti standardno opremljena s preklopno gonilko.
</t>
  </si>
  <si>
    <t xml:space="preserve">VRSTE LESA
Macesen po RAL smernicah oziroma po standardu DIN 68360. Kvaliteta odgovarja standardu EN 942. Profili so zlepljeni iz štirih (4-ih) slojev, brez grč, posušeni na 13+/-2% lesne vlage.
</t>
  </si>
  <si>
    <t>&gt;usklajevanje z osnovnim načrtom in posvetovanje s projektantom</t>
  </si>
  <si>
    <t>&gt;plačilo komunalnih prispevkov za stalno deponijo</t>
  </si>
  <si>
    <t>&gt;preizkušanje kvalitete materiala, ki se vgrajuje in dokazovanje kvalitete z atesti</t>
  </si>
  <si>
    <t>&gt;popravilo eventualne škode povzročene ostalim izvajalcem</t>
  </si>
  <si>
    <t>&gt;čiščenje in odvoz odvečnega materiala v stalno deponijo</t>
  </si>
  <si>
    <t>&gt;obračuni se izdelajo po dejanskih količinah</t>
  </si>
  <si>
    <t>&gt;evidentiranje, zaščita in prestavitev komunalnih vodov</t>
  </si>
  <si>
    <t>Dobava in montaža zunanjih okenski polic iz kamna siv, poliran kamen granodiorid kot naprimer Tonalit d=2cm z robovi pobranimi pod kotom 45 stopinj 2 mm, z odkapom po detajlu  globine do 25 cm, z vsemi pripravljalnimi in zaključnimi deli. Detajl št. 6.</t>
  </si>
  <si>
    <t>Vgradnja okenskih polic mora ustrezasti detajlu proizvajalca fasade, ki je kot priloga tega popisa del (detajl št. 6.).</t>
  </si>
  <si>
    <t>MIZARSKA DELA - OGRAJE IN DRŽALA</t>
  </si>
  <si>
    <t>FASADERSKA DELA - GRADBENO OBRTNIŠKA DELA</t>
  </si>
  <si>
    <t>ZIDARSKA DELA</t>
  </si>
  <si>
    <t xml:space="preserve"> ZIDARSKA DELA SKUPAJ:</t>
  </si>
  <si>
    <t>V ceni za enoto posamezne pozicije rušitev mora biti zajeto:</t>
  </si>
  <si>
    <t>Izvajalec mora upoštevati vse varstvene in druge ukrepe, ki so predpisani s standardi in pravilniki.</t>
  </si>
  <si>
    <t>PRED ZAČETKOM IZVAJANJA DEL TER VGRAJEVANJA  PROIZVODOV MORA IZVAJALEC OBVEZNO PRIDOBITI PISNO POTRDITEV, DELAVNIŠKIH NAČRTOV, SKIC IN DETAJLOV ODGOVORNEGA VODJE PROJEKTA in ODGOVORNEGA NADZORNIKA ! V KOLIKOR ZARADI VRSTE GRADBENEGA PROIZVODA DELAVNIŠKE DOKUMENTACIJE IZVAJALEC NE MORE ZAGOTOVITI JE OBVEZNO IZDELATI VZOREC NA GRADBIŠČU, KI GA POTRDITA ODGOVORNI VODJA PROJEKTA TER ODGOVORNI NADZORNIK Z VPISOM V DNEVNIK !</t>
  </si>
  <si>
    <t>ODGOVORNI VODJA PROJEKTA SI PRIDRŽUJE PRAVICO DO SPREMEMB IN DOPOLNITEV IZVEDBE DETAJLOV OBRTNIŠKIH DEL V KOLIKOR IZVAJALEC LE TEH ZARADI OBJEKTIVNIH RAZLOGOV NE MORE IZVAJATI SKLADNO S PROJEKTOM PZI.</t>
  </si>
  <si>
    <t>Demontaža starih lesenih zasteklenih balkonskih vrat z odvozom na gradbiščno deponijo in deponijo izvajalca, z vsemi pripravljalnimi in zaključnimi deli.</t>
  </si>
  <si>
    <t>V.</t>
  </si>
  <si>
    <t>Dobava in polaganje dvoslojne PVC cevi za drenažo iz politilena visoke gostote (PE-HD) fi 200 mm dolžine 6m -  s spojkami, perforacija 220 stopinj ovito v geotekstil položeno na podložni beton d=10cm. Z vsemi pripravljalnimi in zaključnimi deli.</t>
  </si>
  <si>
    <t xml:space="preserve">VRATA IN OKNA </t>
  </si>
  <si>
    <t>VRATA IN OKNA SKUPAJ:</t>
  </si>
  <si>
    <t>TALNE IN STENSKE OBLOGE</t>
  </si>
  <si>
    <t>Vključno z nizkostensko obrobo.</t>
  </si>
  <si>
    <t>TALNE IN STENSKE OBLOGE SKUPAJ:</t>
  </si>
  <si>
    <t>SLIKOPLESKARSKA DELA:</t>
  </si>
  <si>
    <t>SLIKOPLESKARSKA DELA SKUPAJ:</t>
  </si>
  <si>
    <t>FASADERSKA DELA:</t>
  </si>
  <si>
    <t>SANACIJA OBSTOJEČIH FASADNIH POVRŠIN</t>
  </si>
  <si>
    <t>Pri izvajanju rušitvenih del, je potrebno dosledno upoštevati vse pogoje iz načrta rušitev. MED RUŠENJEM OBVEZNO PREPREČITI PRAŠENJE Z ZADOSTNIM PRŠENJEM RUŠEVIN Z VODO!</t>
  </si>
  <si>
    <t>Pri izvajanju rušitev je treba upoštevati vsa zakonska določila, posebno pozornost je posvetiti varstvu pri delu.</t>
  </si>
  <si>
    <t>Vse gradbene odpadke je potrebno odpeljati na deponijo komunalnih odpadkov v skladu z Odlokom o ravnanju s komunalnimi odpadki na območju občine in Pravilnikom o ravnanju z odpadki (Uradni list RS št. 84/98). Različni materiali se ločujejo na gradbišču.</t>
  </si>
  <si>
    <t xml:space="preserve"> Dela morajo zajemati tudi odvoz materialov na končno deponijo, izbrati deponije v bližini gradbišča, vključno s plačilom potrebnih taks. </t>
  </si>
  <si>
    <t>PRI VSEH RUŠITVAH NOSILNIH ELEMENTOV UPOŠTEVATI VSE POTREBNA OPIRANJA IN PODPIRANJA TER NAVODILA ODGOVORNEGA PROJEKTANTA GRADBENIH KONSTRUKCIJ IN NADZORNIKA!</t>
  </si>
  <si>
    <t>ZEMELJSKA DELA</t>
  </si>
  <si>
    <t>O-05</t>
  </si>
  <si>
    <t>O-07</t>
  </si>
  <si>
    <t>O-08</t>
  </si>
  <si>
    <t>O-10</t>
  </si>
  <si>
    <t>O-11</t>
  </si>
  <si>
    <t>O-13</t>
  </si>
  <si>
    <t>O-15</t>
  </si>
  <si>
    <t>O-16</t>
  </si>
  <si>
    <t>O-17</t>
  </si>
  <si>
    <t>O-18</t>
  </si>
  <si>
    <t>O-19</t>
  </si>
  <si>
    <t>O-20</t>
  </si>
  <si>
    <t>O-21</t>
  </si>
  <si>
    <t>O-22</t>
  </si>
  <si>
    <t>O-23</t>
  </si>
  <si>
    <t>O-24</t>
  </si>
  <si>
    <t xml:space="preserve">VSA POŽARNA VRATA morajo biti skladna in atestirana kot predpisuje požarni elaborat tega projekta. požarna odpornost mora biti v skladu z opisom v shemi in arhitekturo. 
</t>
  </si>
  <si>
    <t xml:space="preserve">Barva okvirja znotraj in zunaj je RAL 1002 mat.
</t>
  </si>
  <si>
    <t xml:space="preserve">KONSTRUKCIJA
Izvedba ALU profila v skladu s požarnim elaboratom v širinah 70 (notranja) in 90 (zunanja) mm.
glavna vhodna vrata - krila so brezprofilna, kot je razvidno iz sheme. </t>
  </si>
  <si>
    <t xml:space="preserve">KVALITETA
Stalna kvaliteta mora biti zagotovljena skozi preverjanje z lastno in tujo kontrolo.
Vrata morajo imeti CE znak.
</t>
  </si>
  <si>
    <t xml:space="preserve">DODATNE ZAHTEVE
Vsa vrata morajo imeti garancijo deset (10) let.
</t>
  </si>
  <si>
    <t>O-1</t>
  </si>
  <si>
    <t>O-2</t>
  </si>
  <si>
    <t>O-3</t>
  </si>
  <si>
    <t>O-4</t>
  </si>
  <si>
    <t>O-5</t>
  </si>
  <si>
    <t>O-6</t>
  </si>
  <si>
    <t>O-7</t>
  </si>
  <si>
    <t>O-8</t>
  </si>
  <si>
    <t>O-9</t>
  </si>
  <si>
    <t>VB-1</t>
  </si>
  <si>
    <t>VB-3</t>
  </si>
  <si>
    <t>VB-2</t>
  </si>
  <si>
    <t>VB-4</t>
  </si>
  <si>
    <t>- izdelava vseh izračunov vezanih na izdelavo elementov, potrebnih za doseganje predpisanih zahtev</t>
  </si>
  <si>
    <t>- izpiranje /izpihovanje cevovodov, dezinfekcija, tlačni preizkus, meritve, uregulacija sistema, zagon, poskusno obratovanje</t>
  </si>
  <si>
    <t>- priprava podatkov za izdelavo PID dokumentacije</t>
  </si>
  <si>
    <t>- izvajalec mora v ceno del zajeti tudi pomoč in vgradnje posameznih potrebnih elementov pohištvene opreme!</t>
  </si>
  <si>
    <r>
      <t xml:space="preserve"> - </t>
    </r>
    <r>
      <rPr>
        <sz val="10"/>
        <color indexed="8"/>
        <rFont val="Arial Narrow"/>
        <family val="2"/>
        <charset val="238"/>
      </rPr>
      <t>V teku gradnje je izvajalec dolžan sproti beležite vse spremembe nastale med izvajanjem, jih vrisovati v PZI načrt za namene izdelave PID-a. Načrte mora predati v elektronski obliki (v vektorskem formatu - autocad kompatibilno (*.dwg) naročniku). Vrisi so obvezna priloga tudi za obračune situacije.</t>
    </r>
  </si>
  <si>
    <t>€</t>
  </si>
  <si>
    <t>Razna manjša zidarska dela, ki niso predvidena v popisu in pomoč obrtnikom in instalaterjem, z vsem delom in materialom. Obračun po dejanskih stroških potrjenih v gradbenem dnevniku in knjigi izmer. Ocenjeno cca 10 % zid.del.</t>
  </si>
  <si>
    <t>%</t>
  </si>
  <si>
    <t>Zidarska pomoč pri vgradnji oken - pomeni obdelava vratnih in okenskih špalet v stenah od 12cm do 50cm, obračun se vrši skladno z GIPOSS normativi upoštevajoč vse materiale, odre, pripravljalna in zaklučna dela. (glej načrt arhitekture - shema oken)</t>
  </si>
  <si>
    <t>Zidarska pomoč pri vgradnji vrat - pomeni obdelava vratnih in okenskih špalet v stenah od 12cm do 50cm, obračun se vrši skladno z GIPOSS normativi upoštevajoč vse materiale,odre, pripravljalna in zaklučna dela. (glej načrt arhitekture - shema vrat)</t>
  </si>
  <si>
    <t>Dobava in motaža talnih vodotesnih kovinskih povoznih vrat v zalogovnik (vsipna odprtina) dimenzij 300 x 100 cm, nosilnosti 40ton.</t>
  </si>
  <si>
    <t>Demontaža notranjih okenskih lesenih polic širine do 30 cm, z prenosi na gradbiščno deponijo in deponijo izvalca z vsemi pripravljalnimi in zaključnimi deli.</t>
  </si>
  <si>
    <t>Demontaža zunanjih okenski polic iz kamna širine do 20 cm, z prenosi na gradbiščno deponijo in deponijo izvalca z vsemi pripravljalnimi in zaključnimi deli.</t>
  </si>
  <si>
    <t>Zidarska pomoč pri vzidavi notranjih okenskih polic iz kamna širine do 20 cm, finalno obdelano z vsemi pripravljalnimi in zaključnimi deli.</t>
  </si>
  <si>
    <t>Zidarska pomoč pri vzidavi zunanjih okenski polic iz kamna širine do 30 cm,  finalno obdelano z vsemi pripravljalnimi in zaključnimi deli.</t>
  </si>
  <si>
    <t>Pred izvedbo fasade je potrebno izdelati delavniško risbo - ključne detajle izvedbe spodnji del fasade, okenske police, zaključki oken in vrat, detajl cokla, zaključek pri slopih, izdela jo izvajalec in izdelati vzorec fasade vključno z vsemi nosilci in pritrdilnimi elementi. Vzorec potrdita odgovorni projektant. Vgradnja brez potrditve ni dovoljena!! Ob prevzemu del se opravi termovizija izdelave fasade!</t>
  </si>
  <si>
    <t>Pranje fasadne površine, dodatno štemanje gnezd neoprijetega fasadnega sloja, zapolnitev očiščenih gnezd s primernim sanacijskim sistemom, nanos končnega sloja v granulaciji in strukturi obstoječega fasadnega sloja, barvanje fasade z zaključno fasadno barvo s samočistilnim efektom! Vsa dela potrebna pred izvedbo zaključene fasade!</t>
  </si>
  <si>
    <t>Najem, montaža in demontaža  lahkega fasadnega odra iz cevi različnih višin največ do 20 m vklučno s stroški amortizacije. Obvezno upoštevati senčne in zavetrne mreže v času izvedbe zaključnega sloja fasade. V ceno upoštevati najemnino za ves čas gradnje in vsa pripravljalna in zaključna dela.</t>
  </si>
  <si>
    <t>FASADERSKA DELA SKUPAJ</t>
  </si>
  <si>
    <t>V ponudbeni ceni  je zajeti  ves potreben material in delo vključno z nosilno podkonstrukcijo,  vsemi zaključki ob oknih in vrati, stikih med posameznimi materiali fasade, na mestih kjer je potrebno prezračevanja fasade  montirati mrežice za preprečevanje proti mrčesu, po navodilih proizvajalca fasade, transporti, pomožnimi deli  in varovalnimi deli , ki so potrebna za izvedbo del po posamezni postavki.</t>
  </si>
  <si>
    <t>Pred pričetkom izvajanja fasederskih del obvezna zaščita vseh zunanjih oken, balkonskih vrat, končnih oblog balkonov in balkonskih ograj, napuščev s PVC folijo ali zaščitno oblogo.</t>
  </si>
  <si>
    <t xml:space="preserve">Ob okenskih in vratnih odprtinah je izvesti toplotno super izolacijsko oblogo v debelini 3 cm, predpisani s projektom  in zaključni sloj. </t>
  </si>
  <si>
    <t>Špalete - enaka obdelava kot stene fasade, le izolacija špalet v sestavi kot naprimer Weber.term Plus ultra 020 debeline 5 cm.</t>
  </si>
  <si>
    <t>REKAPITULACIJA FASADERSKA DELA</t>
  </si>
  <si>
    <t>FASADERSKA DELA SKUPAJ:</t>
  </si>
  <si>
    <t>H.</t>
  </si>
  <si>
    <t>G.</t>
  </si>
  <si>
    <t>F.</t>
  </si>
  <si>
    <r>
      <t xml:space="preserve">- </t>
    </r>
    <r>
      <rPr>
        <sz val="10"/>
        <color indexed="8"/>
        <rFont val="Arial Narrow"/>
        <family val="2"/>
        <charset val="238"/>
      </rPr>
      <t>Izvajalec mora izvesti vse zagone pomembnejših naprav s strani pooblaščenih serviserjev, le ti morajo sodelovati pri garancijskih meritvah in usposabljanju osebja.</t>
    </r>
  </si>
  <si>
    <t>RUŠITVENA DELA</t>
  </si>
  <si>
    <t>Opis</t>
  </si>
  <si>
    <t>E/M</t>
  </si>
  <si>
    <t>količina</t>
  </si>
  <si>
    <t>cena/enoto</t>
  </si>
  <si>
    <t>skupaj</t>
  </si>
  <si>
    <t>1.</t>
  </si>
  <si>
    <t>m2</t>
  </si>
  <si>
    <t>2.</t>
  </si>
  <si>
    <t>m1</t>
  </si>
  <si>
    <t>3.</t>
  </si>
  <si>
    <t>4.</t>
  </si>
  <si>
    <t>5.</t>
  </si>
  <si>
    <t>kom</t>
  </si>
  <si>
    <t>6.</t>
  </si>
  <si>
    <t>7.</t>
  </si>
  <si>
    <t xml:space="preserve">Odbijanje odstopajočega preperelega ometa fasade do debeline 3cm,  upoštevajoč prenose na gradbiščno deponijo in deponijo izvajalca z vsemi pripravljalnimi zaključnimi deli.  </t>
  </si>
  <si>
    <t>RUŠITVENA DELA SKUPAJ:</t>
  </si>
  <si>
    <t>kos</t>
  </si>
  <si>
    <t>8.</t>
  </si>
  <si>
    <t>9.</t>
  </si>
  <si>
    <t>10.</t>
  </si>
  <si>
    <t>12.</t>
  </si>
  <si>
    <t>13.</t>
  </si>
  <si>
    <t>14.</t>
  </si>
  <si>
    <t>11.</t>
  </si>
  <si>
    <t>15.</t>
  </si>
  <si>
    <t>16.</t>
  </si>
  <si>
    <t>17.</t>
  </si>
  <si>
    <t>18.</t>
  </si>
  <si>
    <t>19.</t>
  </si>
  <si>
    <t>20.</t>
  </si>
  <si>
    <t>21.</t>
  </si>
  <si>
    <t>22.</t>
  </si>
  <si>
    <t>23.</t>
  </si>
  <si>
    <t>24.</t>
  </si>
  <si>
    <t>25.</t>
  </si>
  <si>
    <t>26.</t>
  </si>
  <si>
    <t>27.</t>
  </si>
  <si>
    <t>28.</t>
  </si>
  <si>
    <t>29.</t>
  </si>
  <si>
    <t>30.</t>
  </si>
  <si>
    <t>III.</t>
  </si>
  <si>
    <t>SPLOŠNA DOLOČILA</t>
  </si>
  <si>
    <t>Zemeljska dela se morajo izvajati po določilih veljavnih tehničnih predpisov in normativov v soglasju z geotehničnim poročilom o pogojih temljenja objekta in ureditve povoznih površin.</t>
  </si>
  <si>
    <t>Standardi za zemeljska dela vsebujejo poleg izdelave samo po opisu v posameznem standardu še:</t>
  </si>
  <si>
    <t xml:space="preserve"> - dela in ukrepe po določilih veljavnih predpisov varstva pri delu</t>
  </si>
  <si>
    <t xml:space="preserve"> - pregled bočnih strani izkopa vsak dan pred pričetkom dela, zlasti po deževnem vremenu in mrazu.</t>
  </si>
  <si>
    <t xml:space="preserve"> - črpanje vode iz gradbene jame in temeljev</t>
  </si>
  <si>
    <t>Kot široki izkop se smatra izkop širine preko 2m. Kot površinski široki izkop pa široki izkop, ki ne presega globine 30cm.</t>
  </si>
  <si>
    <t>Stroški dovoza, montaže, demontaže in odvoza strojev za zemeljska dela so osnovni kriterij za določitev strojne oziroma ročne izvršitve zemeljskih del.</t>
  </si>
  <si>
    <t>Obračun izkopov in prevozov zemlje se vrši v m³, merjeno na osnovi profilov posnetih pred izvršenim izkopom in po njem.</t>
  </si>
  <si>
    <t>Površinski izkop plodne zemlje, povprečne globine 30cm, z odvozom na začasno deponijo.</t>
  </si>
  <si>
    <t>Planiranje dna izkopa s točnostjo od + do - 3 cm s povprečnim izkopom 0,05 m3/m2 in odvozom odvečne zemlje na stalno deponijo. Vključno s polaganjem geotekstila za zaščito komprimiranega nasutja!</t>
  </si>
  <si>
    <t>Dobava in vgradnja gramoznega drenažnega materiala granulacije 32/16, okoli drenaže in ob objektu.  Zasipanje v plasteh po 30cm in komprimiranje.</t>
  </si>
  <si>
    <t>Dobava in vgradnja geotekstila natezne trdnosti 20 kN/m1 - v obeh
smereh, okoli drenaže, za zaščito zamuljenja drenaže in drenažnega sloja. Razvita širina geotekstila 4m.</t>
  </si>
  <si>
    <t>Nalaganje in transport odvečnega izkopanega materiala iz začasne deponije, na stalno deponijo gradbenih odpadkov.</t>
  </si>
  <si>
    <t>IV.</t>
  </si>
  <si>
    <t>V postavki je potrebno zajeti vse dobave materialov tudi sidernih, vse prevoze, premike materila in vso potrebno delo za dokončan izdelek.
Vključno z izvedbo vseh prebojev po projektni dokumentaciji!</t>
  </si>
  <si>
    <t>PODLOŽNI in NAKLONSKI BETONI</t>
  </si>
  <si>
    <t>Armiranje, dobava in vgradnja armature</t>
  </si>
  <si>
    <t>kg</t>
  </si>
  <si>
    <t>B.</t>
  </si>
  <si>
    <t>REKAPITULACIJA KOTLOVNICA</t>
  </si>
  <si>
    <t>KOTLOVNICA SKUPAJ:</t>
  </si>
  <si>
    <t>D.</t>
  </si>
  <si>
    <t>E.</t>
  </si>
  <si>
    <t>ZEMELJSKA DELA SKUPAJ</t>
  </si>
  <si>
    <t>BETONSKA IN ARMIRANOBETONSKA DELA</t>
  </si>
  <si>
    <t>OBRTNIŠKA DELA</t>
  </si>
  <si>
    <t>MIZARSKA DELA DELA SKUPAJ:</t>
  </si>
  <si>
    <t>REKAPITULACIJA OBRTNIŠKA DELA</t>
  </si>
  <si>
    <t>OBRTNIŠKA DELASKUPAJ:</t>
  </si>
  <si>
    <t>C.</t>
  </si>
  <si>
    <r>
      <t>m</t>
    </r>
    <r>
      <rPr>
        <vertAlign val="superscript"/>
        <sz val="10"/>
        <rFont val="Arial CE"/>
        <charset val="238"/>
      </rPr>
      <t>2</t>
    </r>
  </si>
  <si>
    <t>KOTLOVNICA</t>
  </si>
  <si>
    <t>Vse izvedbe stropov, morajo zagotoviti ustrezno togost, primerno za prostor, zahtevano akustično izolativnost - primerno za prostor, potrebno požarno odpornost -primerno za prostor, vse potrebne vgradne elemente, sidranja in obešala. Vse karakteristike morajo biti zajete tudi v posamezno postavko del.</t>
  </si>
  <si>
    <t>Pri vseh elementih v spuščenem stropu se morajo predvideti revizijske odprtine (prezračevalni distribucijski elementi, prezračevalni kanali, odprtine za jemanje vzorcev sanitarne vode, regulacije ogrevalnih vej itd.). Revizijske odprtine se morajo koordinirati tudi z električnimi inštalacijami ter načrti sekundarnih stropov iz arhitekture.</t>
  </si>
  <si>
    <t>V enoto cene se zajame vse potrebne ojačitve v predelnih stenah. Za potrjeno opremo izvesti vse potrebne ojačitve za vgradnjo sanitarnih, pohištvenih in drugih vgradnih elementov, na oz. v mavčno kartonske stene, prav tako mora cena na enoto v popisu zajemati te ojačitve, skladno s smernico TSG-12640-001:2008!</t>
  </si>
  <si>
    <t>Pri pripravi cene na enoto, je potrebno upoštevati vso projektno dokumentacijo PZI!</t>
  </si>
  <si>
    <t>ENOTNA CENA INSTALACIJ MORA VSEBOVATI</t>
  </si>
  <si>
    <t>- vsa potrebna pripravljalna dela in zaključna dela vključno izvedba tlačnih preizkusov</t>
  </si>
  <si>
    <t>- vse potrebne transporte, notranje in zunanje</t>
  </si>
  <si>
    <t>- vse potrebno delo za izdelavo posameznega sklopa</t>
  </si>
  <si>
    <t>- vsa potrebna pomožna sredstva za vgrajevanje na objektu kot so lestve, odri in podobno</t>
  </si>
  <si>
    <t>- usklajevanje z osnovnim načrtom in posvetovanje s projektantom, nadzornikom, investitorjem, naročnikom…</t>
  </si>
  <si>
    <t>- terminsko usklajevanje del z ostalimi izvajalci na objektu</t>
  </si>
  <si>
    <t>- čiščenje prostorov po končanih delih in odvoz odpadnega meteriala na stalno mestno deponijo</t>
  </si>
  <si>
    <t>- plačilo komunalnega prispevka za stalno mestno deponijo odpadnega materiala</t>
  </si>
  <si>
    <t>- vsa potrebna higiensko-tehnična preventivna zaščita delavcev na gradbišču</t>
  </si>
  <si>
    <t>- izdelavo  vseh  potrebnih  detajlov  in  dopolnih  del,  ki jih je  potrebno izvesti za dokončanje posameznih del, tudi če potrebni detajli niso podrobno navedeni in opisani v popisu del.</t>
  </si>
  <si>
    <t>- skladiščenje materiala na gradbišču</t>
  </si>
  <si>
    <t>- preizkušanje kvalitete za vse materiale, ki se vgrajujejo in dokazovanje kvalitete z atesti</t>
  </si>
  <si>
    <t>- ves potreben glavni, pomožni, pritrdilni in vezni material</t>
  </si>
  <si>
    <t>- popravilo eventuelno  povzročene  škode  ostalim  izvajalcem na gradbišču</t>
  </si>
  <si>
    <t>- vse potrebne zaščitne premaze</t>
  </si>
  <si>
    <t>CŠOD Bohinj</t>
  </si>
  <si>
    <t>O-41*</t>
  </si>
  <si>
    <t>Izdelava stopnic s pohodno mrežo, z ograjo, ki poteka tudi po podestu vse okoli stopnic in vsemi pomožnimi deli po detajlu št. 29.</t>
  </si>
  <si>
    <t>Demontažna pocinkana pohodna mreža nosilnosti 400kg/m2 z vsemi obrobami, ležišči in pripadajočimi gradbenimi deli</t>
  </si>
  <si>
    <t>IZDELAVA PROJEKTA IZVEDENIH DEL ZA VSA DELA</t>
  </si>
  <si>
    <t>Ponudnik je seznanjen, da se bodo vsa dela izvaja v objektu, ki je pravkar obnovljen. Zato mora ponudnik v enotnih cenah zajeti in kasneje izvesti tudi vse potrebne ustrezne zaščite (predvsem tlakov, notranjih vrat, sten, …) s katerimi bo preprečil morebitne poškodbe, ter po opravljenih delih vzpostavil prejšnje stanje, kar pomeni, da je dolžan očistiti ter sanirati morebitne poškodbe, nastale zaradi izvajanja del. Izvajalec se zavezuje povrniti škodo, ki bi jo s svojim delom povzročil na gradbenih, inštalacijskih ali zaključnih delih in opremi.</t>
  </si>
  <si>
    <t xml:space="preserve">SKUPAJ </t>
  </si>
  <si>
    <t>SKUPAJ</t>
  </si>
  <si>
    <t>Skupaj</t>
  </si>
  <si>
    <t>Izdelava, dobava in montaža INOX kovinske kljuke glavnega vhoda po detajlu arhitekta z vsemi pripravljalnimi in zaključnimi deli. (glej detajl št. 8)</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</si>
</sst>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 #,##0.00\ &quot;€&quot;_-;\-* #,##0.00\ &quot;€&quot;_-;_-* &quot;-&quot;??\ &quot;€&quot;_-;_-@_-"/>
    <numFmt numFmtId="43" formatCode="_-* #,##0.00\ _€_-;\-* #,##0.00\ _€_-;_-* &quot;-&quot;??\ _€_-;_-@_-"/>
    <numFmt numFmtId="164" formatCode="#,##0\ &quot;SIT&quot;;\-#,##0\ &quot;SIT&quot;"/>
    <numFmt numFmtId="165" formatCode="#,##0\ &quot;SIT&quot;;[Red]\-#,##0\ &quot;SIT&quot;"/>
    <numFmt numFmtId="166" formatCode="_-* #,##0.00\ &quot;SIT&quot;_-;\-* #,##0.00\ &quot;SIT&quot;_-;_-* &quot;-&quot;??\ &quot;SIT&quot;_-;_-@_-"/>
    <numFmt numFmtId="167" formatCode="_-* #,##0.00\ _S_I_T_-;\-* #,##0.00\ _S_I_T_-;_-* &quot;-&quot;??\ _S_I_T_-;_-@_-"/>
    <numFmt numFmtId="168" formatCode="#,##0.00_ ;[Red]\-#,##0.00\ "/>
    <numFmt numFmtId="169" formatCode="#,##0.00\ [$€-1]"/>
    <numFmt numFmtId="170" formatCode="#&quot;.&quot;"/>
    <numFmt numFmtId="171" formatCode="dd/mm/yyyy"/>
    <numFmt numFmtId="172" formatCode="_-* #,##0.00\ _S_I_T_-;\-* #,##0.00\ _S_I_T_-;_-* \-??\ _S_I_T_-;_-@_-"/>
    <numFmt numFmtId="173" formatCode="_-* #,##0.00&quot; SIT&quot;_-;\-* #,##0.00&quot; SIT&quot;_-;_-* \-??&quot; SIT&quot;_-;_-@_-"/>
    <numFmt numFmtId="174" formatCode="General_)"/>
    <numFmt numFmtId="175" formatCode="_-* #,##0.00\ _€_-;\-* #,##0.00\ _€_-;_-* \-??\ _€_-;_-@_-"/>
    <numFmt numFmtId="176" formatCode="#,##0.00&quot;       &quot;;\-#,##0.00&quot;       &quot;;&quot; -&quot;#&quot;       &quot;;@\ "/>
    <numFmt numFmtId="177" formatCode="_-* #,##0.00\ [$€-1]_-;\-* #,##0.00\ [$€-1]_-;_-* &quot;-&quot;??\ [$€-1]_-"/>
    <numFmt numFmtId="178" formatCode="#,##0.00;[Red]#,##0.00"/>
    <numFmt numFmtId="179" formatCode="0;[Red]0"/>
    <numFmt numFmtId="180" formatCode="_-* #,##0.0\ &quot;€&quot;_-;\-* #,##0.0\ &quot;€&quot;_-;_-* &quot;-&quot;??\ &quot;€&quot;_-;_-@_-"/>
    <numFmt numFmtId="181" formatCode="#,##0.00\ &quot;€&quot;"/>
    <numFmt numFmtId="182" formatCode="_(* #,##0.00_);_(* \(#,##0.00\);_(* &quot;-&quot;??_);_(@_)"/>
    <numFmt numFmtId="183" formatCode="_-* #,##0&quot; €&quot;_-;\-* #,##0&quot; €&quot;_-;_-* &quot;- €&quot;_-;_-@_-"/>
  </numFmts>
  <fonts count="177">
    <font>
      <sz val="11"/>
      <color theme="1"/>
      <name val="Calibri"/>
      <family val="2"/>
      <charset val="238"/>
      <scheme val="minor"/>
    </font>
    <font>
      <sz val="11"/>
      <color indexed="8"/>
      <name val="Calibri"/>
      <family val="2"/>
      <charset val="238"/>
    </font>
    <font>
      <sz val="11"/>
      <color indexed="8"/>
      <name val="Calibri"/>
      <family val="2"/>
      <charset val="238"/>
    </font>
    <font>
      <sz val="10"/>
      <name val="Arial"/>
      <family val="2"/>
      <charset val="238"/>
    </font>
    <font>
      <sz val="11"/>
      <name val="Times New Roman"/>
      <family val="1"/>
      <charset val="238"/>
    </font>
    <font>
      <sz val="10"/>
      <name val="Arial CE"/>
      <charset val="238"/>
    </font>
    <font>
      <sz val="12"/>
      <name val="Times New Roman"/>
      <family val="1"/>
    </font>
    <font>
      <sz val="11"/>
      <color indexed="8"/>
      <name val="Calibri"/>
      <family val="2"/>
      <charset val="238"/>
    </font>
    <font>
      <sz val="11"/>
      <name val="Arial Narrow CE"/>
      <charset val="238"/>
    </font>
    <font>
      <sz val="12"/>
      <name val="Times New Roman"/>
      <family val="1"/>
      <charset val="238"/>
    </font>
    <font>
      <sz val="10"/>
      <name val="Arial"/>
      <family val="2"/>
    </font>
    <font>
      <sz val="11"/>
      <color indexed="8"/>
      <name val="Arial"/>
      <family val="2"/>
    </font>
    <font>
      <sz val="10"/>
      <name val="Arial CE"/>
      <family val="2"/>
      <charset val="238"/>
    </font>
    <font>
      <sz val="11"/>
      <color indexed="9"/>
      <name val="Calibri"/>
      <family val="2"/>
      <charset val="238"/>
    </font>
    <font>
      <sz val="11"/>
      <color indexed="17"/>
      <name val="Calibri"/>
      <family val="2"/>
      <charset val="238"/>
    </font>
    <font>
      <u/>
      <sz val="11"/>
      <color indexed="12"/>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2"/>
      <name val="Times New Roman"/>
      <family val="1"/>
      <charset val="1"/>
    </font>
    <font>
      <sz val="11"/>
      <color indexed="8"/>
      <name val="Arial"/>
      <family val="2"/>
      <charset val="238"/>
    </font>
    <font>
      <sz val="11"/>
      <color indexed="8"/>
      <name val="Arial"/>
      <family val="2"/>
      <charset val="1"/>
    </font>
    <font>
      <b/>
      <sz val="11"/>
      <color indexed="10"/>
      <name val="Calibri"/>
      <family val="2"/>
      <charset val="238"/>
    </font>
    <font>
      <sz val="10"/>
      <name val="Mangal"/>
      <family val="2"/>
      <charset val="238"/>
    </font>
    <font>
      <sz val="9"/>
      <name val="Futura Prins"/>
      <charset val="238"/>
    </font>
    <font>
      <sz val="9"/>
      <name val="Futura Prins"/>
      <charset val="1"/>
    </font>
    <font>
      <b/>
      <sz val="15"/>
      <color indexed="62"/>
      <name val="Calibri"/>
      <family val="2"/>
      <charset val="238"/>
    </font>
    <font>
      <b/>
      <sz val="13"/>
      <color indexed="62"/>
      <name val="Calibri"/>
      <family val="2"/>
      <charset val="238"/>
    </font>
    <font>
      <b/>
      <sz val="11"/>
      <color indexed="62"/>
      <name val="Calibri"/>
      <family val="2"/>
      <charset val="238"/>
    </font>
    <font>
      <b/>
      <sz val="15"/>
      <color indexed="48"/>
      <name val="Calibri"/>
      <family val="2"/>
      <charset val="238"/>
    </font>
    <font>
      <b/>
      <sz val="13"/>
      <color indexed="48"/>
      <name val="Calibri"/>
      <family val="2"/>
      <charset val="238"/>
    </font>
    <font>
      <b/>
      <sz val="11"/>
      <color indexed="48"/>
      <name val="Calibri"/>
      <family val="2"/>
      <charset val="238"/>
    </font>
    <font>
      <b/>
      <sz val="18"/>
      <color indexed="48"/>
      <name val="Cambria"/>
      <family val="2"/>
      <charset val="238"/>
    </font>
    <font>
      <b/>
      <sz val="11"/>
      <name val="Arial CE"/>
      <family val="2"/>
      <charset val="238"/>
    </font>
    <font>
      <sz val="10"/>
      <name val="Arial"/>
      <family val="2"/>
      <charset val="1"/>
    </font>
    <font>
      <sz val="12"/>
      <name val="Times New Roman CE"/>
      <family val="1"/>
      <charset val="238"/>
    </font>
    <font>
      <sz val="11"/>
      <name val="Arial Narrow CE"/>
      <family val="2"/>
      <charset val="238"/>
    </font>
    <font>
      <sz val="10"/>
      <name val="Times New Roman CE"/>
      <family val="1"/>
      <charset val="238"/>
    </font>
    <font>
      <sz val="10"/>
      <color indexed="8"/>
      <name val="Times New Roman"/>
      <family val="1"/>
      <charset val="238"/>
    </font>
    <font>
      <sz val="10"/>
      <name val="MS Sans Serif"/>
      <family val="2"/>
      <charset val="238"/>
    </font>
    <font>
      <sz val="11"/>
      <color indexed="19"/>
      <name val="Calibri"/>
      <family val="2"/>
      <charset val="238"/>
    </font>
    <font>
      <sz val="11"/>
      <color indexed="59"/>
      <name val="Calibri"/>
      <family val="2"/>
      <charset val="238"/>
    </font>
    <font>
      <sz val="10"/>
      <name val="Courier New"/>
      <family val="1"/>
      <charset val="238"/>
    </font>
    <font>
      <sz val="11"/>
      <color indexed="8"/>
      <name val="Times New Roman"/>
      <family val="1"/>
      <charset val="238"/>
    </font>
    <font>
      <sz val="11"/>
      <name val="Futura Prins"/>
      <charset val="238"/>
    </font>
    <font>
      <sz val="11"/>
      <name val="Futura Prins"/>
      <charset val="1"/>
    </font>
    <font>
      <b/>
      <sz val="11"/>
      <color indexed="60"/>
      <name val="Calibri"/>
      <family val="2"/>
      <charset val="238"/>
    </font>
    <font>
      <b/>
      <sz val="18"/>
      <color indexed="62"/>
      <name val="Cambria"/>
      <family val="2"/>
      <charset val="238"/>
    </font>
    <font>
      <sz val="11"/>
      <name val="Arial CE"/>
    </font>
    <font>
      <sz val="10"/>
      <name val="Arial Narrow"/>
      <family val="2"/>
      <charset val="238"/>
    </font>
    <font>
      <b/>
      <sz val="10"/>
      <name val="Arial Narrow"/>
      <family val="2"/>
      <charset val="238"/>
    </font>
    <font>
      <sz val="9"/>
      <name val="Arial Narrow"/>
      <family val="2"/>
      <charset val="238"/>
    </font>
    <font>
      <sz val="11"/>
      <name val="Arial Narrow"/>
      <family val="2"/>
      <charset val="238"/>
    </font>
    <font>
      <b/>
      <sz val="12"/>
      <name val="Arial Narrow"/>
      <family val="2"/>
      <charset val="238"/>
    </font>
    <font>
      <sz val="12"/>
      <name val="Arial Narrow"/>
      <family val="2"/>
      <charset val="238"/>
    </font>
    <font>
      <sz val="10"/>
      <color indexed="8"/>
      <name val="Arial Narrow"/>
      <family val="2"/>
      <charset val="238"/>
    </font>
    <font>
      <b/>
      <sz val="10"/>
      <color indexed="8"/>
      <name val="Arial Narrow"/>
      <family val="2"/>
      <charset val="238"/>
    </font>
    <font>
      <b/>
      <sz val="10"/>
      <color indexed="55"/>
      <name val="Arial Narrow"/>
      <family val="2"/>
      <charset val="238"/>
    </font>
    <font>
      <sz val="10"/>
      <color indexed="55"/>
      <name val="Arial Narrow"/>
      <family val="2"/>
      <charset val="238"/>
    </font>
    <font>
      <b/>
      <i/>
      <sz val="10"/>
      <color indexed="18"/>
      <name val="Arial Narrow"/>
      <family val="2"/>
      <charset val="238"/>
    </font>
    <font>
      <b/>
      <i/>
      <sz val="10"/>
      <name val="Arial Narrow"/>
      <family val="2"/>
      <charset val="238"/>
    </font>
    <font>
      <b/>
      <sz val="9"/>
      <name val="Arial Narrow"/>
      <family val="2"/>
      <charset val="238"/>
    </font>
    <font>
      <sz val="10"/>
      <color indexed="60"/>
      <name val="Arial Narrow"/>
      <family val="2"/>
      <charset val="238"/>
    </font>
    <font>
      <sz val="10"/>
      <color indexed="10"/>
      <name val="Arial Narrow"/>
      <family val="2"/>
      <charset val="238"/>
    </font>
    <font>
      <b/>
      <sz val="10"/>
      <name val="Arial CE"/>
      <charset val="238"/>
    </font>
    <font>
      <b/>
      <sz val="10"/>
      <color indexed="9"/>
      <name val="Arial CE"/>
      <charset val="238"/>
    </font>
    <font>
      <b/>
      <i/>
      <sz val="10"/>
      <name val="Arial CE"/>
      <charset val="238"/>
    </font>
    <font>
      <i/>
      <sz val="10"/>
      <name val="Arial CE"/>
      <charset val="238"/>
    </font>
    <font>
      <b/>
      <sz val="10"/>
      <color indexed="9"/>
      <name val="Arial"/>
      <family val="2"/>
      <charset val="238"/>
    </font>
    <font>
      <b/>
      <i/>
      <sz val="10"/>
      <name val="Arial"/>
      <family val="2"/>
      <charset val="238"/>
    </font>
    <font>
      <i/>
      <sz val="10"/>
      <name val="Arial"/>
      <family val="2"/>
      <charset val="238"/>
    </font>
    <font>
      <sz val="10"/>
      <color indexed="11"/>
      <name val="Arial"/>
      <family val="2"/>
      <charset val="238"/>
    </font>
    <font>
      <b/>
      <sz val="10"/>
      <name val="Arial"/>
      <family val="2"/>
      <charset val="238"/>
    </font>
    <font>
      <sz val="10"/>
      <color indexed="10"/>
      <name val="Arial"/>
      <family val="2"/>
      <charset val="238"/>
    </font>
    <font>
      <sz val="10"/>
      <color indexed="40"/>
      <name val="Arial"/>
      <family val="2"/>
      <charset val="238"/>
    </font>
    <font>
      <i/>
      <sz val="10"/>
      <color indexed="11"/>
      <name val="Arial"/>
      <family val="2"/>
      <charset val="238"/>
    </font>
    <font>
      <b/>
      <i/>
      <sz val="10"/>
      <color indexed="11"/>
      <name val="Arial"/>
      <family val="2"/>
      <charset val="238"/>
    </font>
    <font>
      <b/>
      <i/>
      <sz val="10"/>
      <color indexed="11"/>
      <name val="Arial CE"/>
      <charset val="238"/>
    </font>
    <font>
      <sz val="10"/>
      <color indexed="8"/>
      <name val="Arial CE"/>
      <charset val="238"/>
    </font>
    <font>
      <b/>
      <sz val="10"/>
      <color indexed="10"/>
      <name val="Arial CE"/>
      <charset val="238"/>
    </font>
    <font>
      <b/>
      <i/>
      <sz val="10"/>
      <color indexed="9"/>
      <name val="Arial CE"/>
      <charset val="238"/>
    </font>
    <font>
      <vertAlign val="superscript"/>
      <sz val="10"/>
      <name val="Arial CE"/>
      <charset val="238"/>
    </font>
    <font>
      <b/>
      <i/>
      <sz val="10"/>
      <color indexed="9"/>
      <name val="Arial"/>
      <family val="2"/>
      <charset val="238"/>
    </font>
    <font>
      <b/>
      <sz val="11"/>
      <name val="Arial"/>
      <family val="2"/>
      <charset val="238"/>
    </font>
    <font>
      <sz val="11"/>
      <name val="Arial"/>
      <family val="2"/>
      <charset val="238"/>
    </font>
    <font>
      <b/>
      <i/>
      <sz val="11"/>
      <name val="Arial"/>
      <family val="2"/>
      <charset val="238"/>
    </font>
    <font>
      <i/>
      <sz val="11"/>
      <name val="Arial"/>
      <family val="2"/>
      <charset val="238"/>
    </font>
    <font>
      <b/>
      <sz val="11"/>
      <color indexed="11"/>
      <name val="Arial"/>
      <family val="2"/>
      <charset val="238"/>
    </font>
    <font>
      <vertAlign val="superscript"/>
      <sz val="10"/>
      <name val="Arial"/>
      <family val="2"/>
      <charset val="238"/>
    </font>
    <font>
      <sz val="12"/>
      <color indexed="8"/>
      <name val="Arial Narrow"/>
      <family val="2"/>
      <charset val="238"/>
    </font>
    <font>
      <b/>
      <sz val="12"/>
      <color indexed="16"/>
      <name val="Arial Narrow"/>
      <family val="2"/>
      <charset val="238"/>
    </font>
    <font>
      <b/>
      <sz val="12"/>
      <color indexed="8"/>
      <name val="Arial Narrow"/>
      <family val="2"/>
      <charset val="238"/>
    </font>
    <font>
      <b/>
      <sz val="11"/>
      <color indexed="16"/>
      <name val="Arial Narrow"/>
      <family val="2"/>
      <charset val="238"/>
    </font>
    <font>
      <sz val="11"/>
      <color indexed="16"/>
      <name val="Arial Narrow"/>
      <family val="2"/>
      <charset val="238"/>
    </font>
    <font>
      <sz val="12"/>
      <color indexed="8"/>
      <name val="Arial Narrow"/>
      <family val="2"/>
      <charset val="238"/>
    </font>
    <font>
      <b/>
      <i/>
      <sz val="12"/>
      <color indexed="8"/>
      <name val="Arial Narrow"/>
      <family val="2"/>
      <charset val="238"/>
    </font>
    <font>
      <b/>
      <i/>
      <sz val="11"/>
      <name val="Arial Narrow"/>
      <family val="2"/>
      <charset val="238"/>
    </font>
    <font>
      <b/>
      <i/>
      <sz val="12"/>
      <color indexed="16"/>
      <name val="Arial Narrow"/>
      <family val="2"/>
      <charset val="238"/>
    </font>
    <font>
      <b/>
      <i/>
      <sz val="14"/>
      <color indexed="8"/>
      <name val="Arial Narrow"/>
      <family val="2"/>
      <charset val="238"/>
    </font>
    <font>
      <b/>
      <i/>
      <sz val="14"/>
      <color indexed="16"/>
      <name val="Arial Narrow"/>
      <family val="2"/>
      <charset val="238"/>
    </font>
    <font>
      <b/>
      <i/>
      <sz val="16"/>
      <color indexed="16"/>
      <name val="Arial Narrow"/>
      <family val="2"/>
      <charset val="238"/>
    </font>
    <font>
      <sz val="10"/>
      <name val="Arial"/>
      <family val="2"/>
      <charset val="238"/>
    </font>
    <font>
      <sz val="8"/>
      <name val="Calibri"/>
      <family val="2"/>
      <charset val="238"/>
    </font>
    <font>
      <sz val="11"/>
      <color indexed="8"/>
      <name val="Calibri"/>
      <family val="2"/>
      <charset val="238"/>
    </font>
    <font>
      <sz val="10"/>
      <color indexed="10"/>
      <name val="Arial"/>
      <family val="2"/>
      <charset val="238"/>
    </font>
    <font>
      <sz val="10"/>
      <name val="Courier"/>
      <family val="1"/>
      <charset val="238"/>
    </font>
    <font>
      <sz val="8"/>
      <name val="Arial CE"/>
      <charset val="238"/>
    </font>
    <font>
      <sz val="13"/>
      <name val="Arial CE"/>
      <family val="2"/>
      <charset val="238"/>
    </font>
    <font>
      <i/>
      <sz val="10"/>
      <name val="Arial CE"/>
      <family val="2"/>
      <charset val="238"/>
    </font>
    <font>
      <sz val="10"/>
      <color indexed="8"/>
      <name val="Arial CE"/>
      <family val="2"/>
      <charset val="238"/>
    </font>
    <font>
      <i/>
      <sz val="10"/>
      <color indexed="8"/>
      <name val="Times New Roman CE"/>
      <family val="1"/>
      <charset val="238"/>
    </font>
    <font>
      <sz val="9"/>
      <color indexed="8"/>
      <name val="Arial CE"/>
      <family val="2"/>
      <charset val="238"/>
    </font>
    <font>
      <b/>
      <sz val="11"/>
      <color indexed="8"/>
      <name val="Arial CE"/>
      <charset val="238"/>
    </font>
    <font>
      <b/>
      <sz val="11"/>
      <color indexed="8"/>
      <name val="Arial CE"/>
      <family val="2"/>
      <charset val="238"/>
    </font>
    <font>
      <sz val="10"/>
      <color indexed="8"/>
      <name val="Times New Roman CE"/>
      <family val="1"/>
      <charset val="238"/>
    </font>
    <font>
      <b/>
      <sz val="10"/>
      <color indexed="8"/>
      <name val="Times New Roman"/>
      <family val="1"/>
      <charset val="238"/>
    </font>
    <font>
      <sz val="10"/>
      <name val="Times New Roman"/>
      <family val="1"/>
      <charset val="238"/>
    </font>
    <font>
      <sz val="9"/>
      <name val="Arial CE"/>
      <family val="2"/>
      <charset val="238"/>
    </font>
    <font>
      <sz val="9"/>
      <name val="Futura"/>
    </font>
    <font>
      <b/>
      <sz val="12"/>
      <color indexed="8"/>
      <name val="Arial CE"/>
      <family val="2"/>
      <charset val="238"/>
    </font>
    <font>
      <b/>
      <i/>
      <sz val="12"/>
      <color indexed="8"/>
      <name val="Times New Roman CE"/>
      <family val="1"/>
      <charset val="238"/>
    </font>
    <font>
      <sz val="11"/>
      <color indexed="8"/>
      <name val="Arial CE"/>
      <family val="2"/>
      <charset val="238"/>
    </font>
    <font>
      <i/>
      <sz val="10"/>
      <color indexed="8"/>
      <name val="Arial"/>
      <family val="2"/>
      <charset val="238"/>
    </font>
    <font>
      <b/>
      <sz val="10"/>
      <color indexed="8"/>
      <name val="Arial CE"/>
      <family val="2"/>
      <charset val="238"/>
    </font>
    <font>
      <sz val="10"/>
      <color indexed="8"/>
      <name val="Arial"/>
      <family val="2"/>
      <charset val="238"/>
    </font>
    <font>
      <b/>
      <sz val="10"/>
      <color indexed="8"/>
      <name val="Arial CE"/>
      <charset val="238"/>
    </font>
    <font>
      <b/>
      <sz val="10"/>
      <color indexed="8"/>
      <name val="Times New Roman CE"/>
      <family val="1"/>
      <charset val="238"/>
    </font>
    <font>
      <sz val="9"/>
      <name val="Arial"/>
      <family val="2"/>
      <charset val="238"/>
    </font>
    <font>
      <b/>
      <sz val="10"/>
      <name val="Arial CE"/>
      <family val="2"/>
      <charset val="238"/>
    </font>
    <font>
      <i/>
      <sz val="10"/>
      <color indexed="8"/>
      <name val="Times New Roman"/>
      <family val="1"/>
      <charset val="238"/>
    </font>
    <font>
      <i/>
      <sz val="10"/>
      <color indexed="8"/>
      <name val="Arial CE"/>
      <family val="2"/>
      <charset val="238"/>
    </font>
    <font>
      <sz val="13"/>
      <name val="Arial"/>
      <family val="2"/>
      <charset val="238"/>
    </font>
    <font>
      <sz val="10"/>
      <color indexed="56"/>
      <name val="Arial"/>
      <family val="2"/>
      <charset val="238"/>
    </font>
    <font>
      <sz val="10"/>
      <name val="Helv"/>
      <charset val="204"/>
    </font>
    <font>
      <sz val="18"/>
      <name val="Arial CE"/>
      <charset val="238"/>
    </font>
    <font>
      <sz val="14"/>
      <name val="Arial CE"/>
      <family val="2"/>
      <charset val="238"/>
    </font>
    <font>
      <b/>
      <sz val="10"/>
      <color indexed="56"/>
      <name val="Arial"/>
      <family val="2"/>
      <charset val="238"/>
    </font>
    <font>
      <sz val="10"/>
      <name val="Arial CE"/>
    </font>
    <font>
      <sz val="14"/>
      <name val="Arial"/>
      <family val="2"/>
      <charset val="238"/>
    </font>
    <font>
      <b/>
      <sz val="14"/>
      <name val="Arial"/>
      <family val="2"/>
      <charset val="238"/>
    </font>
    <font>
      <b/>
      <sz val="14"/>
      <name val="Arial CE"/>
      <family val="2"/>
      <charset val="238"/>
    </font>
    <font>
      <b/>
      <i/>
      <u/>
      <sz val="10"/>
      <name val="Arial"/>
      <family val="2"/>
      <charset val="238"/>
    </font>
    <font>
      <sz val="14"/>
      <color indexed="9"/>
      <name val="Arial"/>
      <family val="2"/>
      <charset val="238"/>
    </font>
    <font>
      <sz val="10"/>
      <color indexed="63"/>
      <name val="Arial"/>
      <family val="2"/>
      <charset val="238"/>
    </font>
    <font>
      <sz val="14"/>
      <color indexed="8"/>
      <name val="Arial"/>
      <family val="2"/>
      <charset val="238"/>
    </font>
    <font>
      <sz val="14"/>
      <color indexed="10"/>
      <name val="Arial CE"/>
      <family val="2"/>
      <charset val="238"/>
    </font>
    <font>
      <sz val="11"/>
      <name val="Calibri"/>
      <family val="2"/>
      <charset val="238"/>
    </font>
    <font>
      <b/>
      <sz val="11"/>
      <name val="Calibri"/>
      <family val="2"/>
      <charset val="238"/>
    </font>
    <font>
      <b/>
      <sz val="14"/>
      <name val="Calibri"/>
      <family val="2"/>
      <charset val="238"/>
    </font>
    <font>
      <sz val="11"/>
      <color indexed="40"/>
      <name val="Calibri"/>
      <family val="2"/>
      <charset val="238"/>
    </font>
    <font>
      <i/>
      <sz val="11"/>
      <name val="Calibri"/>
      <family val="2"/>
      <charset val="238"/>
    </font>
    <font>
      <b/>
      <sz val="12"/>
      <name val="Calibri"/>
      <family val="2"/>
      <charset val="238"/>
    </font>
    <font>
      <sz val="7"/>
      <name val="Calibri"/>
      <family val="2"/>
      <charset val="238"/>
    </font>
    <font>
      <b/>
      <sz val="12"/>
      <color indexed="40"/>
      <name val="Calibri"/>
      <family val="2"/>
      <charset val="238"/>
    </font>
    <font>
      <sz val="10"/>
      <color indexed="10"/>
      <name val="Calibri"/>
      <family val="2"/>
      <charset val="238"/>
    </font>
    <font>
      <sz val="10"/>
      <name val="Calibri"/>
      <family val="2"/>
      <charset val="238"/>
    </font>
    <font>
      <vertAlign val="superscript"/>
      <sz val="11"/>
      <name val="Calibri"/>
      <family val="2"/>
      <charset val="238"/>
    </font>
    <font>
      <vertAlign val="superscript"/>
      <sz val="10"/>
      <name val="Calibri"/>
      <family val="2"/>
      <charset val="238"/>
    </font>
    <font>
      <sz val="12"/>
      <name val="Calibri"/>
      <family val="2"/>
      <charset val="238"/>
    </font>
    <font>
      <b/>
      <u/>
      <sz val="11"/>
      <name val="Calibri"/>
      <family val="2"/>
      <charset val="238"/>
    </font>
    <font>
      <sz val="11"/>
      <color theme="1"/>
      <name val="Calibri"/>
      <family val="2"/>
      <charset val="238"/>
      <scheme val="minor"/>
    </font>
    <font>
      <sz val="10"/>
      <color rgb="FFFF0000"/>
      <name val="Arial"/>
      <family val="2"/>
      <charset val="238"/>
    </font>
    <font>
      <sz val="10"/>
      <color theme="1"/>
      <name val="Arial"/>
      <family val="2"/>
      <charset val="238"/>
    </font>
    <font>
      <b/>
      <sz val="10"/>
      <color rgb="FFFF0000"/>
      <name val="Arial CE"/>
      <charset val="238"/>
    </font>
    <font>
      <b/>
      <i/>
      <sz val="10"/>
      <color theme="1"/>
      <name val="Arial"/>
      <family val="2"/>
      <charset val="238"/>
    </font>
    <font>
      <b/>
      <sz val="18"/>
      <color indexed="54"/>
      <name val="Calibri Light"/>
      <family val="2"/>
      <charset val="238"/>
    </font>
  </fonts>
  <fills count="5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31"/>
      </patternFill>
    </fill>
    <fill>
      <patternFill patternType="solid">
        <fgColor indexed="44"/>
        <bgColor indexed="31"/>
      </patternFill>
    </fill>
    <fill>
      <patternFill patternType="solid">
        <fgColor indexed="45"/>
      </patternFill>
    </fill>
    <fill>
      <patternFill patternType="solid">
        <fgColor indexed="29"/>
        <bgColor indexed="45"/>
      </patternFill>
    </fill>
    <fill>
      <patternFill patternType="solid">
        <fgColor indexed="42"/>
      </patternFill>
    </fill>
    <fill>
      <patternFill patternType="solid">
        <fgColor indexed="26"/>
        <bgColor indexed="9"/>
      </patternFill>
    </fill>
    <fill>
      <patternFill patternType="solid">
        <fgColor indexed="27"/>
      </patternFill>
    </fill>
    <fill>
      <patternFill patternType="solid">
        <fgColor indexed="47"/>
      </patternFill>
    </fill>
    <fill>
      <patternFill patternType="solid">
        <fgColor indexed="11"/>
        <bgColor indexed="49"/>
      </patternFill>
    </fill>
    <fill>
      <patternFill patternType="solid">
        <fgColor indexed="51"/>
        <bgColor indexed="13"/>
      </patternFill>
    </fill>
    <fill>
      <patternFill patternType="solid">
        <fgColor indexed="19"/>
        <bgColor indexed="23"/>
      </patternFill>
    </fill>
    <fill>
      <patternFill patternType="solid">
        <fgColor indexed="44"/>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0"/>
        <bgColor indexed="25"/>
      </patternFill>
    </fill>
    <fill>
      <patternFill patternType="solid">
        <fgColor indexed="25"/>
        <bgColor indexed="61"/>
      </patternFill>
    </fill>
    <fill>
      <patternFill patternType="solid">
        <fgColor indexed="50"/>
        <bgColor indexed="51"/>
      </patternFill>
    </fill>
    <fill>
      <patternFill patternType="solid">
        <fgColor indexed="36"/>
      </patternFill>
    </fill>
    <fill>
      <patternFill patternType="solid">
        <fgColor indexed="49"/>
      </patternFill>
    </fill>
    <fill>
      <patternFill patternType="solid">
        <fgColor indexed="62"/>
      </patternFill>
    </fill>
    <fill>
      <patternFill patternType="solid">
        <fgColor indexed="48"/>
        <bgColor indexed="30"/>
      </patternFill>
    </fill>
    <fill>
      <patternFill patternType="solid">
        <fgColor indexed="10"/>
      </patternFill>
    </fill>
    <fill>
      <patternFill patternType="solid">
        <fgColor indexed="57"/>
      </patternFill>
    </fill>
    <fill>
      <patternFill patternType="solid">
        <fgColor indexed="54"/>
        <bgColor indexed="23"/>
      </patternFill>
    </fill>
    <fill>
      <patternFill patternType="solid">
        <fgColor indexed="53"/>
      </patternFill>
    </fill>
    <fill>
      <patternFill patternType="solid">
        <fgColor indexed="10"/>
        <bgColor indexed="60"/>
      </patternFill>
    </fill>
    <fill>
      <patternFill patternType="solid">
        <fgColor indexed="22"/>
      </patternFill>
    </fill>
    <fill>
      <patternFill patternType="solid">
        <fgColor indexed="9"/>
        <bgColor indexed="26"/>
      </patternFill>
    </fill>
    <fill>
      <patternFill patternType="solid">
        <fgColor indexed="55"/>
      </patternFill>
    </fill>
    <fill>
      <patternFill patternType="solid">
        <fgColor indexed="55"/>
        <bgColor indexed="23"/>
      </patternFill>
    </fill>
    <fill>
      <patternFill patternType="solid">
        <fgColor indexed="22"/>
        <bgColor indexed="31"/>
      </patternFill>
    </fill>
    <fill>
      <patternFill patternType="solid">
        <fgColor indexed="43"/>
      </patternFill>
    </fill>
    <fill>
      <patternFill patternType="solid">
        <fgColor indexed="26"/>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19"/>
        <bgColor indexed="64"/>
      </patternFill>
    </fill>
    <fill>
      <patternFill patternType="solid">
        <fgColor indexed="13"/>
        <bgColor indexed="64"/>
      </patternFill>
    </fill>
    <fill>
      <patternFill patternType="solid">
        <fgColor indexed="9"/>
        <bgColor indexed="64"/>
      </patternFill>
    </fill>
    <fill>
      <patternFill patternType="solid">
        <fgColor indexed="9"/>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42"/>
      </bottom>
      <diagonal/>
    </border>
    <border>
      <left/>
      <right/>
      <top/>
      <bottom style="medium">
        <color indexed="30"/>
      </bottom>
      <diagonal/>
    </border>
    <border>
      <left/>
      <right/>
      <top/>
      <bottom style="medium">
        <color indexed="4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double">
        <color indexed="60"/>
      </bottom>
      <diagonal/>
    </border>
    <border>
      <left style="double">
        <color indexed="8"/>
      </left>
      <right style="double">
        <color indexed="8"/>
      </right>
      <top style="double">
        <color indexed="8"/>
      </top>
      <bottom style="double">
        <color indexed="8"/>
      </bottom>
      <diagonal/>
    </border>
    <border>
      <left/>
      <right/>
      <top style="thin">
        <color indexed="8"/>
      </top>
      <bottom style="double">
        <color indexed="8"/>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64"/>
      </top>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style="medium">
        <color indexed="64"/>
      </bottom>
      <diagonal/>
    </border>
    <border>
      <left/>
      <right/>
      <top style="double">
        <color indexed="64"/>
      </top>
      <bottom/>
      <diagonal/>
    </border>
    <border>
      <left/>
      <right/>
      <top style="medium">
        <color indexed="64"/>
      </top>
      <bottom/>
      <diagonal/>
    </border>
    <border>
      <left/>
      <right/>
      <top style="double">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832">
    <xf numFmtId="0" fontId="0" fillId="0" borderId="0"/>
    <xf numFmtId="0" fontId="9" fillId="0" borderId="0"/>
    <xf numFmtId="0" fontId="3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1" fillId="0" borderId="0"/>
    <xf numFmtId="0" fontId="32" fillId="0" borderId="0"/>
    <xf numFmtId="0" fontId="31"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3" fillId="21"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6" fillId="37"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33" fillId="38" borderId="1" applyNumberFormat="0" applyAlignment="0" applyProtection="0"/>
    <xf numFmtId="0" fontId="25" fillId="39" borderId="2" applyNumberFormat="0" applyAlignment="0" applyProtection="0"/>
    <xf numFmtId="0" fontId="25" fillId="40" borderId="2" applyNumberFormat="0" applyAlignment="0" applyProtection="0"/>
    <xf numFmtId="0" fontId="25" fillId="40" borderId="2" applyNumberFormat="0" applyAlignment="0" applyProtection="0"/>
    <xf numFmtId="0" fontId="25" fillId="40" borderId="2" applyNumberFormat="0" applyAlignment="0" applyProtection="0"/>
    <xf numFmtId="0" fontId="25" fillId="40" borderId="2" applyNumberFormat="0" applyAlignment="0" applyProtection="0"/>
    <xf numFmtId="0" fontId="25" fillId="40" borderId="2" applyNumberFormat="0" applyAlignment="0" applyProtection="0"/>
    <xf numFmtId="0" fontId="25" fillId="40" borderId="2" applyNumberFormat="0" applyAlignment="0" applyProtection="0"/>
    <xf numFmtId="0" fontId="25" fillId="40" borderId="2" applyNumberFormat="0" applyAlignment="0" applyProtection="0"/>
    <xf numFmtId="167" fontId="114" fillId="0" borderId="0" applyFont="0" applyFill="0" applyBorder="0" applyAlignment="0" applyProtection="0"/>
    <xf numFmtId="182" fontId="148" fillId="0" borderId="0" applyFont="0" applyFill="0" applyBorder="0" applyAlignment="0" applyProtection="0"/>
    <xf numFmtId="183" fontId="148"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67" fontId="5"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67" fontId="3" fillId="0" borderId="0" applyFont="0" applyFill="0" applyBorder="0" applyAlignment="0" applyProtection="0"/>
    <xf numFmtId="3" fontId="7" fillId="0" borderId="0" applyFill="0" applyBorder="0" applyAlignment="0" applyProtection="0"/>
    <xf numFmtId="3" fontId="34" fillId="0" borderId="0" applyFill="0" applyBorder="0" applyAlignment="0" applyProtection="0"/>
    <xf numFmtId="44" fontId="2" fillId="0" borderId="0" applyFont="0" applyFill="0" applyBorder="0" applyAlignment="0" applyProtection="0"/>
    <xf numFmtId="173" fontId="7" fillId="0" borderId="0" applyFill="0" applyBorder="0" applyAlignment="0" applyProtection="0"/>
    <xf numFmtId="173" fontId="34" fillId="0" borderId="0" applyFill="0" applyBorder="0" applyAlignment="0" applyProtection="0"/>
    <xf numFmtId="0" fontId="14" fillId="4" borderId="0" applyNumberFormat="0" applyBorder="0" applyAlignment="0" applyProtection="0"/>
    <xf numFmtId="0" fontId="35" fillId="0" borderId="3" applyAlignment="0"/>
    <xf numFmtId="0" fontId="36" fillId="0" borderId="3" applyAlignment="0"/>
    <xf numFmtId="177" fontId="59" fillId="0" borderId="0" applyFont="0" applyFill="0" applyBorder="0" applyAlignment="0" applyProtection="0"/>
    <xf numFmtId="164" fontId="3" fillId="0" borderId="0"/>
    <xf numFmtId="165" fontId="3" fillId="0" borderId="0"/>
    <xf numFmtId="0" fontId="7" fillId="0" borderId="0"/>
    <xf numFmtId="0" fontId="7" fillId="0" borderId="0"/>
    <xf numFmtId="0" fontId="7" fillId="0" borderId="0"/>
    <xf numFmtId="0" fontId="7" fillId="0" borderId="0"/>
    <xf numFmtId="0" fontId="7" fillId="0" borderId="0"/>
    <xf numFmtId="9" fontId="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8" fillId="0" borderId="4"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19" fillId="0" borderId="6" applyNumberFormat="0" applyFill="0" applyAlignment="0" applyProtection="0"/>
    <xf numFmtId="0" fontId="38" fillId="0" borderId="7" applyNumberFormat="0" applyFill="0" applyAlignment="0" applyProtection="0"/>
    <xf numFmtId="0" fontId="38" fillId="0" borderId="7" applyNumberFormat="0" applyFill="0" applyAlignment="0" applyProtection="0"/>
    <xf numFmtId="0" fontId="38" fillId="0" borderId="7" applyNumberFormat="0" applyFill="0" applyAlignment="0" applyProtection="0"/>
    <xf numFmtId="0" fontId="38" fillId="0" borderId="7" applyNumberFormat="0" applyFill="0" applyAlignment="0" applyProtection="0"/>
    <xf numFmtId="0" fontId="38" fillId="0" borderId="7" applyNumberFormat="0" applyFill="0" applyAlignment="0" applyProtection="0"/>
    <xf numFmtId="0" fontId="38" fillId="0" borderId="7" applyNumberFormat="0" applyFill="0" applyAlignment="0" applyProtection="0"/>
    <xf numFmtId="0" fontId="38" fillId="0" borderId="7" applyNumberFormat="0" applyFill="0" applyAlignment="0" applyProtection="0"/>
    <xf numFmtId="0" fontId="20" fillId="0" borderId="8"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2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8" fillId="15" borderId="1" applyNumberFormat="0" applyAlignment="0" applyProtection="0"/>
    <xf numFmtId="0" fontId="28" fillId="20" borderId="1" applyNumberFormat="0" applyAlignment="0" applyProtection="0"/>
    <xf numFmtId="0" fontId="28" fillId="20" borderId="1" applyNumberFormat="0" applyAlignment="0" applyProtection="0"/>
    <xf numFmtId="0" fontId="28" fillId="20" borderId="1" applyNumberFormat="0" applyAlignment="0" applyProtection="0"/>
    <xf numFmtId="0" fontId="28" fillId="20" borderId="1" applyNumberFormat="0" applyAlignment="0" applyProtection="0"/>
    <xf numFmtId="0" fontId="28" fillId="20" borderId="1" applyNumberFormat="0" applyAlignment="0" applyProtection="0"/>
    <xf numFmtId="0" fontId="28" fillId="20" borderId="1" applyNumberFormat="0" applyAlignment="0" applyProtection="0"/>
    <xf numFmtId="0" fontId="28" fillId="20" borderId="1" applyNumberFormat="0" applyAlignment="0" applyProtection="0"/>
    <xf numFmtId="0" fontId="16" fillId="41" borderId="10" applyNumberFormat="0" applyAlignment="0" applyProtection="0"/>
    <xf numFmtId="0" fontId="16" fillId="41" borderId="10" applyNumberFormat="0" applyAlignment="0" applyProtection="0"/>
    <xf numFmtId="0" fontId="24" fillId="0" borderId="11"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0" fillId="0" borderId="4" applyNumberFormat="0" applyFill="0" applyAlignment="0" applyProtection="0"/>
    <xf numFmtId="0" fontId="19" fillId="0" borderId="6" applyNumberFormat="0" applyFill="0" applyAlignment="0" applyProtection="0"/>
    <xf numFmtId="0" fontId="41" fillId="0" borderId="6" applyNumberFormat="0" applyFill="0" applyAlignment="0" applyProtection="0"/>
    <xf numFmtId="0" fontId="20" fillId="0" borderId="8" applyNumberFormat="0" applyFill="0" applyAlignment="0" applyProtection="0"/>
    <xf numFmtId="0" fontId="42" fillId="0" borderId="8" applyNumberFormat="0" applyFill="0" applyAlignment="0" applyProtection="0"/>
    <xf numFmtId="0" fontId="20"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3" fillId="0" borderId="0" applyAlignment="0"/>
    <xf numFmtId="4" fontId="44" fillId="0" borderId="0" applyAlignment="0"/>
    <xf numFmtId="4" fontId="44" fillId="0" borderId="0" applyAlignment="0"/>
    <xf numFmtId="4" fontId="44" fillId="0" borderId="0" applyAlignment="0"/>
    <xf numFmtId="4" fontId="44" fillId="0" borderId="0" applyAlignment="0"/>
    <xf numFmtId="4" fontId="44" fillId="0" borderId="0" applyAlignment="0"/>
    <xf numFmtId="4" fontId="44" fillId="0" borderId="0" applyAlignment="0"/>
    <xf numFmtId="4" fontId="44" fillId="0" borderId="0" applyAlignment="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10" fillId="0" borderId="0"/>
    <xf numFmtId="0" fontId="5" fillId="0" borderId="0"/>
    <xf numFmtId="0" fontId="12" fillId="0" borderId="0"/>
    <xf numFmtId="0" fontId="12" fillId="0" borderId="0"/>
    <xf numFmtId="0" fontId="45" fillId="0" borderId="0"/>
    <xf numFmtId="0" fontId="3" fillId="0" borderId="0"/>
    <xf numFmtId="0" fontId="5" fillId="0" borderId="0"/>
    <xf numFmtId="0" fontId="3" fillId="0" borderId="0"/>
    <xf numFmtId="0" fontId="45"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0" fontId="9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46" fillId="0" borderId="0">
      <alignment horizontal="justify" vertical="top"/>
    </xf>
    <xf numFmtId="0" fontId="5" fillId="0" borderId="0"/>
    <xf numFmtId="0" fontId="8" fillId="0" borderId="0"/>
    <xf numFmtId="0" fontId="47" fillId="0" borderId="0"/>
    <xf numFmtId="0" fontId="47" fillId="0" borderId="0"/>
    <xf numFmtId="0" fontId="12" fillId="0" borderId="0"/>
    <xf numFmtId="0" fontId="12"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3" fillId="0" borderId="0"/>
    <xf numFmtId="0" fontId="45"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47" fillId="0" borderId="0"/>
    <xf numFmtId="0" fontId="47" fillId="0" borderId="0"/>
    <xf numFmtId="0" fontId="8" fillId="0" borderId="0"/>
    <xf numFmtId="0" fontId="47" fillId="0" borderId="0"/>
    <xf numFmtId="0" fontId="47"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171" fillId="0" borderId="0"/>
    <xf numFmtId="0" fontId="7" fillId="0" borderId="0"/>
    <xf numFmtId="0" fontId="7" fillId="0" borderId="0"/>
    <xf numFmtId="0" fontId="8" fillId="0" borderId="0"/>
    <xf numFmtId="0" fontId="3"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47" fillId="0" borderId="0"/>
    <xf numFmtId="0" fontId="47" fillId="0" borderId="0"/>
    <xf numFmtId="0" fontId="3" fillId="0" borderId="0"/>
    <xf numFmtId="0" fontId="48" fillId="0" borderId="0"/>
    <xf numFmtId="0" fontId="8" fillId="0" borderId="0"/>
    <xf numFmtId="0" fontId="47" fillId="0" borderId="0"/>
    <xf numFmtId="0" fontId="47" fillId="0" borderId="0"/>
    <xf numFmtId="0" fontId="8" fillId="0" borderId="0"/>
    <xf numFmtId="0" fontId="47" fillId="0" borderId="0"/>
    <xf numFmtId="0" fontId="47" fillId="0" borderId="0"/>
    <xf numFmtId="0" fontId="8" fillId="0" borderId="0"/>
    <xf numFmtId="0" fontId="8" fillId="0" borderId="0"/>
    <xf numFmtId="0" fontId="47" fillId="0" borderId="0"/>
    <xf numFmtId="0" fontId="47" fillId="0" borderId="0"/>
    <xf numFmtId="0" fontId="8" fillId="0" borderId="0"/>
    <xf numFmtId="0" fontId="47" fillId="0" borderId="0"/>
    <xf numFmtId="0" fontId="47" fillId="0" borderId="0"/>
    <xf numFmtId="0" fontId="47" fillId="0" borderId="0"/>
    <xf numFmtId="0" fontId="47" fillId="0" borderId="0"/>
    <xf numFmtId="0" fontId="8" fillId="0" borderId="0"/>
    <xf numFmtId="0" fontId="47" fillId="0" borderId="0"/>
    <xf numFmtId="0" fontId="47" fillId="0" borderId="0"/>
    <xf numFmtId="0" fontId="3" fillId="0" borderId="0"/>
    <xf numFmtId="0" fontId="3" fillId="0" borderId="0"/>
    <xf numFmtId="0" fontId="3" fillId="0" borderId="0"/>
    <xf numFmtId="0" fontId="3" fillId="0" borderId="0"/>
    <xf numFmtId="0" fontId="48" fillId="0" borderId="0"/>
    <xf numFmtId="0" fontId="49" fillId="0" borderId="0"/>
    <xf numFmtId="0" fontId="49" fillId="0" borderId="0"/>
    <xf numFmtId="0" fontId="171" fillId="0" borderId="0"/>
    <xf numFmtId="0" fontId="3" fillId="0" borderId="0"/>
    <xf numFmtId="0" fontId="50"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5" fillId="0" borderId="0"/>
    <xf numFmtId="0" fontId="3" fillId="0" borderId="0"/>
    <xf numFmtId="0" fontId="6" fillId="0" borderId="0"/>
    <xf numFmtId="0" fontId="5" fillId="0" borderId="0"/>
    <xf numFmtId="0" fontId="3" fillId="0" borderId="0"/>
    <xf numFmtId="0" fontId="5" fillId="0" borderId="0"/>
    <xf numFmtId="0" fontId="21" fillId="42"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21" fillId="20" borderId="0" applyNumberFormat="0" applyBorder="0" applyAlignment="0" applyProtection="0"/>
    <xf numFmtId="0" fontId="52" fillId="20" borderId="0" applyNumberFormat="0" applyBorder="0" applyAlignment="0" applyProtection="0"/>
    <xf numFmtId="0" fontId="3" fillId="0" borderId="0"/>
    <xf numFmtId="174" fontId="53" fillId="0" borderId="0"/>
    <xf numFmtId="174" fontId="53" fillId="0" borderId="0"/>
    <xf numFmtId="174" fontId="116" fillId="0" borderId="0"/>
    <xf numFmtId="0" fontId="148" fillId="0" borderId="0"/>
    <xf numFmtId="0" fontId="3" fillId="0" borderId="0"/>
    <xf numFmtId="0" fontId="112" fillId="0" borderId="0"/>
    <xf numFmtId="0" fontId="3" fillId="0" borderId="0"/>
    <xf numFmtId="0" fontId="5" fillId="0" borderId="0"/>
    <xf numFmtId="0" fontId="148" fillId="0" borderId="0"/>
    <xf numFmtId="0" fontId="3" fillId="0" borderId="0"/>
    <xf numFmtId="0" fontId="148" fillId="0" borderId="0"/>
    <xf numFmtId="0" fontId="5" fillId="43" borderId="13" applyNumberFormat="0" applyFon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0" fontId="3" fillId="13" borderId="13" applyNumberFormat="0" applyAlignment="0" applyProtection="0"/>
    <xf numFmtId="9" fontId="10" fillId="0" borderId="0" applyFill="0" applyBorder="0" applyAlignment="0" applyProtection="0"/>
    <xf numFmtId="9" fontId="45" fillId="0" borderId="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ill="0" applyBorder="0" applyAlignment="0" applyProtection="0"/>
    <xf numFmtId="0" fontId="3" fillId="13" borderId="13" applyNumberFormat="0" applyAlignment="0" applyProtection="0"/>
    <xf numFmtId="0" fontId="12" fillId="13" borderId="13" applyNumberFormat="0" applyAlignment="0" applyProtection="0"/>
    <xf numFmtId="0" fontId="12" fillId="13" borderId="13" applyNumberFormat="0" applyAlignment="0" applyProtection="0"/>
    <xf numFmtId="0" fontId="22" fillId="0" borderId="0" applyNumberFormat="0" applyFill="0" applyBorder="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16" fillId="38" borderId="10" applyNumberFormat="0" applyAlignment="0" applyProtection="0"/>
    <xf numFmtId="0" fontId="23" fillId="0" borderId="0" applyNumberFormat="0" applyFill="0" applyBorder="0" applyAlignment="0" applyProtection="0"/>
    <xf numFmtId="0" fontId="54" fillId="0" borderId="0" applyBorder="0" applyProtection="0">
      <alignment vertical="top" wrapText="1"/>
    </xf>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24" fillId="0" borderId="11" applyNumberFormat="0" applyFill="0" applyAlignment="0" applyProtection="0"/>
    <xf numFmtId="0" fontId="21" fillId="0" borderId="14" applyNumberFormat="0" applyFill="0" applyAlignment="0" applyProtection="0"/>
    <xf numFmtId="0" fontId="25" fillId="40" borderId="2" applyNumberFormat="0" applyAlignment="0" applyProtection="0"/>
    <xf numFmtId="49" fontId="55" fillId="41" borderId="15">
      <alignment horizontal="center" vertical="top" wrapText="1"/>
    </xf>
    <xf numFmtId="49" fontId="56" fillId="41" borderId="15">
      <alignment horizontal="center" vertical="top" wrapText="1"/>
    </xf>
    <xf numFmtId="49" fontId="55" fillId="41" borderId="15">
      <alignment horizontal="center" vertical="top" wrapText="1"/>
    </xf>
    <xf numFmtId="0" fontId="26" fillId="41" borderId="1" applyNumberFormat="0" applyAlignment="0" applyProtection="0"/>
    <xf numFmtId="0" fontId="26" fillId="41" borderId="1" applyNumberFormat="0" applyAlignment="0" applyProtection="0"/>
    <xf numFmtId="0" fontId="57" fillId="41" borderId="1" applyNumberFormat="0" applyAlignment="0" applyProtection="0"/>
    <xf numFmtId="0" fontId="57" fillId="41" borderId="1" applyNumberFormat="0" applyAlignment="0" applyProtection="0"/>
    <xf numFmtId="4" fontId="3" fillId="0" borderId="16" applyAlignment="0"/>
    <xf numFmtId="4" fontId="3" fillId="0" borderId="16" applyAlignment="0"/>
    <xf numFmtId="4" fontId="3" fillId="0" borderId="16" applyAlignment="0"/>
    <xf numFmtId="4" fontId="3" fillId="0" borderId="16" applyAlignment="0"/>
    <xf numFmtId="4" fontId="3" fillId="0" borderId="16" applyAlignment="0"/>
    <xf numFmtId="4" fontId="3" fillId="0" borderId="16" applyAlignment="0"/>
    <xf numFmtId="4" fontId="3" fillId="0" borderId="16" applyAlignment="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6" fillId="0" borderId="0"/>
    <xf numFmtId="0" fontId="12" fillId="0" borderId="0"/>
    <xf numFmtId="0" fontId="30" fillId="0" borderId="0"/>
    <xf numFmtId="0" fontId="9" fillId="0" borderId="0"/>
    <xf numFmtId="0" fontId="144"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9"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166" fontId="8" fillId="0" borderId="0" applyFont="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5"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5"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66" fontId="5" fillId="0" borderId="0" applyFont="0" applyFill="0" applyBorder="0" applyAlignment="0" applyProtection="0"/>
    <xf numFmtId="173" fontId="7" fillId="0" borderId="0" applyFill="0" applyBorder="0" applyAlignment="0" applyProtection="0"/>
    <xf numFmtId="173" fontId="34" fillId="0" borderId="0" applyFill="0" applyBorder="0" applyAlignment="0" applyProtection="0"/>
    <xf numFmtId="173" fontId="34" fillId="0" borderId="0" applyFill="0" applyBorder="0" applyAlignment="0" applyProtection="0"/>
    <xf numFmtId="173" fontId="7" fillId="0" borderId="0" applyFill="0" applyBorder="0" applyAlignment="0" applyProtection="0"/>
    <xf numFmtId="166" fontId="5" fillId="0" borderId="0" applyFont="0" applyFill="0" applyBorder="0" applyAlignment="0" applyProtection="0"/>
    <xf numFmtId="173" fontId="3" fillId="0" borderId="0" applyFill="0" applyBorder="0" applyAlignment="0" applyProtection="0"/>
    <xf numFmtId="173" fontId="34" fillId="0" borderId="0" applyFill="0" applyBorder="0" applyAlignment="0" applyProtection="0"/>
    <xf numFmtId="173" fontId="7"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7" fillId="0" borderId="0" applyFill="0" applyBorder="0" applyAlignment="0" applyProtection="0"/>
    <xf numFmtId="173" fontId="34" fillId="0" borderId="0" applyFill="0" applyBorder="0" applyAlignment="0" applyProtection="0"/>
    <xf numFmtId="173" fontId="12"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166" fontId="8" fillId="0" borderId="0" applyFont="0" applyFill="0" applyBorder="0" applyAlignment="0" applyProtection="0"/>
    <xf numFmtId="173" fontId="34" fillId="0" borderId="0" applyFill="0" applyBorder="0" applyAlignment="0" applyProtection="0"/>
    <xf numFmtId="173" fontId="7" fillId="0" borderId="0" applyFill="0" applyBorder="0" applyAlignment="0" applyProtection="0"/>
    <xf numFmtId="0" fontId="3" fillId="0" borderId="0"/>
    <xf numFmtId="0" fontId="3" fillId="0" borderId="0"/>
    <xf numFmtId="167" fontId="8" fillId="0" borderId="0" applyFont="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72" fontId="45" fillId="0" borderId="0" applyFill="0" applyBorder="0" applyAlignment="0" applyProtection="0"/>
    <xf numFmtId="172" fontId="3"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72" fontId="45" fillId="0" borderId="0" applyFill="0" applyBorder="0" applyAlignment="0" applyProtection="0"/>
    <xf numFmtId="172" fontId="3"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72" fontId="45" fillId="0" borderId="0" applyFill="0" applyBorder="0" applyAlignment="0" applyProtection="0"/>
    <xf numFmtId="172" fontId="3" fillId="0" borderId="0" applyFill="0" applyBorder="0" applyAlignment="0" applyProtection="0"/>
    <xf numFmtId="172" fontId="45" fillId="0" borderId="0" applyFill="0" applyBorder="0" applyAlignment="0" applyProtection="0"/>
    <xf numFmtId="167" fontId="5"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 fillId="0" borderId="0" applyFill="0" applyBorder="0" applyAlignment="0" applyProtection="0"/>
    <xf numFmtId="172" fontId="45"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43"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43"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2" fontId="12"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67"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43" fontId="7" fillId="0" borderId="0" applyFont="0" applyFill="0" applyBorder="0" applyAlignment="0" applyProtection="0"/>
    <xf numFmtId="167" fontId="5"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67"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67"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67" fontId="5"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6" fontId="12" fillId="0" borderId="0" applyFill="0" applyBorder="0" applyAlignment="0" applyProtection="0"/>
    <xf numFmtId="176" fontId="12" fillId="0" borderId="0" applyFill="0" applyBorder="0" applyAlignment="0" applyProtection="0"/>
    <xf numFmtId="176" fontId="12" fillId="0" borderId="0" applyFill="0" applyBorder="0" applyAlignment="0" applyProtection="0"/>
    <xf numFmtId="176" fontId="12"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43" fontId="7" fillId="0" borderId="0" applyFont="0" applyFill="0" applyBorder="0" applyAlignment="0" applyProtection="0"/>
    <xf numFmtId="175" fontId="34" fillId="0" borderId="0" applyFill="0" applyBorder="0" applyAlignment="0" applyProtection="0"/>
    <xf numFmtId="175" fontId="7" fillId="0" borderId="0" applyFill="0" applyBorder="0" applyAlignment="0" applyProtection="0"/>
    <xf numFmtId="172" fontId="3"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1" fontId="12"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71" fontId="12"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5" fontId="7" fillId="0" borderId="0" applyFill="0" applyBorder="0" applyAlignment="0" applyProtection="0"/>
    <xf numFmtId="176" fontId="12"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67" fontId="2"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34" fillId="0" borderId="0" applyFill="0" applyBorder="0" applyAlignment="0" applyProtection="0"/>
    <xf numFmtId="175" fontId="34"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72" fontId="34" fillId="0" borderId="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172" fontId="34" fillId="0" borderId="0" applyFill="0" applyBorder="0" applyAlignment="0" applyProtection="0"/>
    <xf numFmtId="172" fontId="7" fillId="0" borderId="0" applyFill="0" applyBorder="0" applyAlignment="0" applyProtection="0"/>
    <xf numFmtId="167" fontId="8" fillId="0" borderId="0" applyFont="0" applyFill="0" applyBorder="0" applyAlignment="0" applyProtection="0"/>
    <xf numFmtId="0" fontId="3" fillId="0" borderId="0"/>
    <xf numFmtId="172" fontId="7" fillId="0" borderId="0" applyFill="0" applyBorder="0" applyAlignment="0" applyProtection="0"/>
    <xf numFmtId="167" fontId="8" fillId="0" borderId="0" applyFont="0" applyFill="0" applyBorder="0" applyAlignment="0" applyProtection="0"/>
    <xf numFmtId="0" fontId="3" fillId="0" borderId="0"/>
    <xf numFmtId="0" fontId="3" fillId="0" borderId="0"/>
    <xf numFmtId="167" fontId="8" fillId="0" borderId="0" applyFont="0" applyFill="0" applyBorder="0" applyAlignment="0" applyProtection="0"/>
    <xf numFmtId="0" fontId="3" fillId="0" borderId="0"/>
    <xf numFmtId="0" fontId="3" fillId="0" borderId="0"/>
    <xf numFmtId="167" fontId="8" fillId="0" borderId="0" applyFont="0" applyFill="0" applyBorder="0" applyAlignment="0" applyProtection="0"/>
    <xf numFmtId="0" fontId="3" fillId="0" borderId="0"/>
    <xf numFmtId="0" fontId="3" fillId="0" borderId="0"/>
    <xf numFmtId="167" fontId="8" fillId="0" borderId="0" applyFont="0" applyFill="0" applyBorder="0" applyAlignment="0" applyProtection="0"/>
    <xf numFmtId="0" fontId="3" fillId="0" borderId="0"/>
    <xf numFmtId="0" fontId="3" fillId="0" borderId="0"/>
    <xf numFmtId="167"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8" fillId="0" borderId="0" applyFont="0" applyFill="0" applyBorder="0" applyAlignment="0" applyProtection="0"/>
    <xf numFmtId="167" fontId="8" fillId="0" borderId="0" applyFont="0" applyFill="0" applyBorder="0" applyAlignment="0" applyProtection="0"/>
    <xf numFmtId="0" fontId="3" fillId="0" borderId="0"/>
    <xf numFmtId="0" fontId="3" fillId="0" borderId="0"/>
    <xf numFmtId="167"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7" fontId="8" fillId="0" borderId="0" applyFont="0" applyFill="0" applyBorder="0" applyAlignment="0" applyProtection="0"/>
    <xf numFmtId="0" fontId="3" fillId="0" borderId="0"/>
    <xf numFmtId="0" fontId="3" fillId="0" borderId="0"/>
    <xf numFmtId="167" fontId="8" fillId="0" borderId="0" applyFont="0" applyFill="0" applyBorder="0" applyAlignment="0" applyProtection="0"/>
    <xf numFmtId="0" fontId="3" fillId="0" borderId="0"/>
    <xf numFmtId="0" fontId="3" fillId="0" borderId="0"/>
    <xf numFmtId="0" fontId="3" fillId="0" borderId="0"/>
    <xf numFmtId="0" fontId="3" fillId="0" borderId="0"/>
    <xf numFmtId="167" fontId="8" fillId="0" borderId="0" applyFont="0" applyFill="0" applyBorder="0" applyAlignment="0" applyProtection="0"/>
    <xf numFmtId="0" fontId="3" fillId="0" borderId="0"/>
    <xf numFmtId="0" fontId="3" fillId="0" borderId="0"/>
    <xf numFmtId="167"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4"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50" borderId="0" applyNumberFormat="0" applyBorder="0" applyAlignment="0" applyProtection="0"/>
    <xf numFmtId="0" fontId="1" fillId="43"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7" borderId="0" applyNumberFormat="0" applyBorder="0" applyAlignment="0" applyProtection="0"/>
    <xf numFmtId="0" fontId="1" fillId="42" borderId="0" applyNumberFormat="0" applyBorder="0" applyAlignment="0" applyProtection="0"/>
    <xf numFmtId="0" fontId="1" fillId="19" borderId="0" applyNumberFormat="0" applyBorder="0" applyAlignment="0" applyProtection="0"/>
    <xf numFmtId="0" fontId="1" fillId="42" borderId="0" applyNumberFormat="0" applyBorder="0" applyAlignment="0" applyProtection="0"/>
    <xf numFmtId="0" fontId="13" fillId="19" borderId="0" applyNumberFormat="0" applyBorder="0" applyAlignment="0" applyProtection="0"/>
    <xf numFmtId="0" fontId="13" fillId="15" borderId="0" applyNumberFormat="0" applyBorder="0" applyAlignment="0" applyProtection="0"/>
    <xf numFmtId="0" fontId="13" fillId="37" borderId="0" applyNumberFormat="0" applyBorder="0" applyAlignment="0" applyProtection="0"/>
    <xf numFmtId="0" fontId="13" fillId="42"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4" fillId="12" borderId="0" applyNumberFormat="0" applyBorder="0" applyAlignment="0" applyProtection="0"/>
    <xf numFmtId="0" fontId="16" fillId="37" borderId="10" applyNumberFormat="0" applyAlignment="0" applyProtection="0"/>
    <xf numFmtId="0" fontId="176" fillId="0" borderId="0" applyNumberFormat="0" applyFill="0" applyBorder="0" applyAlignment="0" applyProtection="0"/>
    <xf numFmtId="0" fontId="22" fillId="0" borderId="0" applyNumberFormat="0" applyFill="0" applyBorder="0" applyAlignment="0" applyProtection="0"/>
  </cellStyleXfs>
  <cellXfs count="1334">
    <xf numFmtId="0" fontId="0" fillId="0" borderId="0" xfId="0"/>
    <xf numFmtId="0" fontId="4" fillId="0" borderId="0" xfId="0" applyFont="1" applyFill="1" applyAlignment="1" applyProtection="1">
      <alignment horizontal="left" vertical="top" wrapText="1"/>
    </xf>
    <xf numFmtId="49" fontId="60" fillId="0" borderId="0" xfId="0" applyNumberFormat="1" applyFont="1" applyFill="1" applyBorder="1" applyAlignment="1" applyProtection="1">
      <alignment vertical="top" wrapText="1"/>
    </xf>
    <xf numFmtId="0" fontId="60" fillId="0" borderId="0" xfId="0" applyFont="1" applyFill="1" applyBorder="1" applyAlignment="1" applyProtection="1">
      <alignment horizontal="right" wrapText="1"/>
    </xf>
    <xf numFmtId="4" fontId="60" fillId="0" borderId="0" xfId="1273" applyNumberFormat="1" applyFont="1" applyFill="1" applyBorder="1" applyAlignment="1" applyProtection="1">
      <alignment horizontal="right" wrapText="1"/>
    </xf>
    <xf numFmtId="0" fontId="60" fillId="0" borderId="0" xfId="0" applyFont="1" applyFill="1" applyAlignment="1" applyProtection="1">
      <alignment horizontal="left" vertical="top" wrapText="1"/>
    </xf>
    <xf numFmtId="44" fontId="60" fillId="0" borderId="0" xfId="0" applyNumberFormat="1" applyFont="1" applyFill="1" applyBorder="1" applyAlignment="1" applyProtection="1">
      <alignment horizontal="right" wrapText="1"/>
    </xf>
    <xf numFmtId="49" fontId="60" fillId="0" borderId="0" xfId="0" applyNumberFormat="1" applyFont="1" applyFill="1" applyAlignment="1" applyProtection="1">
      <alignment horizontal="left" vertical="top"/>
    </xf>
    <xf numFmtId="49" fontId="61" fillId="0" borderId="0" xfId="0" applyNumberFormat="1" applyFont="1" applyFill="1" applyAlignment="1" applyProtection="1">
      <alignment vertical="top" wrapText="1"/>
    </xf>
    <xf numFmtId="4" fontId="60" fillId="0" borderId="0" xfId="0" applyNumberFormat="1" applyFont="1" applyFill="1" applyAlignment="1" applyProtection="1">
      <alignment horizontal="right" wrapText="1"/>
    </xf>
    <xf numFmtId="4" fontId="60" fillId="0" borderId="0" xfId="1273" applyNumberFormat="1" applyFont="1" applyFill="1" applyAlignment="1" applyProtection="1">
      <alignment horizontal="right" wrapText="1"/>
      <protection locked="0"/>
    </xf>
    <xf numFmtId="0" fontId="60" fillId="0" borderId="0" xfId="0" applyFont="1" applyFill="1" applyBorder="1" applyAlignment="1" applyProtection="1">
      <alignment horizontal="left" vertical="top" wrapText="1"/>
    </xf>
    <xf numFmtId="49" fontId="60" fillId="0" borderId="0" xfId="0" applyNumberFormat="1" applyFont="1" applyFill="1" applyAlignment="1" applyProtection="1">
      <alignment vertical="top" wrapText="1"/>
    </xf>
    <xf numFmtId="4" fontId="60" fillId="0" borderId="0" xfId="1273" applyNumberFormat="1" applyFont="1" applyFill="1" applyAlignment="1" applyProtection="1">
      <alignment horizontal="right" wrapText="1"/>
    </xf>
    <xf numFmtId="49" fontId="60" fillId="0" borderId="0" xfId="0" applyNumberFormat="1" applyFont="1" applyFill="1" applyAlignment="1" applyProtection="1">
      <alignment horizontal="left" vertical="top" wrapText="1"/>
    </xf>
    <xf numFmtId="0" fontId="62" fillId="0" borderId="0" xfId="1736" applyFont="1" applyFill="1" applyBorder="1" applyAlignment="1" applyProtection="1">
      <alignment vertical="top" wrapText="1"/>
    </xf>
    <xf numFmtId="49" fontId="60" fillId="0" borderId="0" xfId="0" applyNumberFormat="1" applyFont="1" applyFill="1" applyBorder="1" applyAlignment="1" applyProtection="1">
      <alignment horizontal="left" vertical="top"/>
    </xf>
    <xf numFmtId="4" fontId="60" fillId="0" borderId="0" xfId="0" applyNumberFormat="1" applyFont="1" applyFill="1" applyBorder="1" applyAlignment="1" applyProtection="1">
      <alignment horizontal="right" wrapText="1"/>
    </xf>
    <xf numFmtId="4" fontId="60" fillId="0" borderId="0" xfId="1273" applyNumberFormat="1" applyFont="1" applyFill="1" applyBorder="1" applyAlignment="1" applyProtection="1">
      <alignment horizontal="right" wrapText="1"/>
      <protection locked="0"/>
    </xf>
    <xf numFmtId="44" fontId="61" fillId="0" borderId="0" xfId="1192" applyNumberFormat="1" applyFont="1" applyFill="1" applyBorder="1" applyAlignment="1" applyProtection="1">
      <alignment horizontal="right"/>
    </xf>
    <xf numFmtId="49" fontId="60" fillId="0" borderId="0" xfId="0" applyNumberFormat="1" applyFont="1" applyFill="1" applyAlignment="1" applyProtection="1">
      <alignment horizontal="right" vertical="top"/>
    </xf>
    <xf numFmtId="4" fontId="61" fillId="0" borderId="0" xfId="1273" applyNumberFormat="1" applyFont="1" applyFill="1" applyAlignment="1" applyProtection="1">
      <alignment horizontal="right"/>
    </xf>
    <xf numFmtId="4" fontId="61" fillId="0" borderId="0" xfId="1273" applyNumberFormat="1" applyFont="1" applyFill="1" applyAlignment="1" applyProtection="1">
      <alignment horizontal="right"/>
      <protection locked="0"/>
    </xf>
    <xf numFmtId="0" fontId="60" fillId="0" borderId="0" xfId="0" applyFont="1" applyFill="1" applyBorder="1" applyProtection="1"/>
    <xf numFmtId="0" fontId="60" fillId="0" borderId="0" xfId="0" applyFont="1" applyFill="1" applyProtection="1"/>
    <xf numFmtId="44" fontId="60" fillId="0" borderId="0" xfId="1192" applyNumberFormat="1" applyFont="1" applyFill="1" applyBorder="1" applyAlignment="1" applyProtection="1">
      <alignment horizontal="right"/>
    </xf>
    <xf numFmtId="49" fontId="60" fillId="0" borderId="0" xfId="0" applyNumberFormat="1" applyFont="1" applyFill="1" applyAlignment="1" applyProtection="1">
      <alignment vertical="top"/>
    </xf>
    <xf numFmtId="4" fontId="60" fillId="0" borderId="0" xfId="1273" applyNumberFormat="1" applyFont="1" applyFill="1" applyAlignment="1" applyProtection="1">
      <alignment horizontal="right"/>
    </xf>
    <xf numFmtId="4" fontId="60" fillId="0" borderId="0" xfId="1273" applyNumberFormat="1" applyFont="1" applyFill="1" applyAlignment="1" applyProtection="1">
      <alignment horizontal="right"/>
      <protection locked="0"/>
    </xf>
    <xf numFmtId="49" fontId="61" fillId="0" borderId="0" xfId="0" applyNumberFormat="1" applyFont="1" applyFill="1" applyBorder="1" applyAlignment="1" applyProtection="1">
      <alignment vertical="top" wrapText="1"/>
    </xf>
    <xf numFmtId="44" fontId="64" fillId="0" borderId="0" xfId="0" applyNumberFormat="1" applyFont="1" applyFill="1" applyBorder="1" applyAlignment="1" applyProtection="1">
      <alignment horizontal="right"/>
    </xf>
    <xf numFmtId="49" fontId="64" fillId="0" borderId="0" xfId="0" applyNumberFormat="1" applyFont="1" applyFill="1" applyBorder="1" applyAlignment="1" applyProtection="1"/>
    <xf numFmtId="4" fontId="64" fillId="0" borderId="0" xfId="0" applyNumberFormat="1" applyFont="1" applyFill="1" applyBorder="1" applyAlignment="1" applyProtection="1">
      <alignment horizontal="left"/>
    </xf>
    <xf numFmtId="4" fontId="61" fillId="0" borderId="0" xfId="0" applyNumberFormat="1" applyFont="1" applyFill="1" applyBorder="1" applyAlignment="1" applyProtection="1">
      <alignment horizontal="right"/>
      <protection locked="0"/>
    </xf>
    <xf numFmtId="0" fontId="65" fillId="0" borderId="0" xfId="0" applyNumberFormat="1" applyFont="1" applyFill="1" applyBorder="1" applyProtection="1"/>
    <xf numFmtId="44" fontId="60" fillId="0" borderId="0" xfId="0" applyNumberFormat="1" applyFont="1" applyFill="1" applyBorder="1" applyAlignment="1" applyProtection="1">
      <alignment horizontal="right"/>
    </xf>
    <xf numFmtId="49" fontId="60" fillId="0" borderId="0" xfId="0" applyNumberFormat="1" applyFont="1" applyFill="1" applyBorder="1" applyAlignment="1" applyProtection="1">
      <alignment horizontal="right"/>
    </xf>
    <xf numFmtId="4" fontId="60" fillId="0" borderId="0" xfId="0" applyNumberFormat="1" applyFont="1" applyFill="1" applyBorder="1" applyProtection="1"/>
    <xf numFmtId="4" fontId="60" fillId="0" borderId="0" xfId="0" applyNumberFormat="1" applyFont="1" applyFill="1" applyBorder="1" applyAlignment="1" applyProtection="1">
      <alignment horizontal="right"/>
      <protection locked="0"/>
    </xf>
    <xf numFmtId="49" fontId="61" fillId="0" borderId="0" xfId="0" applyNumberFormat="1" applyFont="1" applyFill="1" applyBorder="1" applyAlignment="1" applyProtection="1">
      <alignment horizontal="left" vertical="top"/>
    </xf>
    <xf numFmtId="49" fontId="62" fillId="0" borderId="0" xfId="1736" applyNumberFormat="1" applyFont="1" applyFill="1" applyBorder="1" applyAlignment="1" applyProtection="1">
      <alignment vertical="top" wrapText="1"/>
    </xf>
    <xf numFmtId="49" fontId="61" fillId="0" borderId="0" xfId="1736" applyNumberFormat="1" applyFont="1" applyFill="1" applyBorder="1" applyAlignment="1" applyProtection="1">
      <alignment vertical="top" wrapText="1"/>
    </xf>
    <xf numFmtId="49" fontId="66" fillId="0" borderId="0" xfId="701" applyNumberFormat="1" applyFont="1" applyAlignment="1" applyProtection="1">
      <alignment vertical="top" wrapText="1"/>
    </xf>
    <xf numFmtId="180" fontId="60" fillId="0" borderId="0" xfId="0" applyNumberFormat="1" applyFont="1" applyFill="1" applyBorder="1" applyAlignment="1" applyProtection="1">
      <alignment horizontal="right" wrapText="1"/>
      <protection locked="0"/>
    </xf>
    <xf numFmtId="49" fontId="60" fillId="0" borderId="0" xfId="701" applyNumberFormat="1" applyFont="1" applyAlignment="1" applyProtection="1">
      <alignment vertical="top" wrapText="1"/>
    </xf>
    <xf numFmtId="4" fontId="60" fillId="0" borderId="0" xfId="0" applyNumberFormat="1" applyFont="1" applyFill="1" applyBorder="1" applyProtection="1">
      <protection locked="0"/>
    </xf>
    <xf numFmtId="0" fontId="60" fillId="0" borderId="0" xfId="0" applyFont="1" applyFill="1" applyBorder="1" applyAlignment="1" applyProtection="1">
      <alignment horizontal="left" vertical="top" wrapText="1"/>
      <protection locked="0"/>
    </xf>
    <xf numFmtId="44" fontId="61" fillId="0" borderId="0" xfId="0" applyNumberFormat="1" applyFont="1" applyFill="1" applyBorder="1" applyAlignment="1" applyProtection="1">
      <alignment horizontal="right" wrapText="1"/>
    </xf>
    <xf numFmtId="4" fontId="61" fillId="0" borderId="0" xfId="0" applyNumberFormat="1" applyFont="1" applyFill="1" applyBorder="1" applyAlignment="1" applyProtection="1">
      <alignment horizontal="right" wrapText="1"/>
    </xf>
    <xf numFmtId="168" fontId="61" fillId="0" borderId="0" xfId="0" applyNumberFormat="1" applyFont="1" applyFill="1" applyBorder="1" applyAlignment="1" applyProtection="1">
      <alignment horizontal="right" wrapText="1"/>
      <protection locked="0"/>
    </xf>
    <xf numFmtId="180" fontId="61" fillId="0" borderId="0" xfId="0" applyNumberFormat="1" applyFont="1" applyFill="1" applyBorder="1" applyAlignment="1" applyProtection="1">
      <alignment horizontal="right" wrapText="1"/>
      <protection locked="0"/>
    </xf>
    <xf numFmtId="0" fontId="61" fillId="0" borderId="0" xfId="0" applyFont="1" applyFill="1" applyBorder="1" applyAlignment="1" applyProtection="1">
      <alignment horizontal="left" vertical="top" wrapText="1"/>
    </xf>
    <xf numFmtId="49" fontId="60" fillId="0" borderId="0" xfId="1736" applyNumberFormat="1" applyFont="1" applyFill="1" applyBorder="1" applyAlignment="1" applyProtection="1">
      <alignment vertical="top" wrapText="1"/>
    </xf>
    <xf numFmtId="49" fontId="60" fillId="0" borderId="0" xfId="0" applyNumberFormat="1" applyFont="1" applyFill="1" applyBorder="1" applyAlignment="1" applyProtection="1">
      <alignment horizontal="left" vertical="top" wrapText="1"/>
    </xf>
    <xf numFmtId="49" fontId="67" fillId="0" borderId="0" xfId="701" applyNumberFormat="1" applyFont="1" applyAlignment="1" applyProtection="1">
      <alignment vertical="top" wrapText="1"/>
    </xf>
    <xf numFmtId="49" fontId="60" fillId="0" borderId="0" xfId="0" applyNumberFormat="1" applyFont="1" applyFill="1" applyBorder="1" applyAlignment="1" applyProtection="1">
      <alignment horizontal="right" vertical="top"/>
    </xf>
    <xf numFmtId="4" fontId="61" fillId="0" borderId="0" xfId="1273" applyNumberFormat="1" applyFont="1" applyFill="1" applyBorder="1" applyAlignment="1" applyProtection="1">
      <alignment horizontal="right"/>
    </xf>
    <xf numFmtId="4" fontId="61" fillId="0" borderId="0" xfId="1273" applyNumberFormat="1" applyFont="1" applyFill="1" applyBorder="1" applyAlignment="1" applyProtection="1">
      <alignment horizontal="right"/>
      <protection locked="0"/>
    </xf>
    <xf numFmtId="49" fontId="60" fillId="0" borderId="0" xfId="0" applyNumberFormat="1" applyFont="1" applyFill="1" applyBorder="1" applyAlignment="1" applyProtection="1">
      <alignment vertical="top"/>
    </xf>
    <xf numFmtId="4" fontId="60" fillId="0" borderId="0" xfId="1273" applyNumberFormat="1" applyFont="1" applyFill="1" applyBorder="1" applyAlignment="1" applyProtection="1">
      <alignment horizontal="right"/>
    </xf>
    <xf numFmtId="4" fontId="60" fillId="0" borderId="0" xfId="1273" applyNumberFormat="1" applyFont="1" applyFill="1" applyBorder="1" applyAlignment="1" applyProtection="1">
      <alignment horizontal="right"/>
      <protection locked="0"/>
    </xf>
    <xf numFmtId="0" fontId="68" fillId="0" borderId="0" xfId="0" applyFont="1" applyFill="1" applyBorder="1" applyAlignment="1" applyProtection="1">
      <alignment horizontal="left" vertical="top"/>
    </xf>
    <xf numFmtId="49" fontId="69" fillId="0" borderId="0" xfId="0" applyNumberFormat="1" applyFont="1" applyFill="1" applyBorder="1" applyAlignment="1" applyProtection="1">
      <alignment horizontal="left" vertical="top"/>
    </xf>
    <xf numFmtId="4" fontId="69" fillId="0" borderId="0" xfId="0" applyNumberFormat="1" applyFont="1" applyFill="1" applyBorder="1" applyAlignment="1" applyProtection="1">
      <alignment horizontal="right" wrapText="1"/>
    </xf>
    <xf numFmtId="169" fontId="69" fillId="0" borderId="0" xfId="1192" applyNumberFormat="1" applyFont="1" applyFill="1" applyBorder="1" applyAlignment="1" applyProtection="1">
      <alignment horizontal="right" wrapText="1"/>
      <protection locked="0"/>
    </xf>
    <xf numFmtId="4" fontId="70" fillId="0" borderId="0" xfId="1273" applyNumberFormat="1" applyFont="1" applyFill="1" applyBorder="1" applyAlignment="1" applyProtection="1">
      <alignment horizontal="center" wrapText="1"/>
    </xf>
    <xf numFmtId="169" fontId="70" fillId="0" borderId="0" xfId="1192" applyNumberFormat="1" applyFont="1" applyFill="1" applyBorder="1" applyAlignment="1" applyProtection="1">
      <alignment horizontal="right" wrapText="1"/>
      <protection locked="0"/>
    </xf>
    <xf numFmtId="44" fontId="71" fillId="0" borderId="0" xfId="1192" applyNumberFormat="1" applyFont="1" applyFill="1" applyBorder="1" applyAlignment="1" applyProtection="1">
      <alignment horizontal="right" wrapText="1"/>
    </xf>
    <xf numFmtId="4" fontId="71" fillId="0" borderId="0" xfId="1273" applyNumberFormat="1" applyFont="1" applyFill="1" applyBorder="1" applyAlignment="1" applyProtection="1">
      <alignment horizontal="right" wrapText="1"/>
    </xf>
    <xf numFmtId="4" fontId="71" fillId="0" borderId="0" xfId="1273" applyNumberFormat="1" applyFont="1" applyFill="1" applyBorder="1" applyAlignment="1" applyProtection="1">
      <alignment horizontal="right" wrapText="1"/>
      <protection locked="0"/>
    </xf>
    <xf numFmtId="49" fontId="61" fillId="0" borderId="0" xfId="0" applyNumberFormat="1" applyFont="1" applyFill="1" applyBorder="1" applyAlignment="1" applyProtection="1">
      <alignment horizontal="left" vertical="top" wrapText="1"/>
    </xf>
    <xf numFmtId="4" fontId="61" fillId="0" borderId="0" xfId="1273" applyNumberFormat="1" applyFont="1" applyFill="1" applyBorder="1" applyAlignment="1" applyProtection="1">
      <alignment horizontal="right" wrapText="1"/>
    </xf>
    <xf numFmtId="4" fontId="61" fillId="0" borderId="0" xfId="1273" applyNumberFormat="1" applyFont="1" applyFill="1" applyBorder="1" applyAlignment="1" applyProtection="1">
      <alignment horizontal="right" wrapText="1"/>
      <protection locked="0"/>
    </xf>
    <xf numFmtId="4" fontId="60" fillId="0" borderId="0" xfId="1192" applyNumberFormat="1" applyFont="1" applyFill="1" applyBorder="1" applyAlignment="1" applyProtection="1">
      <alignment horizontal="right"/>
      <protection locked="0"/>
    </xf>
    <xf numFmtId="49" fontId="60" fillId="0" borderId="0" xfId="0" applyNumberFormat="1" applyFont="1" applyFill="1" applyBorder="1" applyAlignment="1" applyProtection="1">
      <alignment horizontal="right" vertical="top" wrapText="1"/>
    </xf>
    <xf numFmtId="4" fontId="5" fillId="0" borderId="0" xfId="0" applyNumberFormat="1" applyFont="1" applyFill="1" applyBorder="1" applyProtection="1"/>
    <xf numFmtId="44" fontId="61" fillId="0" borderId="0" xfId="1192" applyNumberFormat="1" applyFont="1" applyFill="1" applyBorder="1" applyAlignment="1" applyProtection="1">
      <alignment horizontal="right" wrapText="1"/>
    </xf>
    <xf numFmtId="49" fontId="5" fillId="0" borderId="0" xfId="0" applyNumberFormat="1" applyFont="1" applyFill="1" applyBorder="1" applyAlignment="1" applyProtection="1">
      <alignment vertical="top"/>
    </xf>
    <xf numFmtId="49" fontId="72" fillId="0" borderId="0" xfId="0" applyNumberFormat="1" applyFont="1" applyFill="1" applyBorder="1" applyAlignment="1" applyProtection="1">
      <alignment vertical="top" wrapText="1"/>
    </xf>
    <xf numFmtId="49" fontId="60" fillId="0" borderId="0" xfId="689" applyNumberFormat="1" applyFont="1" applyFill="1" applyBorder="1" applyAlignment="1" applyProtection="1">
      <alignment horizontal="left" vertical="top" wrapText="1"/>
    </xf>
    <xf numFmtId="44" fontId="60" fillId="0" borderId="0" xfId="1192" applyNumberFormat="1" applyFont="1" applyFill="1" applyBorder="1" applyAlignment="1" applyProtection="1">
      <alignment horizontal="right" wrapText="1"/>
    </xf>
    <xf numFmtId="2" fontId="60" fillId="0" borderId="0" xfId="1010" applyNumberFormat="1" applyFont="1" applyFill="1" applyBorder="1" applyAlignment="1" applyProtection="1">
      <alignment horizontal="right" wrapText="1"/>
      <protection locked="0"/>
    </xf>
    <xf numFmtId="168" fontId="61" fillId="0" borderId="0" xfId="1273" applyNumberFormat="1" applyFont="1" applyFill="1" applyBorder="1" applyAlignment="1" applyProtection="1">
      <alignment horizontal="right" wrapText="1"/>
    </xf>
    <xf numFmtId="168" fontId="60" fillId="0" borderId="0" xfId="1273" applyNumberFormat="1" applyFont="1" applyFill="1" applyBorder="1" applyAlignment="1" applyProtection="1">
      <alignment horizontal="right" wrapText="1"/>
    </xf>
    <xf numFmtId="4" fontId="61" fillId="0" borderId="0" xfId="1192" applyNumberFormat="1" applyFont="1" applyFill="1" applyBorder="1" applyAlignment="1" applyProtection="1">
      <alignment horizontal="right"/>
      <protection locked="0"/>
    </xf>
    <xf numFmtId="168" fontId="61" fillId="0" borderId="0" xfId="0" applyNumberFormat="1" applyFont="1" applyFill="1" applyBorder="1" applyAlignment="1" applyProtection="1">
      <alignment horizontal="right" wrapText="1"/>
    </xf>
    <xf numFmtId="168" fontId="60" fillId="0" borderId="0" xfId="0" applyNumberFormat="1" applyFont="1" applyFill="1" applyBorder="1" applyAlignment="1" applyProtection="1">
      <alignment horizontal="right" wrapText="1"/>
    </xf>
    <xf numFmtId="4" fontId="60" fillId="0" borderId="0" xfId="0" applyNumberFormat="1" applyFont="1" applyFill="1" applyBorder="1" applyAlignment="1" applyProtection="1">
      <alignment horizontal="right" wrapText="1"/>
      <protection locked="0"/>
    </xf>
    <xf numFmtId="4" fontId="60" fillId="0" borderId="0" xfId="1195" applyNumberFormat="1" applyFont="1" applyFill="1" applyBorder="1" applyAlignment="1" applyProtection="1">
      <alignment horizontal="right"/>
      <protection locked="0"/>
    </xf>
    <xf numFmtId="49" fontId="73" fillId="0" borderId="0" xfId="0" applyNumberFormat="1" applyFont="1" applyFill="1" applyBorder="1" applyAlignment="1" applyProtection="1">
      <alignment vertical="top" wrapText="1"/>
    </xf>
    <xf numFmtId="168" fontId="73" fillId="0" borderId="0" xfId="0" applyNumberFormat="1" applyFont="1" applyFill="1" applyBorder="1" applyAlignment="1" applyProtection="1">
      <alignment horizontal="right" wrapText="1"/>
    </xf>
    <xf numFmtId="4" fontId="73" fillId="0" borderId="0" xfId="0" applyNumberFormat="1" applyFont="1" applyFill="1" applyBorder="1" applyAlignment="1" applyProtection="1">
      <alignment horizontal="right" wrapText="1"/>
      <protection locked="0"/>
    </xf>
    <xf numFmtId="180" fontId="73" fillId="0" borderId="0" xfId="0" applyNumberFormat="1" applyFont="1" applyFill="1" applyBorder="1" applyAlignment="1" applyProtection="1">
      <alignment horizontal="right" wrapText="1"/>
      <protection locked="0"/>
    </xf>
    <xf numFmtId="49" fontId="73" fillId="0" borderId="0" xfId="0" applyNumberFormat="1" applyFont="1" applyFill="1" applyBorder="1" applyAlignment="1" applyProtection="1">
      <alignment horizontal="left" vertical="top"/>
    </xf>
    <xf numFmtId="49" fontId="68" fillId="0" borderId="0" xfId="0" applyNumberFormat="1" applyFont="1" applyFill="1" applyBorder="1" applyAlignment="1" applyProtection="1">
      <alignment vertical="top" wrapText="1"/>
    </xf>
    <xf numFmtId="49" fontId="5" fillId="0" borderId="0" xfId="0" applyNumberFormat="1" applyFont="1" applyFill="1" applyBorder="1" applyProtection="1"/>
    <xf numFmtId="0" fontId="5" fillId="0" borderId="0" xfId="0" applyFont="1" applyFill="1" applyProtection="1"/>
    <xf numFmtId="4" fontId="5" fillId="0" borderId="0" xfId="0" applyNumberFormat="1" applyFont="1" applyFill="1" applyAlignment="1" applyProtection="1"/>
    <xf numFmtId="44" fontId="5" fillId="0" borderId="0" xfId="1042" applyNumberFormat="1" applyFont="1" applyAlignment="1" applyProtection="1">
      <alignment horizontal="right"/>
      <protection locked="0"/>
    </xf>
    <xf numFmtId="49" fontId="75" fillId="0" borderId="0" xfId="0" applyNumberFormat="1" applyFont="1" applyFill="1" applyBorder="1" applyAlignment="1" applyProtection="1">
      <alignment vertical="top" wrapText="1"/>
    </xf>
    <xf numFmtId="49" fontId="5" fillId="0" borderId="0" xfId="0" applyNumberFormat="1" applyFont="1" applyFill="1" applyBorder="1" applyAlignment="1" applyProtection="1">
      <alignment vertical="top" wrapText="1"/>
    </xf>
    <xf numFmtId="4" fontId="5" fillId="0" borderId="0" xfId="1273" applyNumberFormat="1" applyFont="1" applyFill="1" applyBorder="1" applyAlignment="1" applyProtection="1">
      <alignment horizontal="right" wrapText="1"/>
    </xf>
    <xf numFmtId="49" fontId="76" fillId="47" borderId="21" xfId="0" applyNumberFormat="1" applyFont="1" applyFill="1" applyBorder="1" applyAlignment="1" applyProtection="1"/>
    <xf numFmtId="0" fontId="76" fillId="47" borderId="21" xfId="0" applyNumberFormat="1" applyFont="1" applyFill="1" applyBorder="1" applyAlignment="1" applyProtection="1">
      <alignment vertical="top"/>
    </xf>
    <xf numFmtId="49" fontId="76" fillId="47" borderId="21" xfId="0" applyNumberFormat="1" applyFont="1" applyFill="1" applyBorder="1" applyAlignment="1" applyProtection="1">
      <alignment horizontal="left"/>
    </xf>
    <xf numFmtId="0" fontId="5" fillId="0" borderId="0" xfId="0" applyNumberFormat="1" applyFont="1" applyProtection="1"/>
    <xf numFmtId="4" fontId="75" fillId="0" borderId="0" xfId="1273" applyNumberFormat="1" applyFont="1" applyFill="1" applyBorder="1" applyAlignment="1" applyProtection="1">
      <alignment horizontal="right" wrapText="1"/>
    </xf>
    <xf numFmtId="0" fontId="5" fillId="0" borderId="0" xfId="0" applyFont="1"/>
    <xf numFmtId="49" fontId="5" fillId="0" borderId="0" xfId="0" applyNumberFormat="1" applyFont="1" applyFill="1" applyBorder="1" applyAlignment="1" applyProtection="1">
      <alignment horizontal="center" vertical="top" wrapText="1"/>
    </xf>
    <xf numFmtId="0" fontId="75" fillId="0" borderId="0" xfId="0" applyFont="1" applyFill="1" applyBorder="1" applyAlignment="1" applyProtection="1">
      <alignment vertical="top" wrapText="1"/>
    </xf>
    <xf numFmtId="0" fontId="75" fillId="0" borderId="0" xfId="0" applyFont="1" applyFill="1" applyBorder="1" applyAlignment="1" applyProtection="1">
      <alignment horizontal="right"/>
    </xf>
    <xf numFmtId="49" fontId="75" fillId="0" borderId="19" xfId="0" applyNumberFormat="1" applyFont="1" applyFill="1" applyBorder="1" applyAlignment="1" applyProtection="1">
      <alignment horizontal="center" vertical="top" wrapText="1"/>
    </xf>
    <xf numFmtId="49" fontId="75" fillId="0" borderId="19" xfId="0" applyNumberFormat="1" applyFont="1" applyFill="1" applyBorder="1" applyAlignment="1" applyProtection="1">
      <alignment vertical="top" wrapText="1"/>
    </xf>
    <xf numFmtId="0" fontId="75" fillId="0" borderId="19" xfId="0" applyFont="1" applyFill="1" applyBorder="1" applyAlignment="1" applyProtection="1">
      <alignment horizontal="right" wrapText="1"/>
    </xf>
    <xf numFmtId="4" fontId="75" fillId="0" borderId="19" xfId="1273" applyNumberFormat="1" applyFont="1" applyFill="1" applyBorder="1" applyAlignment="1" applyProtection="1">
      <alignment horizontal="right" wrapText="1"/>
    </xf>
    <xf numFmtId="49" fontId="5" fillId="0" borderId="0" xfId="0" applyNumberFormat="1" applyFont="1" applyFill="1" applyAlignment="1" applyProtection="1">
      <alignment horizontal="center" vertical="top"/>
    </xf>
    <xf numFmtId="0" fontId="5" fillId="0" borderId="0" xfId="0" applyFont="1" applyFill="1" applyBorder="1"/>
    <xf numFmtId="0" fontId="5" fillId="0" borderId="0" xfId="0" applyFont="1" applyFill="1" applyAlignment="1" applyProtection="1">
      <alignment horizontal="left" vertical="top" wrapText="1"/>
    </xf>
    <xf numFmtId="0" fontId="5" fillId="0" borderId="0" xfId="0" applyFont="1" applyAlignment="1" applyProtection="1">
      <alignment horizontal="right"/>
    </xf>
    <xf numFmtId="0" fontId="5" fillId="0" borderId="0" xfId="0" applyFont="1" applyFill="1" applyAlignment="1" applyProtection="1">
      <alignment vertical="top" wrapText="1"/>
    </xf>
    <xf numFmtId="0" fontId="5" fillId="0" borderId="0" xfId="0" applyFont="1" applyFill="1" applyAlignment="1" applyProtection="1">
      <alignment horizontal="right"/>
    </xf>
    <xf numFmtId="168" fontId="5" fillId="0" borderId="0" xfId="0" applyNumberFormat="1" applyFont="1" applyFill="1" applyAlignment="1" applyProtection="1">
      <alignment horizontal="right" wrapText="1"/>
    </xf>
    <xf numFmtId="0" fontId="5" fillId="0" borderId="0" xfId="0" applyFont="1" applyFill="1" applyAlignment="1" applyProtection="1">
      <alignment horizontal="center"/>
    </xf>
    <xf numFmtId="0" fontId="5" fillId="0" borderId="0" xfId="0" applyFont="1" applyFill="1" applyBorder="1" applyAlignment="1" applyProtection="1">
      <alignment horizontal="center" wrapText="1"/>
    </xf>
    <xf numFmtId="0" fontId="5" fillId="0" borderId="0" xfId="0" applyFont="1" applyFill="1" applyAlignment="1" applyProtection="1">
      <alignment vertical="top"/>
    </xf>
    <xf numFmtId="0" fontId="75" fillId="0" borderId="0" xfId="0" applyFont="1" applyFill="1" applyBorder="1" applyAlignment="1" applyProtection="1">
      <alignment horizontal="center" wrapText="1"/>
    </xf>
    <xf numFmtId="49" fontId="3" fillId="0" borderId="0" xfId="0" applyNumberFormat="1" applyFont="1" applyFill="1" applyBorder="1" applyAlignment="1" applyProtection="1">
      <alignment vertical="top" wrapText="1"/>
    </xf>
    <xf numFmtId="0" fontId="3" fillId="0" borderId="0" xfId="0" applyFont="1" applyFill="1" applyBorder="1" applyAlignment="1" applyProtection="1">
      <alignment horizontal="right" wrapText="1"/>
    </xf>
    <xf numFmtId="4" fontId="3" fillId="0" borderId="0" xfId="1273" applyNumberFormat="1" applyFont="1" applyFill="1" applyBorder="1" applyAlignment="1" applyProtection="1">
      <alignment horizontal="right" wrapText="1"/>
    </xf>
    <xf numFmtId="49" fontId="79" fillId="47" borderId="21" xfId="0" applyNumberFormat="1" applyFont="1" applyFill="1" applyBorder="1" applyAlignment="1" applyProtection="1"/>
    <xf numFmtId="0" fontId="79" fillId="47" borderId="21" xfId="0" applyNumberFormat="1" applyFont="1" applyFill="1" applyBorder="1" applyAlignment="1" applyProtection="1">
      <alignment vertical="top"/>
    </xf>
    <xf numFmtId="49" fontId="79" fillId="47" borderId="21" xfId="0" applyNumberFormat="1" applyFont="1" applyFill="1" applyBorder="1" applyAlignment="1" applyProtection="1">
      <alignment horizontal="left"/>
    </xf>
    <xf numFmtId="0" fontId="3" fillId="0" borderId="0" xfId="0" applyNumberFormat="1" applyFont="1" applyProtection="1"/>
    <xf numFmtId="0" fontId="3" fillId="0" borderId="0" xfId="0" applyFont="1" applyFill="1" applyAlignment="1" applyProtection="1">
      <alignment vertical="top"/>
    </xf>
    <xf numFmtId="0" fontId="3" fillId="0" borderId="0" xfId="0" applyFont="1" applyFill="1" applyAlignment="1" applyProtection="1">
      <alignment horizontal="center"/>
    </xf>
    <xf numFmtId="4" fontId="3" fillId="0" borderId="0" xfId="0" applyNumberFormat="1" applyFont="1" applyFill="1" applyAlignment="1" applyProtection="1"/>
    <xf numFmtId="0" fontId="3" fillId="0" borderId="0" xfId="0" applyFont="1"/>
    <xf numFmtId="49" fontId="80" fillId="0" borderId="0" xfId="0" applyNumberFormat="1" applyFont="1" applyFill="1" applyBorder="1" applyAlignment="1" applyProtection="1">
      <alignment vertical="top" wrapText="1"/>
    </xf>
    <xf numFmtId="0" fontId="3" fillId="0" borderId="0" xfId="0" applyFont="1" applyFill="1" applyBorder="1" applyAlignment="1" applyProtection="1">
      <alignment horizontal="center" wrapText="1"/>
    </xf>
    <xf numFmtId="49" fontId="83" fillId="0" borderId="0" xfId="0" applyNumberFormat="1" applyFont="1" applyFill="1" applyBorder="1" applyAlignment="1" applyProtection="1">
      <alignment vertical="top" wrapText="1"/>
    </xf>
    <xf numFmtId="4" fontId="83" fillId="0" borderId="0" xfId="1273" applyNumberFormat="1" applyFont="1" applyFill="1" applyBorder="1" applyAlignment="1" applyProtection="1">
      <alignment horizontal="right" wrapText="1"/>
    </xf>
    <xf numFmtId="0" fontId="3" fillId="0" borderId="0" xfId="0" applyFont="1" applyFill="1" applyAlignment="1" applyProtection="1">
      <alignment horizontal="left" vertical="top" wrapText="1"/>
    </xf>
    <xf numFmtId="0" fontId="3" fillId="0" borderId="0" xfId="0" applyFont="1" applyFill="1" applyAlignment="1" applyProtection="1">
      <alignment horizontal="center" vertical="top" wrapText="1"/>
    </xf>
    <xf numFmtId="0" fontId="3" fillId="0" borderId="0" xfId="0" applyFont="1" applyFill="1"/>
    <xf numFmtId="0" fontId="79" fillId="47" borderId="22" xfId="0" applyNumberFormat="1" applyFont="1" applyFill="1" applyBorder="1" applyAlignment="1" applyProtection="1">
      <alignment horizontal="center"/>
    </xf>
    <xf numFmtId="49" fontId="3" fillId="0" borderId="0" xfId="0" applyNumberFormat="1" applyFont="1" applyFill="1" applyAlignment="1" applyProtection="1">
      <alignment horizontal="center"/>
    </xf>
    <xf numFmtId="49" fontId="82" fillId="0" borderId="0"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center" vertical="top"/>
    </xf>
    <xf numFmtId="49" fontId="3" fillId="0" borderId="0" xfId="0" applyNumberFormat="1" applyFont="1" applyFill="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0" fontId="76" fillId="47" borderId="22" xfId="0" applyNumberFormat="1" applyFont="1" applyFill="1" applyBorder="1" applyAlignment="1" applyProtection="1">
      <alignment horizontal="center" vertical="top"/>
    </xf>
    <xf numFmtId="49" fontId="5" fillId="0" borderId="0" xfId="0" applyNumberFormat="1" applyFont="1" applyFill="1" applyBorder="1" applyAlignment="1" applyProtection="1">
      <alignment horizontal="center" vertical="top"/>
    </xf>
    <xf numFmtId="49" fontId="75" fillId="0" borderId="0"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right" vertical="top" wrapText="1"/>
    </xf>
    <xf numFmtId="49" fontId="80" fillId="0" borderId="23" xfId="0" applyNumberFormat="1" applyFont="1" applyFill="1" applyBorder="1" applyAlignment="1" applyProtection="1">
      <alignment vertical="top" wrapText="1"/>
    </xf>
    <xf numFmtId="4" fontId="3" fillId="0" borderId="0" xfId="0" applyNumberFormat="1" applyFont="1" applyFill="1" applyAlignment="1" applyProtection="1">
      <alignment horizontal="right" wrapText="1"/>
    </xf>
    <xf numFmtId="49" fontId="3" fillId="0" borderId="0" xfId="0" applyNumberFormat="1" applyFont="1" applyFill="1" applyAlignment="1" applyProtection="1">
      <alignment horizontal="center" vertical="top"/>
    </xf>
    <xf numFmtId="0" fontId="3" fillId="0" borderId="0" xfId="0" applyFont="1" applyFill="1" applyBorder="1" applyAlignment="1" applyProtection="1">
      <alignment horizontal="left" vertical="top" wrapText="1"/>
    </xf>
    <xf numFmtId="0" fontId="84" fillId="0" borderId="0" xfId="0" applyFont="1" applyFill="1" applyAlignment="1" applyProtection="1">
      <alignment horizontal="right"/>
    </xf>
    <xf numFmtId="0" fontId="84" fillId="0" borderId="0" xfId="0" applyFont="1" applyAlignment="1" applyProtection="1">
      <alignment horizontal="left" vertical="top" wrapText="1"/>
    </xf>
    <xf numFmtId="0" fontId="3" fillId="0" borderId="0" xfId="0" applyFont="1" applyFill="1" applyAlignment="1" applyProtection="1">
      <alignment vertical="top" wrapText="1"/>
    </xf>
    <xf numFmtId="0" fontId="3" fillId="0" borderId="0" xfId="0" applyFont="1" applyFill="1" applyAlignment="1" applyProtection="1">
      <alignment horizontal="right"/>
    </xf>
    <xf numFmtId="168" fontId="3" fillId="0" borderId="0" xfId="0" applyNumberFormat="1" applyFont="1" applyFill="1" applyAlignment="1" applyProtection="1">
      <alignment horizontal="right" wrapText="1"/>
    </xf>
    <xf numFmtId="0" fontId="3" fillId="0" borderId="0" xfId="0" applyFont="1" applyAlignment="1" applyProtection="1">
      <alignment horizontal="left" vertical="top" wrapText="1"/>
    </xf>
    <xf numFmtId="49" fontId="82" fillId="0" borderId="0" xfId="0" applyNumberFormat="1" applyFont="1" applyFill="1" applyAlignment="1" applyProtection="1">
      <alignment horizontal="center" vertical="top"/>
    </xf>
    <xf numFmtId="168" fontId="84" fillId="0" borderId="0" xfId="0" applyNumberFormat="1" applyFont="1" applyFill="1" applyAlignment="1" applyProtection="1">
      <alignment horizontal="right" wrapText="1"/>
    </xf>
    <xf numFmtId="0" fontId="83" fillId="0" borderId="0" xfId="0" applyFont="1" applyFill="1" applyAlignment="1" applyProtection="1">
      <alignment vertical="top" wrapText="1"/>
    </xf>
    <xf numFmtId="49" fontId="83" fillId="0" borderId="0" xfId="0" applyNumberFormat="1" applyFont="1" applyFill="1" applyBorder="1" applyAlignment="1" applyProtection="1">
      <alignment horizontal="center" vertical="top" wrapText="1"/>
    </xf>
    <xf numFmtId="0" fontId="83" fillId="0" borderId="0" xfId="0" applyFont="1" applyFill="1" applyBorder="1" applyAlignment="1" applyProtection="1">
      <alignment horizontal="right" wrapText="1"/>
    </xf>
    <xf numFmtId="0" fontId="80" fillId="0" borderId="0" xfId="0" applyFont="1"/>
    <xf numFmtId="0" fontId="76" fillId="47" borderId="21" xfId="0" applyNumberFormat="1" applyFont="1" applyFill="1" applyBorder="1" applyAlignment="1" applyProtection="1">
      <alignment horizontal="center" vertical="top"/>
    </xf>
    <xf numFmtId="0" fontId="3" fillId="0" borderId="0" xfId="0" applyFont="1" applyAlignment="1" applyProtection="1">
      <alignment horizontal="center"/>
    </xf>
    <xf numFmtId="0" fontId="3" fillId="0" borderId="0" xfId="0" applyNumberFormat="1" applyFont="1" applyBorder="1" applyProtection="1"/>
    <xf numFmtId="0" fontId="3" fillId="0" borderId="0" xfId="1041" applyFont="1" applyFill="1"/>
    <xf numFmtId="0" fontId="3" fillId="0" borderId="0" xfId="0" applyFont="1" applyFill="1" applyProtection="1"/>
    <xf numFmtId="4" fontId="3" fillId="0" borderId="0" xfId="0" applyNumberFormat="1" applyFont="1" applyFill="1" applyProtection="1"/>
    <xf numFmtId="0" fontId="83" fillId="0" borderId="0" xfId="0" applyFont="1" applyAlignment="1" applyProtection="1">
      <alignment horizontal="left" vertical="top" wrapText="1"/>
    </xf>
    <xf numFmtId="0" fontId="3" fillId="0" borderId="0" xfId="0" applyNumberFormat="1" applyFont="1" applyFill="1" applyAlignment="1" applyProtection="1">
      <alignment vertical="top" wrapText="1"/>
    </xf>
    <xf numFmtId="49" fontId="83" fillId="0" borderId="19" xfId="0" applyNumberFormat="1" applyFont="1" applyFill="1" applyBorder="1" applyAlignment="1" applyProtection="1">
      <alignment vertical="top" wrapText="1"/>
    </xf>
    <xf numFmtId="0" fontId="83" fillId="0" borderId="19" xfId="0" applyFont="1" applyFill="1" applyBorder="1" applyAlignment="1" applyProtection="1">
      <alignment horizontal="right" wrapText="1"/>
    </xf>
    <xf numFmtId="4" fontId="83" fillId="0" borderId="19" xfId="1273" applyNumberFormat="1" applyFont="1" applyFill="1" applyBorder="1" applyAlignment="1" applyProtection="1">
      <alignment horizontal="right" wrapText="1"/>
    </xf>
    <xf numFmtId="0" fontId="83" fillId="0" borderId="0" xfId="0" applyFont="1" applyFill="1" applyAlignment="1" applyProtection="1">
      <alignment horizontal="right"/>
    </xf>
    <xf numFmtId="168" fontId="83" fillId="0" borderId="0" xfId="0" applyNumberFormat="1" applyFont="1" applyFill="1" applyAlignment="1" applyProtection="1">
      <alignment horizontal="right" wrapText="1"/>
    </xf>
    <xf numFmtId="0" fontId="83" fillId="0" borderId="0" xfId="0" applyFont="1" applyFill="1" applyBorder="1" applyAlignment="1" applyProtection="1">
      <alignment vertical="top" wrapText="1"/>
    </xf>
    <xf numFmtId="0" fontId="83" fillId="0" borderId="0" xfId="0" applyFont="1" applyFill="1" applyBorder="1" applyAlignment="1" applyProtection="1">
      <alignment horizontal="right"/>
    </xf>
    <xf numFmtId="168" fontId="83" fillId="0" borderId="0" xfId="0" applyNumberFormat="1" applyFont="1" applyFill="1" applyBorder="1" applyAlignment="1" applyProtection="1">
      <alignment horizontal="right" wrapText="1"/>
    </xf>
    <xf numFmtId="0" fontId="3" fillId="0" borderId="0" xfId="1010" applyFont="1" applyAlignment="1" applyProtection="1">
      <alignment horizontal="right" vertical="top" wrapText="1"/>
    </xf>
    <xf numFmtId="0" fontId="3" fillId="0" borderId="0" xfId="860" applyFont="1" applyFill="1" applyBorder="1" applyAlignment="1" applyProtection="1">
      <alignment horizontal="right" wrapText="1"/>
    </xf>
    <xf numFmtId="0" fontId="3" fillId="0" borderId="0" xfId="1010" applyFont="1" applyAlignment="1" applyProtection="1">
      <alignment horizontal="left" vertical="top" wrapText="1"/>
    </xf>
    <xf numFmtId="0" fontId="3" fillId="0" borderId="0" xfId="1010" applyFont="1" applyFill="1" applyAlignment="1" applyProtection="1">
      <alignment horizontal="left" vertical="top" wrapText="1"/>
    </xf>
    <xf numFmtId="0" fontId="79" fillId="0" borderId="0" xfId="0" applyNumberFormat="1" applyFont="1" applyFill="1" applyBorder="1" applyAlignment="1" applyProtection="1">
      <alignment horizontal="center"/>
    </xf>
    <xf numFmtId="49" fontId="79" fillId="0" borderId="0" xfId="0" applyNumberFormat="1" applyFont="1" applyFill="1" applyBorder="1" applyAlignment="1" applyProtection="1">
      <alignment vertical="top"/>
    </xf>
    <xf numFmtId="0" fontId="79" fillId="0" borderId="0" xfId="0" applyNumberFormat="1" applyFont="1" applyFill="1" applyBorder="1" applyAlignment="1" applyProtection="1">
      <alignment vertical="top"/>
    </xf>
    <xf numFmtId="49" fontId="79" fillId="0" borderId="0" xfId="0" applyNumberFormat="1" applyFont="1" applyFill="1" applyBorder="1" applyAlignment="1" applyProtection="1">
      <alignment horizontal="left"/>
    </xf>
    <xf numFmtId="0" fontId="3" fillId="0" borderId="0" xfId="0" applyNumberFormat="1" applyFont="1" applyFill="1" applyProtection="1"/>
    <xf numFmtId="44" fontId="5" fillId="0" borderId="0" xfId="1042" applyNumberFormat="1" applyFont="1" applyBorder="1" applyAlignment="1" applyProtection="1">
      <alignment horizontal="right"/>
      <protection locked="0"/>
    </xf>
    <xf numFmtId="0" fontId="5" fillId="0" borderId="0" xfId="0" applyNumberFormat="1" applyFont="1" applyFill="1" applyProtection="1"/>
    <xf numFmtId="0" fontId="83" fillId="0" borderId="0" xfId="1041" applyFont="1" applyFill="1"/>
    <xf numFmtId="49" fontId="83" fillId="0" borderId="19" xfId="0" applyNumberFormat="1" applyFont="1" applyFill="1" applyBorder="1" applyAlignment="1" applyProtection="1">
      <alignment horizontal="center" vertical="top" wrapText="1"/>
    </xf>
    <xf numFmtId="49" fontId="75" fillId="0" borderId="0" xfId="0" applyNumberFormat="1" applyFont="1" applyFill="1" applyBorder="1" applyAlignment="1" applyProtection="1"/>
    <xf numFmtId="0" fontId="75" fillId="0" borderId="0" xfId="0" applyNumberFormat="1" applyFont="1" applyFill="1" applyBorder="1" applyAlignment="1" applyProtection="1">
      <alignment vertical="top"/>
    </xf>
    <xf numFmtId="49" fontId="75" fillId="0" borderId="0" xfId="0" applyNumberFormat="1" applyFont="1" applyFill="1" applyBorder="1" applyAlignment="1" applyProtection="1">
      <alignment horizontal="left"/>
    </xf>
    <xf numFmtId="0" fontId="91" fillId="47" borderId="22" xfId="0" applyNumberFormat="1" applyFont="1" applyFill="1" applyBorder="1" applyAlignment="1" applyProtection="1">
      <alignment horizontal="center" vertical="top"/>
    </xf>
    <xf numFmtId="49" fontId="77" fillId="0" borderId="0" xfId="0" applyNumberFormat="1" applyFont="1" applyFill="1" applyBorder="1" applyAlignment="1" applyProtection="1">
      <alignment horizontal="center" vertical="top" wrapText="1"/>
    </xf>
    <xf numFmtId="49" fontId="78" fillId="0" borderId="0" xfId="0" applyNumberFormat="1" applyFont="1" applyFill="1" applyBorder="1" applyAlignment="1" applyProtection="1">
      <alignment horizontal="center" vertical="top" wrapText="1"/>
    </xf>
    <xf numFmtId="49" fontId="77" fillId="0" borderId="19" xfId="0" applyNumberFormat="1" applyFont="1" applyFill="1" applyBorder="1" applyAlignment="1" applyProtection="1">
      <alignment horizontal="center" vertical="top" wrapText="1"/>
    </xf>
    <xf numFmtId="49" fontId="78" fillId="0" borderId="0" xfId="0" applyNumberFormat="1" applyFont="1" applyFill="1" applyAlignment="1" applyProtection="1">
      <alignment horizontal="center" vertical="top"/>
    </xf>
    <xf numFmtId="49" fontId="78" fillId="0" borderId="0" xfId="0" applyNumberFormat="1" applyFont="1" applyBorder="1" applyAlignment="1" applyProtection="1">
      <alignment horizontal="center" vertical="top"/>
    </xf>
    <xf numFmtId="0" fontId="81" fillId="0" borderId="0" xfId="0" applyFont="1"/>
    <xf numFmtId="0" fontId="80" fillId="0" borderId="0" xfId="0" applyFont="1" applyFill="1" applyBorder="1" applyAlignment="1" applyProtection="1">
      <alignment horizontal="right" wrapText="1"/>
    </xf>
    <xf numFmtId="4" fontId="80" fillId="0" borderId="0" xfId="1273" applyNumberFormat="1" applyFont="1" applyFill="1" applyBorder="1" applyAlignment="1" applyProtection="1">
      <alignment horizontal="right" wrapText="1"/>
    </xf>
    <xf numFmtId="0" fontId="81" fillId="0" borderId="0" xfId="0" applyFont="1" applyFill="1" applyAlignment="1" applyProtection="1">
      <alignment horizontal="left" vertical="top" wrapText="1"/>
    </xf>
    <xf numFmtId="0" fontId="77" fillId="0" borderId="0" xfId="0" applyFont="1"/>
    <xf numFmtId="0" fontId="78" fillId="0" borderId="0" xfId="0" applyFont="1"/>
    <xf numFmtId="49" fontId="77" fillId="0" borderId="0" xfId="0" applyNumberFormat="1" applyFont="1" applyFill="1" applyBorder="1" applyAlignment="1" applyProtection="1">
      <alignment vertical="top" wrapText="1"/>
    </xf>
    <xf numFmtId="49" fontId="80" fillId="0" borderId="25" xfId="0" applyNumberFormat="1" applyFont="1" applyFill="1" applyBorder="1" applyAlignment="1" applyProtection="1">
      <alignment horizontal="center" vertical="top"/>
    </xf>
    <xf numFmtId="0" fontId="80" fillId="0" borderId="23" xfId="0" applyFont="1" applyFill="1" applyBorder="1" applyAlignment="1" applyProtection="1">
      <alignment horizontal="center" wrapText="1"/>
    </xf>
    <xf numFmtId="4" fontId="80" fillId="0" borderId="23" xfId="1273" applyNumberFormat="1" applyFont="1" applyFill="1" applyBorder="1" applyAlignment="1" applyProtection="1">
      <alignment horizontal="right" wrapText="1"/>
    </xf>
    <xf numFmtId="49" fontId="83" fillId="0" borderId="0" xfId="0" applyNumberFormat="1" applyFont="1" applyFill="1" applyAlignment="1" applyProtection="1">
      <alignment horizontal="center" vertical="top"/>
    </xf>
    <xf numFmtId="0" fontId="80" fillId="0" borderId="23" xfId="0" applyFont="1" applyFill="1" applyBorder="1" applyAlignment="1" applyProtection="1">
      <alignment vertical="top" wrapText="1"/>
    </xf>
    <xf numFmtId="0" fontId="80" fillId="0" borderId="23" xfId="0" applyFont="1" applyFill="1" applyBorder="1" applyAlignment="1" applyProtection="1">
      <alignment horizontal="center"/>
    </xf>
    <xf numFmtId="4" fontId="80" fillId="0" borderId="23" xfId="0" applyNumberFormat="1" applyFont="1" applyFill="1" applyBorder="1" applyAlignment="1" applyProtection="1">
      <alignment horizontal="right" wrapText="1"/>
    </xf>
    <xf numFmtId="0" fontId="80" fillId="0" borderId="23" xfId="0" applyFont="1" applyFill="1" applyBorder="1" applyAlignment="1" applyProtection="1">
      <alignment horizontal="right"/>
    </xf>
    <xf numFmtId="168" fontId="80" fillId="0" borderId="23" xfId="0" applyNumberFormat="1" applyFont="1" applyFill="1" applyBorder="1" applyAlignment="1" applyProtection="1">
      <alignment horizontal="right" wrapText="1"/>
    </xf>
    <xf numFmtId="0" fontId="81" fillId="0" borderId="0" xfId="0" applyFont="1" applyAlignment="1" applyProtection="1">
      <alignment horizontal="left" vertical="top" wrapText="1"/>
    </xf>
    <xf numFmtId="0" fontId="80" fillId="0" borderId="0" xfId="0" applyFont="1" applyFill="1" applyAlignment="1" applyProtection="1">
      <alignment vertical="top"/>
    </xf>
    <xf numFmtId="0" fontId="80" fillId="0" borderId="0" xfId="0" applyFont="1" applyFill="1" applyProtection="1"/>
    <xf numFmtId="4" fontId="80" fillId="0" borderId="0" xfId="0" applyNumberFormat="1" applyFont="1" applyFill="1" applyProtection="1"/>
    <xf numFmtId="0" fontId="80" fillId="0" borderId="0" xfId="0" applyFont="1" applyFill="1" applyAlignment="1" applyProtection="1">
      <alignment horizontal="left" vertical="top" wrapText="1"/>
    </xf>
    <xf numFmtId="0" fontId="3" fillId="0" borderId="24" xfId="0" applyFont="1" applyFill="1" applyBorder="1" applyAlignment="1" applyProtection="1">
      <alignment vertical="top"/>
    </xf>
    <xf numFmtId="0" fontId="3" fillId="0" borderId="24" xfId="0" applyFont="1" applyFill="1" applyBorder="1" applyProtection="1"/>
    <xf numFmtId="4" fontId="3" fillId="0" borderId="24" xfId="0" applyNumberFormat="1" applyFont="1" applyFill="1" applyBorder="1" applyProtection="1"/>
    <xf numFmtId="0" fontId="89" fillId="0" borderId="0" xfId="0" applyFont="1"/>
    <xf numFmtId="0" fontId="5" fillId="0" borderId="0" xfId="1010" applyFont="1" applyAlignment="1" applyProtection="1">
      <alignment horizontal="left" vertical="top" wrapText="1"/>
    </xf>
    <xf numFmtId="0" fontId="5" fillId="0" borderId="0" xfId="1010" applyFont="1" applyBorder="1" applyAlignment="1" applyProtection="1">
      <alignment horizontal="center" wrapText="1"/>
    </xf>
    <xf numFmtId="4" fontId="5" fillId="0" borderId="0" xfId="1010" applyNumberFormat="1" applyFont="1" applyBorder="1" applyAlignment="1" applyProtection="1">
      <alignment horizontal="right" wrapText="1"/>
    </xf>
    <xf numFmtId="0" fontId="5" fillId="0" borderId="0" xfId="0" applyFont="1" applyFill="1" applyAlignment="1" applyProtection="1">
      <alignment horizontal="center" vertical="top" wrapText="1"/>
    </xf>
    <xf numFmtId="49" fontId="77" fillId="0" borderId="23" xfId="0" applyNumberFormat="1" applyFont="1" applyFill="1" applyBorder="1" applyAlignment="1" applyProtection="1">
      <alignment vertical="top" wrapText="1"/>
    </xf>
    <xf numFmtId="4" fontId="5" fillId="0" borderId="0" xfId="0" applyNumberFormat="1" applyFont="1" applyFill="1" applyAlignment="1" applyProtection="1">
      <alignment horizontal="right" wrapText="1"/>
    </xf>
    <xf numFmtId="0" fontId="5" fillId="0" borderId="0" xfId="0" applyFont="1" applyAlignment="1" applyProtection="1">
      <alignment horizontal="center" vertical="top" wrapText="1"/>
    </xf>
    <xf numFmtId="0" fontId="5" fillId="0" borderId="0" xfId="0" applyNumberFormat="1" applyFont="1" applyFill="1" applyAlignment="1" applyProtection="1">
      <alignment vertical="top" wrapText="1"/>
    </xf>
    <xf numFmtId="0" fontId="75" fillId="0" borderId="0" xfId="0" applyFont="1" applyFill="1" applyAlignment="1" applyProtection="1">
      <alignment vertical="top" wrapText="1"/>
    </xf>
    <xf numFmtId="0" fontId="90" fillId="0" borderId="0" xfId="0" applyFont="1" applyFill="1" applyAlignment="1" applyProtection="1">
      <alignment vertical="top" wrapText="1"/>
    </xf>
    <xf numFmtId="0" fontId="5" fillId="0" borderId="0" xfId="860" applyFont="1" applyFill="1" applyBorder="1" applyAlignment="1" applyProtection="1">
      <alignment horizontal="right" wrapText="1"/>
    </xf>
    <xf numFmtId="168" fontId="5" fillId="0" borderId="0" xfId="0" applyNumberFormat="1" applyFont="1" applyFill="1" applyBorder="1" applyAlignment="1" applyProtection="1">
      <alignment horizontal="right" wrapText="1"/>
    </xf>
    <xf numFmtId="49" fontId="91" fillId="47" borderId="21" xfId="0" applyNumberFormat="1" applyFont="1" applyFill="1" applyBorder="1" applyAlignment="1" applyProtection="1"/>
    <xf numFmtId="0" fontId="91" fillId="47" borderId="21" xfId="0" applyNumberFormat="1" applyFont="1" applyFill="1" applyBorder="1" applyAlignment="1" applyProtection="1">
      <alignment vertical="top"/>
    </xf>
    <xf numFmtId="49" fontId="91" fillId="47" borderId="21" xfId="0" applyNumberFormat="1" applyFont="1" applyFill="1" applyBorder="1" applyAlignment="1" applyProtection="1">
      <alignment horizontal="left"/>
    </xf>
    <xf numFmtId="0" fontId="78" fillId="0" borderId="0" xfId="0" applyNumberFormat="1" applyFont="1" applyProtection="1"/>
    <xf numFmtId="0" fontId="77" fillId="0" borderId="23" xfId="0" applyFont="1" applyFill="1" applyBorder="1" applyAlignment="1" applyProtection="1">
      <alignment horizontal="center" wrapText="1"/>
    </xf>
    <xf numFmtId="4" fontId="77" fillId="0" borderId="0" xfId="1273" applyNumberFormat="1" applyFont="1" applyFill="1" applyBorder="1" applyAlignment="1" applyProtection="1">
      <alignment horizontal="right" wrapText="1"/>
    </xf>
    <xf numFmtId="0" fontId="77" fillId="0" borderId="23" xfId="0" applyFont="1" applyFill="1" applyBorder="1" applyAlignment="1" applyProtection="1">
      <alignment horizontal="right"/>
    </xf>
    <xf numFmtId="168" fontId="77" fillId="0" borderId="23" xfId="0" applyNumberFormat="1" applyFont="1" applyFill="1" applyBorder="1" applyAlignment="1" applyProtection="1">
      <alignment horizontal="right" wrapText="1"/>
    </xf>
    <xf numFmtId="49" fontId="78" fillId="0" borderId="0" xfId="0" applyNumberFormat="1" applyFont="1" applyFill="1" applyBorder="1" applyAlignment="1" applyProtection="1">
      <alignment horizontal="center" vertical="top"/>
    </xf>
    <xf numFmtId="0" fontId="77" fillId="0" borderId="0" xfId="0" applyFont="1" applyFill="1" applyBorder="1" applyAlignment="1" applyProtection="1">
      <alignment horizontal="right"/>
    </xf>
    <xf numFmtId="168" fontId="77" fillId="0" borderId="0" xfId="0" applyNumberFormat="1" applyFont="1" applyFill="1" applyBorder="1" applyAlignment="1" applyProtection="1">
      <alignment horizontal="right" wrapText="1"/>
    </xf>
    <xf numFmtId="0" fontId="77" fillId="0" borderId="0" xfId="0" applyFont="1" applyFill="1" applyBorder="1" applyAlignment="1" applyProtection="1">
      <alignment horizontal="right" wrapText="1"/>
    </xf>
    <xf numFmtId="0" fontId="93" fillId="47" borderId="22" xfId="0" applyNumberFormat="1" applyFont="1" applyFill="1" applyBorder="1" applyAlignment="1" applyProtection="1">
      <alignment horizontal="center"/>
    </xf>
    <xf numFmtId="49" fontId="93" fillId="47" borderId="21" xfId="0" applyNumberFormat="1" applyFont="1" applyFill="1" applyBorder="1" applyAlignment="1" applyProtection="1">
      <alignment vertical="top"/>
    </xf>
    <xf numFmtId="0" fontId="93" fillId="47" borderId="21" xfId="0" applyNumberFormat="1" applyFont="1" applyFill="1" applyBorder="1" applyAlignment="1" applyProtection="1">
      <alignment vertical="top"/>
    </xf>
    <xf numFmtId="49" fontId="93" fillId="47" borderId="21" xfId="0" applyNumberFormat="1" applyFont="1" applyFill="1" applyBorder="1" applyAlignment="1" applyProtection="1">
      <alignment horizontal="left"/>
    </xf>
    <xf numFmtId="0" fontId="81" fillId="0" borderId="0" xfId="0" applyNumberFormat="1" applyFont="1" applyProtection="1"/>
    <xf numFmtId="49" fontId="80" fillId="0" borderId="0" xfId="0" applyNumberFormat="1" applyFont="1" applyFill="1" applyBorder="1" applyAlignment="1" applyProtection="1">
      <alignment horizontal="center" vertical="top" wrapText="1"/>
    </xf>
    <xf numFmtId="0" fontId="3" fillId="0" borderId="0" xfId="1041" applyFont="1" applyFill="1" applyBorder="1"/>
    <xf numFmtId="49" fontId="83" fillId="0" borderId="0" xfId="0" applyNumberFormat="1" applyFont="1" applyFill="1" applyBorder="1" applyAlignment="1" applyProtection="1">
      <alignment horizontal="center" vertical="top"/>
    </xf>
    <xf numFmtId="0" fontId="88" fillId="47" borderId="22" xfId="0" applyNumberFormat="1" applyFont="1" applyFill="1" applyBorder="1" applyAlignment="1" applyProtection="1">
      <alignment horizontal="center" vertical="top"/>
    </xf>
    <xf numFmtId="49" fontId="87" fillId="0" borderId="0" xfId="0" applyNumberFormat="1" applyFont="1" applyFill="1" applyBorder="1" applyAlignment="1" applyProtection="1">
      <alignment horizontal="center" vertical="top"/>
    </xf>
    <xf numFmtId="49" fontId="94" fillId="0" borderId="0" xfId="0" applyNumberFormat="1" applyFont="1" applyFill="1" applyBorder="1" applyAlignment="1" applyProtection="1">
      <alignment vertical="top" wrapText="1"/>
    </xf>
    <xf numFmtId="0" fontId="94" fillId="0" borderId="0" xfId="0" applyFont="1" applyFill="1" applyBorder="1" applyAlignment="1" applyProtection="1">
      <alignment horizontal="right" wrapText="1"/>
    </xf>
    <xf numFmtId="4" fontId="94" fillId="0" borderId="0" xfId="1273" applyNumberFormat="1" applyFont="1" applyFill="1" applyBorder="1" applyAlignment="1" applyProtection="1">
      <alignment horizontal="right" wrapText="1"/>
    </xf>
    <xf numFmtId="0" fontId="95" fillId="0" borderId="0" xfId="0" applyFont="1"/>
    <xf numFmtId="49" fontId="96" fillId="0" borderId="0" xfId="0" applyNumberFormat="1" applyFont="1" applyFill="1" applyBorder="1" applyAlignment="1" applyProtection="1">
      <alignment vertical="top" wrapText="1"/>
    </xf>
    <xf numFmtId="0" fontId="95" fillId="0" borderId="0" xfId="0" applyFont="1" applyFill="1" applyAlignment="1" applyProtection="1">
      <alignment vertical="top" wrapText="1"/>
    </xf>
    <xf numFmtId="0" fontId="95" fillId="0" borderId="0" xfId="0" applyFont="1" applyFill="1" applyAlignment="1" applyProtection="1">
      <alignment horizontal="right"/>
    </xf>
    <xf numFmtId="168" fontId="95" fillId="0" borderId="0" xfId="0" applyNumberFormat="1" applyFont="1" applyFill="1" applyAlignment="1" applyProtection="1">
      <alignment horizontal="right" wrapText="1"/>
    </xf>
    <xf numFmtId="0" fontId="3" fillId="0" borderId="0" xfId="0" applyFont="1" applyBorder="1"/>
    <xf numFmtId="0" fontId="3" fillId="0" borderId="0" xfId="0" applyFont="1" applyAlignment="1" applyProtection="1">
      <alignment horizontal="center" vertical="top" wrapText="1"/>
    </xf>
    <xf numFmtId="49" fontId="83" fillId="0" borderId="0" xfId="0" applyNumberFormat="1" applyFont="1" applyFill="1" applyBorder="1" applyAlignment="1" applyProtection="1">
      <alignment vertical="top"/>
    </xf>
    <xf numFmtId="49" fontId="98" fillId="0" borderId="0" xfId="0" applyNumberFormat="1" applyFont="1" applyFill="1" applyBorder="1" applyAlignment="1" applyProtection="1">
      <alignment horizontal="center" vertical="top" wrapText="1"/>
    </xf>
    <xf numFmtId="0" fontId="95" fillId="0" borderId="0" xfId="0" applyNumberFormat="1" applyFont="1" applyBorder="1" applyAlignment="1" applyProtection="1">
      <protection hidden="1"/>
    </xf>
    <xf numFmtId="0" fontId="95" fillId="0" borderId="0" xfId="0" applyNumberFormat="1" applyFont="1" applyFill="1" applyBorder="1" applyAlignment="1" applyProtection="1">
      <protection hidden="1"/>
    </xf>
    <xf numFmtId="0" fontId="94" fillId="0" borderId="0" xfId="0" applyFont="1" applyAlignment="1" applyProtection="1">
      <alignment horizontal="left" vertical="top" wrapText="1"/>
    </xf>
    <xf numFmtId="0" fontId="97" fillId="0" borderId="0" xfId="0" applyFont="1"/>
    <xf numFmtId="0" fontId="97" fillId="0" borderId="0" xfId="0" applyNumberFormat="1" applyFont="1" applyBorder="1" applyAlignment="1" applyProtection="1">
      <protection hidden="1"/>
    </xf>
    <xf numFmtId="0" fontId="97" fillId="0" borderId="0" xfId="0" applyFont="1" applyFill="1" applyAlignment="1" applyProtection="1">
      <alignment horizontal="right"/>
    </xf>
    <xf numFmtId="168" fontId="97" fillId="0" borderId="0" xfId="0" applyNumberFormat="1" applyFont="1" applyFill="1" applyAlignment="1" applyProtection="1">
      <alignment horizontal="right" wrapText="1"/>
    </xf>
    <xf numFmtId="0" fontId="96" fillId="0" borderId="0" xfId="0" applyNumberFormat="1" applyFont="1" applyBorder="1" applyAlignment="1" applyProtection="1">
      <protection hidden="1"/>
    </xf>
    <xf numFmtId="0" fontId="80" fillId="0" borderId="23" xfId="0" applyFont="1" applyFill="1" applyBorder="1" applyAlignment="1" applyProtection="1">
      <alignment vertical="top"/>
    </xf>
    <xf numFmtId="0" fontId="3" fillId="0" borderId="0" xfId="0" applyNumberFormat="1" applyFont="1" applyBorder="1" applyAlignment="1" applyProtection="1">
      <protection hidden="1"/>
    </xf>
    <xf numFmtId="0" fontId="5" fillId="0" borderId="0" xfId="0" applyFont="1" applyFill="1"/>
    <xf numFmtId="0" fontId="100" fillId="0" borderId="0" xfId="0" applyFont="1" applyProtection="1"/>
    <xf numFmtId="0" fontId="101" fillId="0" borderId="0" xfId="0" applyFont="1" applyProtection="1"/>
    <xf numFmtId="0" fontId="102" fillId="0" borderId="0" xfId="0" applyFont="1" applyAlignment="1" applyProtection="1">
      <alignment horizontal="center" vertical="center" wrapText="1"/>
    </xf>
    <xf numFmtId="0" fontId="100" fillId="0" borderId="0" xfId="0" applyFont="1"/>
    <xf numFmtId="0" fontId="101" fillId="0" borderId="0" xfId="0" applyFont="1" applyBorder="1" applyProtection="1"/>
    <xf numFmtId="0" fontId="102" fillId="0" borderId="0" xfId="0" applyFont="1" applyBorder="1" applyProtection="1"/>
    <xf numFmtId="0" fontId="103" fillId="0" borderId="0" xfId="0" applyFont="1" applyBorder="1" applyProtection="1"/>
    <xf numFmtId="0" fontId="100" fillId="0" borderId="0" xfId="0" applyFont="1" applyBorder="1" applyProtection="1"/>
    <xf numFmtId="0" fontId="103" fillId="0" borderId="0" xfId="0" applyFont="1" applyProtection="1"/>
    <xf numFmtId="0" fontId="100" fillId="0" borderId="19" xfId="0" applyFont="1" applyBorder="1" applyProtection="1"/>
    <xf numFmtId="0" fontId="104" fillId="0" borderId="0" xfId="0" applyFont="1" applyBorder="1" applyProtection="1"/>
    <xf numFmtId="0" fontId="104" fillId="0" borderId="26" xfId="0" applyFont="1" applyBorder="1" applyProtection="1"/>
    <xf numFmtId="0" fontId="100" fillId="0" borderId="26" xfId="0" applyFont="1" applyBorder="1" applyProtection="1"/>
    <xf numFmtId="0" fontId="104" fillId="0" borderId="0" xfId="0" applyFont="1" applyProtection="1"/>
    <xf numFmtId="49" fontId="80" fillId="0" borderId="0" xfId="0" applyNumberFormat="1" applyFont="1" applyFill="1" applyAlignment="1" applyProtection="1">
      <alignment horizontal="center" vertical="top"/>
    </xf>
    <xf numFmtId="0" fontId="106" fillId="0" borderId="19" xfId="0" applyFont="1" applyBorder="1" applyProtection="1"/>
    <xf numFmtId="0" fontId="106" fillId="0" borderId="0" xfId="0" applyFont="1" applyBorder="1" applyProtection="1"/>
    <xf numFmtId="49" fontId="3" fillId="0" borderId="26" xfId="0" applyNumberFormat="1" applyFont="1" applyFill="1" applyBorder="1" applyAlignment="1" applyProtection="1">
      <alignment vertical="top" wrapText="1"/>
    </xf>
    <xf numFmtId="49" fontId="3" fillId="0" borderId="26" xfId="0" applyNumberFormat="1" applyFont="1" applyFill="1" applyBorder="1" applyAlignment="1" applyProtection="1">
      <alignment horizontal="center" vertical="top" wrapText="1"/>
    </xf>
    <xf numFmtId="168" fontId="80" fillId="0" borderId="0" xfId="0" applyNumberFormat="1" applyFont="1" applyFill="1" applyBorder="1" applyAlignment="1" applyProtection="1">
      <alignment horizontal="right" wrapText="1"/>
    </xf>
    <xf numFmtId="49" fontId="5" fillId="0" borderId="26" xfId="0" applyNumberFormat="1" applyFont="1" applyFill="1" applyBorder="1" applyAlignment="1" applyProtection="1">
      <alignment horizontal="center" vertical="top" wrapText="1"/>
    </xf>
    <xf numFmtId="49" fontId="5" fillId="0" borderId="26" xfId="0" applyNumberFormat="1" applyFont="1" applyFill="1" applyBorder="1" applyAlignment="1" applyProtection="1">
      <alignment vertical="top" wrapText="1"/>
    </xf>
    <xf numFmtId="0" fontId="107" fillId="0" borderId="19" xfId="0" applyFont="1" applyBorder="1" applyAlignment="1" applyProtection="1">
      <alignment horizontal="center"/>
    </xf>
    <xf numFmtId="0" fontId="63" fillId="0" borderId="0" xfId="0" applyFont="1" applyBorder="1" applyAlignment="1" applyProtection="1">
      <alignment horizontal="center"/>
    </xf>
    <xf numFmtId="49" fontId="80" fillId="0" borderId="0" xfId="0" applyNumberFormat="1" applyFont="1" applyFill="1" applyBorder="1" applyAlignment="1" applyProtection="1">
      <alignment horizontal="center" vertical="top"/>
    </xf>
    <xf numFmtId="0" fontId="107" fillId="0" borderId="0" xfId="0" applyFont="1" applyBorder="1" applyAlignment="1" applyProtection="1">
      <alignment horizontal="center"/>
    </xf>
    <xf numFmtId="0" fontId="63" fillId="0" borderId="19" xfId="0" applyFont="1" applyBorder="1" applyAlignment="1" applyProtection="1">
      <alignment horizontal="center"/>
    </xf>
    <xf numFmtId="0" fontId="106" fillId="0" borderId="0" xfId="0" applyFont="1" applyProtection="1"/>
    <xf numFmtId="0" fontId="106" fillId="0" borderId="0" xfId="0" applyFont="1"/>
    <xf numFmtId="0" fontId="108" fillId="0" borderId="0" xfId="0" applyFont="1" applyProtection="1"/>
    <xf numFmtId="0" fontId="106" fillId="0" borderId="0" xfId="0" applyFont="1" applyAlignment="1" applyProtection="1">
      <alignment horizontal="center" vertical="center" wrapText="1"/>
    </xf>
    <xf numFmtId="0" fontId="109" fillId="0" borderId="0" xfId="0" applyFont="1" applyProtection="1"/>
    <xf numFmtId="0" fontId="110" fillId="0" borderId="0" xfId="0" applyFont="1" applyProtection="1"/>
    <xf numFmtId="0" fontId="109" fillId="0" borderId="0" xfId="0" applyFont="1"/>
    <xf numFmtId="0" fontId="111" fillId="0" borderId="0" xfId="0" applyFont="1" applyAlignment="1" applyProtection="1">
      <alignment horizontal="center" vertical="center" wrapText="1"/>
    </xf>
    <xf numFmtId="0" fontId="108" fillId="0" borderId="0" xfId="0" applyFont="1" applyAlignment="1" applyProtection="1">
      <alignment horizontal="center"/>
    </xf>
    <xf numFmtId="0" fontId="77" fillId="0" borderId="0" xfId="0" applyNumberFormat="1" applyFont="1" applyFill="1" applyBorder="1" applyAlignment="1" applyProtection="1">
      <alignment horizontal="center" vertical="top"/>
    </xf>
    <xf numFmtId="0" fontId="78" fillId="0" borderId="0" xfId="0" applyFont="1" applyAlignment="1" applyProtection="1">
      <alignment horizontal="center" vertical="top" wrapText="1"/>
    </xf>
    <xf numFmtId="0" fontId="5" fillId="0" borderId="0" xfId="0" applyFont="1" applyFill="1" applyAlignment="1" applyProtection="1">
      <alignment horizontal="center" wrapText="1"/>
    </xf>
    <xf numFmtId="49" fontId="81" fillId="0" borderId="0" xfId="0" applyNumberFormat="1" applyFont="1" applyFill="1" applyAlignment="1" applyProtection="1">
      <alignment horizontal="center" vertical="top"/>
    </xf>
    <xf numFmtId="49" fontId="3" fillId="0" borderId="24" xfId="0" applyNumberFormat="1" applyFont="1" applyFill="1" applyBorder="1" applyAlignment="1" applyProtection="1">
      <alignment horizontal="center" vertical="top"/>
    </xf>
    <xf numFmtId="0" fontId="3" fillId="0" borderId="0" xfId="0" applyNumberFormat="1" applyFont="1" applyFill="1" applyAlignment="1" applyProtection="1">
      <alignment horizontal="left" vertical="top" wrapText="1"/>
    </xf>
    <xf numFmtId="0" fontId="3" fillId="0" borderId="0" xfId="1010" applyNumberFormat="1" applyFont="1" applyFill="1" applyAlignment="1" applyProtection="1">
      <alignment horizontal="left" vertical="top" wrapText="1"/>
    </xf>
    <xf numFmtId="0" fontId="83" fillId="0" borderId="0" xfId="0" applyFont="1" applyFill="1" applyBorder="1" applyAlignment="1" applyProtection="1">
      <alignment horizontal="left" vertical="top" wrapText="1"/>
    </xf>
    <xf numFmtId="0" fontId="83" fillId="0" borderId="0" xfId="0" applyNumberFormat="1" applyFont="1" applyFill="1" applyAlignment="1" applyProtection="1">
      <alignment vertical="top" wrapText="1"/>
    </xf>
    <xf numFmtId="4" fontId="3" fillId="0" borderId="0" xfId="0" applyNumberFormat="1" applyFont="1" applyBorder="1" applyAlignment="1" applyProtection="1">
      <alignment horizontal="right" wrapText="1"/>
    </xf>
    <xf numFmtId="4" fontId="3" fillId="0" borderId="0" xfId="0" applyNumberFormat="1" applyFont="1" applyFill="1" applyBorder="1" applyAlignment="1" applyProtection="1">
      <alignment horizontal="right" wrapText="1"/>
    </xf>
    <xf numFmtId="49" fontId="94" fillId="0" borderId="0" xfId="0" applyNumberFormat="1" applyFont="1" applyFill="1" applyBorder="1" applyAlignment="1" applyProtection="1">
      <alignment horizontal="center" vertical="top" wrapText="1"/>
    </xf>
    <xf numFmtId="49" fontId="96" fillId="0" borderId="0" xfId="0" applyNumberFormat="1" applyFont="1" applyFill="1" applyAlignment="1" applyProtection="1">
      <alignment horizontal="center" vertical="top"/>
    </xf>
    <xf numFmtId="49" fontId="95" fillId="0" borderId="0" xfId="0" applyNumberFormat="1" applyFont="1" applyFill="1" applyAlignment="1" applyProtection="1">
      <alignment horizontal="center" vertical="top"/>
    </xf>
    <xf numFmtId="0" fontId="5" fillId="0" borderId="0" xfId="1010" applyNumberFormat="1" applyFont="1" applyFill="1" applyAlignment="1" applyProtection="1">
      <alignment horizontal="left" vertical="top" wrapText="1"/>
    </xf>
    <xf numFmtId="168" fontId="75" fillId="0" borderId="0" xfId="0" applyNumberFormat="1" applyFont="1" applyFill="1" applyBorder="1" applyAlignment="1" applyProtection="1">
      <alignment horizontal="right" wrapText="1"/>
    </xf>
    <xf numFmtId="0" fontId="83" fillId="0" borderId="0" xfId="0" applyNumberFormat="1" applyFont="1" applyFill="1" applyBorder="1" applyAlignment="1" applyProtection="1">
      <alignment horizontal="center"/>
    </xf>
    <xf numFmtId="0" fontId="83" fillId="0" borderId="0" xfId="0" applyNumberFormat="1" applyFont="1" applyFill="1" applyBorder="1" applyAlignment="1" applyProtection="1">
      <alignment vertical="top"/>
    </xf>
    <xf numFmtId="49" fontId="83" fillId="0" borderId="0" xfId="0" applyNumberFormat="1" applyFont="1" applyFill="1" applyBorder="1" applyAlignment="1" applyProtection="1">
      <alignment horizontal="left"/>
    </xf>
    <xf numFmtId="0" fontId="3" fillId="0" borderId="0" xfId="0" applyFont="1" applyFill="1" applyBorder="1"/>
    <xf numFmtId="4" fontId="3" fillId="0" borderId="0" xfId="0" applyNumberFormat="1" applyFont="1" applyFill="1" applyBorder="1"/>
    <xf numFmtId="0" fontId="63" fillId="0" borderId="26" xfId="0" applyFont="1" applyBorder="1" applyAlignment="1" applyProtection="1">
      <alignment horizontal="center"/>
    </xf>
    <xf numFmtId="0" fontId="5" fillId="0" borderId="0" xfId="0" applyFont="1" applyAlignment="1" applyProtection="1">
      <alignment horizontal="center" vertical="top"/>
    </xf>
    <xf numFmtId="0" fontId="5" fillId="0" borderId="0" xfId="0" applyFont="1" applyAlignment="1" applyProtection="1">
      <alignment vertical="top" wrapText="1"/>
    </xf>
    <xf numFmtId="0" fontId="3" fillId="0" borderId="0" xfId="1041" applyFont="1" applyFill="1" applyBorder="1" applyAlignment="1" applyProtection="1">
      <alignment horizontal="center" vertical="top" wrapText="1"/>
    </xf>
    <xf numFmtId="0" fontId="3" fillId="0" borderId="0" xfId="1041" applyFont="1" applyFill="1" applyBorder="1" applyAlignment="1" applyProtection="1">
      <alignment wrapText="1"/>
    </xf>
    <xf numFmtId="0" fontId="5" fillId="0" borderId="0" xfId="0" applyFont="1" applyProtection="1"/>
    <xf numFmtId="0" fontId="3" fillId="0" borderId="0" xfId="0" applyFont="1" applyProtection="1"/>
    <xf numFmtId="0" fontId="3" fillId="0" borderId="0" xfId="0" applyNumberFormat="1" applyFont="1" applyFill="1" applyBorder="1" applyAlignment="1" applyProtection="1">
      <alignment vertical="top" wrapText="1"/>
    </xf>
    <xf numFmtId="1" fontId="3" fillId="0" borderId="0" xfId="0" applyNumberFormat="1" applyFont="1" applyFill="1" applyBorder="1" applyAlignment="1" applyProtection="1">
      <alignment horizontal="center" vertical="top" wrapText="1"/>
    </xf>
    <xf numFmtId="0" fontId="77" fillId="0" borderId="0" xfId="0" applyFont="1" applyAlignment="1" applyProtection="1">
      <alignment horizontal="center" vertical="top"/>
    </xf>
    <xf numFmtId="0" fontId="5" fillId="0" borderId="0" xfId="0" applyFont="1" applyBorder="1" applyAlignment="1" applyProtection="1">
      <alignment horizontal="center" vertical="top" wrapText="1"/>
    </xf>
    <xf numFmtId="0" fontId="63" fillId="0" borderId="0" xfId="0" applyNumberFormat="1" applyFont="1" applyFill="1" applyAlignment="1" applyProtection="1">
      <alignment vertical="top" wrapText="1"/>
    </xf>
    <xf numFmtId="0" fontId="60" fillId="0" borderId="0" xfId="0" applyNumberFormat="1" applyFont="1" applyFill="1" applyBorder="1" applyAlignment="1" applyProtection="1">
      <alignment vertical="top" wrapText="1"/>
    </xf>
    <xf numFmtId="0" fontId="60" fillId="0" borderId="0" xfId="0" applyNumberFormat="1" applyFont="1" applyFill="1" applyAlignment="1" applyProtection="1">
      <alignment vertical="top" wrapText="1"/>
    </xf>
    <xf numFmtId="0" fontId="60" fillId="0" borderId="0" xfId="701" applyNumberFormat="1" applyFont="1" applyAlignment="1" applyProtection="1">
      <alignment vertical="top" wrapText="1"/>
    </xf>
    <xf numFmtId="49" fontId="60" fillId="0" borderId="0" xfId="1010" applyNumberFormat="1" applyFont="1" applyFill="1" applyBorder="1" applyAlignment="1" applyProtection="1">
      <alignment horizontal="left" vertical="top" wrapText="1"/>
    </xf>
    <xf numFmtId="0" fontId="77" fillId="0" borderId="0" xfId="0" applyFont="1" applyAlignment="1" applyProtection="1">
      <alignment horizontal="center" vertical="top" wrapText="1"/>
    </xf>
    <xf numFmtId="0" fontId="78" fillId="0" borderId="0" xfId="0" applyFont="1" applyAlignment="1" applyProtection="1">
      <alignment horizontal="center" wrapText="1"/>
    </xf>
    <xf numFmtId="4" fontId="78" fillId="0" borderId="0" xfId="0" applyNumberFormat="1" applyFont="1" applyAlignment="1" applyProtection="1">
      <alignment horizontal="right" wrapText="1"/>
    </xf>
    <xf numFmtId="0" fontId="77" fillId="0" borderId="0" xfId="0" applyFont="1" applyAlignment="1" applyProtection="1">
      <alignment vertical="top" wrapText="1"/>
    </xf>
    <xf numFmtId="0" fontId="78" fillId="4" borderId="20" xfId="1041" applyFont="1" applyFill="1" applyBorder="1" applyAlignment="1" applyProtection="1">
      <alignment horizontal="center" vertical="top" wrapText="1"/>
    </xf>
    <xf numFmtId="0" fontId="5" fillId="4" borderId="20" xfId="1041" applyFont="1" applyFill="1" applyBorder="1" applyAlignment="1" applyProtection="1">
      <alignment wrapText="1"/>
    </xf>
    <xf numFmtId="0" fontId="5" fillId="4" borderId="20" xfId="1041" applyFont="1" applyFill="1" applyBorder="1" applyAlignment="1" applyProtection="1">
      <alignment horizontal="center" wrapText="1"/>
    </xf>
    <xf numFmtId="4" fontId="5" fillId="4" borderId="20" xfId="1041" applyNumberFormat="1" applyFont="1" applyFill="1" applyBorder="1" applyAlignment="1" applyProtection="1">
      <alignment horizontal="right" wrapText="1"/>
    </xf>
    <xf numFmtId="0" fontId="78" fillId="0" borderId="0" xfId="0" applyFont="1" applyFill="1" applyBorder="1" applyAlignment="1" applyProtection="1">
      <alignment horizontal="center" vertical="top"/>
    </xf>
    <xf numFmtId="0" fontId="5" fillId="0" borderId="0" xfId="0" applyFont="1" applyFill="1" applyBorder="1" applyAlignment="1" applyProtection="1">
      <alignment vertical="top" wrapText="1"/>
    </xf>
    <xf numFmtId="0" fontId="78" fillId="0" borderId="0" xfId="0" applyFont="1" applyAlignment="1" applyProtection="1">
      <alignment horizontal="center" vertical="top"/>
    </xf>
    <xf numFmtId="0" fontId="5" fillId="0" borderId="0" xfId="0" applyFont="1" applyBorder="1" applyAlignment="1" applyProtection="1">
      <alignment vertical="top" wrapText="1"/>
    </xf>
    <xf numFmtId="49" fontId="78" fillId="0" borderId="0" xfId="0" quotePrefix="1" applyNumberFormat="1" applyFont="1" applyBorder="1" applyAlignment="1" applyProtection="1">
      <alignment horizontal="center" vertical="top"/>
    </xf>
    <xf numFmtId="0" fontId="5" fillId="0" borderId="0" xfId="0" applyFont="1" applyBorder="1" applyAlignment="1" applyProtection="1">
      <alignment horizontal="justify" vertical="top" wrapText="1"/>
    </xf>
    <xf numFmtId="0" fontId="5" fillId="0" borderId="0" xfId="0" applyFont="1" applyBorder="1" applyAlignment="1" applyProtection="1">
      <alignment horizontal="center"/>
    </xf>
    <xf numFmtId="4" fontId="5" fillId="0" borderId="0" xfId="0" applyNumberFormat="1" applyFont="1" applyBorder="1" applyAlignment="1" applyProtection="1">
      <alignment horizontal="right"/>
    </xf>
    <xf numFmtId="0" fontId="5" fillId="0" borderId="0" xfId="0" applyFont="1" applyAlignment="1" applyProtection="1">
      <alignment wrapText="1"/>
    </xf>
    <xf numFmtId="0" fontId="5" fillId="0" borderId="0" xfId="0" applyFont="1" applyAlignment="1" applyProtection="1">
      <alignment horizontal="center"/>
    </xf>
    <xf numFmtId="4" fontId="5" fillId="0" borderId="0" xfId="0" applyNumberFormat="1" applyFont="1" applyProtection="1"/>
    <xf numFmtId="0" fontId="5" fillId="0" borderId="0" xfId="0" applyFont="1" applyAlignment="1" applyProtection="1">
      <alignment horizontal="center" wrapText="1"/>
    </xf>
    <xf numFmtId="4" fontId="5" fillId="0" borderId="0" xfId="0" applyNumberFormat="1" applyFont="1" applyAlignment="1" applyProtection="1">
      <alignment horizontal="right" wrapText="1"/>
    </xf>
    <xf numFmtId="4" fontId="5" fillId="0" borderId="0" xfId="0" applyNumberFormat="1" applyFont="1" applyAlignment="1" applyProtection="1">
      <alignment wrapText="1"/>
    </xf>
    <xf numFmtId="0" fontId="78" fillId="0" borderId="0" xfId="1041" applyFont="1" applyFill="1" applyBorder="1" applyAlignment="1" applyProtection="1">
      <alignment horizontal="center" vertical="top" wrapText="1"/>
    </xf>
    <xf numFmtId="0" fontId="5" fillId="0" borderId="0" xfId="1041" applyFont="1" applyFill="1" applyBorder="1" applyAlignment="1" applyProtection="1">
      <alignment wrapText="1"/>
    </xf>
    <xf numFmtId="0" fontId="5" fillId="0" borderId="0" xfId="1041" applyFont="1" applyFill="1" applyBorder="1" applyAlignment="1" applyProtection="1">
      <alignment horizontal="center" wrapText="1"/>
    </xf>
    <xf numFmtId="4" fontId="5" fillId="0" borderId="0" xfId="1041" applyNumberFormat="1" applyFont="1" applyFill="1" applyBorder="1" applyAlignment="1" applyProtection="1">
      <alignment horizontal="right" wrapText="1"/>
    </xf>
    <xf numFmtId="0" fontId="78" fillId="0" borderId="0" xfId="0" applyFont="1" applyFill="1" applyAlignment="1" applyProtection="1">
      <alignment horizontal="center" vertical="top"/>
    </xf>
    <xf numFmtId="0" fontId="77" fillId="0" borderId="23" xfId="0" applyFont="1" applyBorder="1" applyAlignment="1" applyProtection="1">
      <alignment horizontal="center" vertical="top" wrapText="1"/>
    </xf>
    <xf numFmtId="0" fontId="77" fillId="0" borderId="23" xfId="0" applyFont="1" applyBorder="1" applyAlignment="1" applyProtection="1">
      <alignment horizontal="center" wrapText="1"/>
    </xf>
    <xf numFmtId="4" fontId="77" fillId="0" borderId="23" xfId="0" applyNumberFormat="1" applyFont="1" applyBorder="1" applyAlignment="1" applyProtection="1">
      <alignment horizontal="right" wrapText="1"/>
    </xf>
    <xf numFmtId="0" fontId="5" fillId="4" borderId="27" xfId="1041" applyFont="1" applyFill="1" applyBorder="1" applyAlignment="1" applyProtection="1">
      <alignment horizontal="center" vertical="top" wrapText="1"/>
    </xf>
    <xf numFmtId="0" fontId="5" fillId="4" borderId="27" xfId="1041" applyFont="1" applyFill="1" applyBorder="1" applyAlignment="1" applyProtection="1">
      <alignment wrapText="1"/>
    </xf>
    <xf numFmtId="0" fontId="5" fillId="4" borderId="27" xfId="1041" applyFont="1" applyFill="1" applyBorder="1" applyAlignment="1" applyProtection="1">
      <alignment horizontal="center" wrapText="1"/>
    </xf>
    <xf numFmtId="4" fontId="5" fillId="4" borderId="27" xfId="1041" applyNumberFormat="1" applyFont="1" applyFill="1" applyBorder="1" applyAlignment="1" applyProtection="1">
      <alignment horizontal="right" wrapText="1"/>
    </xf>
    <xf numFmtId="0" fontId="5" fillId="0" borderId="0" xfId="1041" applyFont="1" applyFill="1" applyBorder="1" applyAlignment="1" applyProtection="1">
      <alignment horizontal="center" vertical="top" wrapText="1"/>
    </xf>
    <xf numFmtId="0" fontId="80" fillId="0" borderId="0" xfId="0" applyFont="1" applyAlignment="1" applyProtection="1">
      <alignment horizontal="center" vertical="top" wrapText="1"/>
    </xf>
    <xf numFmtId="0" fontId="81" fillId="0" borderId="0" xfId="0" applyFont="1" applyAlignment="1" applyProtection="1">
      <alignment horizontal="center" wrapText="1"/>
    </xf>
    <xf numFmtId="4" fontId="81" fillId="0" borderId="0" xfId="0" applyNumberFormat="1" applyFont="1" applyAlignment="1" applyProtection="1">
      <alignment horizontal="right" wrapText="1"/>
    </xf>
    <xf numFmtId="0" fontId="81" fillId="0" borderId="0" xfId="0" applyFont="1" applyAlignment="1" applyProtection="1">
      <alignment horizontal="center" vertical="top" wrapText="1"/>
    </xf>
    <xf numFmtId="0" fontId="80" fillId="0" borderId="0" xfId="0" applyFont="1" applyAlignment="1" applyProtection="1">
      <alignment vertical="top" wrapText="1"/>
    </xf>
    <xf numFmtId="0" fontId="3" fillId="4" borderId="27" xfId="1041" applyFont="1" applyFill="1" applyBorder="1" applyAlignment="1" applyProtection="1">
      <alignment horizontal="center" vertical="top" wrapText="1"/>
    </xf>
    <xf numFmtId="0" fontId="3" fillId="4" borderId="27" xfId="1041" applyFont="1" applyFill="1" applyBorder="1" applyAlignment="1" applyProtection="1">
      <alignment wrapText="1"/>
    </xf>
    <xf numFmtId="0" fontId="3" fillId="4" borderId="27" xfId="1041" applyFont="1" applyFill="1" applyBorder="1" applyAlignment="1" applyProtection="1">
      <alignment horizontal="center" wrapText="1"/>
    </xf>
    <xf numFmtId="4" fontId="3" fillId="4" borderId="27" xfId="1041" applyNumberFormat="1" applyFont="1" applyFill="1" applyBorder="1" applyAlignment="1" applyProtection="1">
      <alignment horizontal="right" wrapText="1"/>
    </xf>
    <xf numFmtId="0" fontId="3" fillId="0" borderId="0" xfId="0" applyFont="1" applyAlignment="1" applyProtection="1">
      <alignment horizontal="center" vertical="top"/>
    </xf>
    <xf numFmtId="4" fontId="3" fillId="0" borderId="0" xfId="0" applyNumberFormat="1" applyFont="1" applyProtection="1"/>
    <xf numFmtId="0" fontId="81" fillId="0" borderId="0" xfId="0" applyFont="1" applyBorder="1" applyAlignment="1" applyProtection="1">
      <alignment horizontal="center" wrapText="1"/>
    </xf>
    <xf numFmtId="4" fontId="81" fillId="0" borderId="0" xfId="0" applyNumberFormat="1" applyFont="1" applyBorder="1" applyAlignment="1" applyProtection="1">
      <alignment horizontal="right" wrapText="1"/>
    </xf>
    <xf numFmtId="0" fontId="5" fillId="4" borderId="28" xfId="1041" applyFont="1" applyFill="1" applyBorder="1" applyAlignment="1" applyProtection="1">
      <alignment horizontal="center" vertical="top" wrapText="1"/>
    </xf>
    <xf numFmtId="0" fontId="5" fillId="4" borderId="28" xfId="1041" applyFont="1" applyFill="1" applyBorder="1" applyAlignment="1" applyProtection="1">
      <alignment wrapText="1"/>
    </xf>
    <xf numFmtId="0" fontId="5" fillId="4" borderId="28" xfId="1041" applyFont="1" applyFill="1" applyBorder="1" applyAlignment="1" applyProtection="1">
      <alignment horizontal="center" wrapText="1"/>
    </xf>
    <xf numFmtId="4" fontId="5" fillId="4" borderId="28" xfId="1041" applyNumberFormat="1" applyFont="1" applyFill="1" applyBorder="1" applyAlignment="1" applyProtection="1">
      <alignment horizontal="right" wrapText="1"/>
    </xf>
    <xf numFmtId="0" fontId="3" fillId="0" borderId="0" xfId="1041" applyFont="1" applyFill="1" applyBorder="1" applyAlignment="1" applyProtection="1">
      <alignment horizontal="center" wrapText="1"/>
    </xf>
    <xf numFmtId="4" fontId="3" fillId="0" borderId="0" xfId="1041" applyNumberFormat="1" applyFont="1" applyFill="1" applyBorder="1" applyAlignment="1" applyProtection="1">
      <alignment horizontal="right" wrapText="1"/>
    </xf>
    <xf numFmtId="0" fontId="3" fillId="0" borderId="0" xfId="0" applyFont="1" applyAlignment="1" applyProtection="1">
      <alignment horizontal="center" wrapText="1"/>
    </xf>
    <xf numFmtId="4" fontId="3" fillId="0" borderId="0" xfId="0" applyNumberFormat="1" applyFont="1" applyAlignment="1" applyProtection="1">
      <alignment horizontal="right" wrapText="1"/>
    </xf>
    <xf numFmtId="0" fontId="3" fillId="4" borderId="28" xfId="1041" applyFont="1" applyFill="1" applyBorder="1" applyAlignment="1" applyProtection="1">
      <alignment horizontal="center" vertical="top" wrapText="1"/>
    </xf>
    <xf numFmtId="0" fontId="3" fillId="4" borderId="28" xfId="1041" applyFont="1" applyFill="1" applyBorder="1" applyAlignment="1" applyProtection="1">
      <alignment wrapText="1"/>
    </xf>
    <xf numFmtId="0" fontId="3" fillId="4" borderId="28" xfId="1041" applyFont="1" applyFill="1" applyBorder="1" applyAlignment="1" applyProtection="1">
      <alignment horizontal="center" wrapText="1"/>
    </xf>
    <xf numFmtId="4" fontId="3" fillId="4" borderId="28" xfId="1041" applyNumberFormat="1" applyFont="1" applyFill="1" applyBorder="1" applyAlignment="1" applyProtection="1">
      <alignment horizontal="right" wrapText="1"/>
    </xf>
    <xf numFmtId="0" fontId="80" fillId="0" borderId="0" xfId="1041" applyFont="1" applyFill="1" applyBorder="1" applyAlignment="1" applyProtection="1">
      <alignment horizontal="center" vertical="top" wrapText="1"/>
    </xf>
    <xf numFmtId="0" fontId="80" fillId="0" borderId="0" xfId="1041" applyFont="1" applyFill="1" applyBorder="1" applyAlignment="1" applyProtection="1">
      <alignment wrapText="1"/>
    </xf>
    <xf numFmtId="0" fontId="81" fillId="0" borderId="0" xfId="1041" applyFont="1" applyFill="1" applyBorder="1" applyAlignment="1" applyProtection="1">
      <alignment horizontal="center" wrapText="1"/>
    </xf>
    <xf numFmtId="4" fontId="81" fillId="0" borderId="0" xfId="1041" applyNumberFormat="1" applyFont="1" applyFill="1" applyBorder="1" applyAlignment="1" applyProtection="1">
      <alignment horizontal="right" wrapText="1"/>
    </xf>
    <xf numFmtId="0" fontId="83" fillId="0" borderId="0" xfId="1041" applyFont="1" applyFill="1" applyBorder="1" applyAlignment="1" applyProtection="1">
      <alignment wrapText="1"/>
    </xf>
    <xf numFmtId="0" fontId="3" fillId="4" borderId="29" xfId="1041" applyFont="1" applyFill="1" applyBorder="1" applyAlignment="1" applyProtection="1">
      <alignment horizontal="center" vertical="top" wrapText="1"/>
    </xf>
    <xf numFmtId="0" fontId="3" fillId="4" borderId="29" xfId="1041" applyFont="1" applyFill="1" applyBorder="1" applyAlignment="1" applyProtection="1">
      <alignment wrapText="1"/>
    </xf>
    <xf numFmtId="0" fontId="3" fillId="4" borderId="29" xfId="1041" applyFont="1" applyFill="1" applyBorder="1" applyAlignment="1" applyProtection="1">
      <alignment horizontal="center" wrapText="1"/>
    </xf>
    <xf numFmtId="4" fontId="3" fillId="4" borderId="29" xfId="1041" applyNumberFormat="1" applyFont="1" applyFill="1" applyBorder="1" applyAlignment="1" applyProtection="1">
      <alignment horizontal="right" wrapText="1"/>
    </xf>
    <xf numFmtId="0" fontId="3" fillId="0" borderId="0" xfId="1041" applyFont="1" applyFill="1" applyBorder="1" applyAlignment="1" applyProtection="1">
      <alignment vertical="top" wrapText="1"/>
    </xf>
    <xf numFmtId="0" fontId="4" fillId="0" borderId="0" xfId="1041" applyFont="1" applyFill="1" applyBorder="1" applyAlignment="1" applyProtection="1">
      <alignment horizontal="center" vertical="top" wrapText="1"/>
    </xf>
    <xf numFmtId="0" fontId="4" fillId="0" borderId="0" xfId="1041" applyFont="1" applyFill="1" applyBorder="1" applyAlignment="1" applyProtection="1">
      <alignment wrapText="1"/>
    </xf>
    <xf numFmtId="0" fontId="4" fillId="0" borderId="0" xfId="1041" applyFont="1" applyFill="1" applyBorder="1" applyAlignment="1" applyProtection="1">
      <alignment horizontal="center" wrapText="1"/>
    </xf>
    <xf numFmtId="4" fontId="4" fillId="0" borderId="0" xfId="1041" applyNumberFormat="1" applyFont="1" applyFill="1" applyBorder="1" applyAlignment="1" applyProtection="1">
      <alignment horizontal="right" wrapText="1"/>
    </xf>
    <xf numFmtId="0" fontId="80" fillId="0" borderId="0" xfId="1041" applyFont="1" applyFill="1" applyBorder="1" applyAlignment="1" applyProtection="1">
      <alignment horizontal="center" wrapText="1"/>
    </xf>
    <xf numFmtId="4" fontId="80" fillId="0" borderId="0" xfId="1041" applyNumberFormat="1" applyFont="1" applyFill="1" applyBorder="1" applyAlignment="1" applyProtection="1">
      <alignment horizontal="right" wrapText="1"/>
    </xf>
    <xf numFmtId="0" fontId="3" fillId="0" borderId="0" xfId="0" applyFont="1" applyBorder="1" applyAlignment="1" applyProtection="1">
      <alignment vertical="top" wrapText="1"/>
    </xf>
    <xf numFmtId="0" fontId="3" fillId="4" borderId="20" xfId="1041" applyFont="1" applyFill="1" applyBorder="1" applyAlignment="1" applyProtection="1">
      <alignment horizontal="center" vertical="top" wrapText="1"/>
    </xf>
    <xf numFmtId="0" fontId="3" fillId="4" borderId="20" xfId="1041" applyFont="1" applyFill="1" applyBorder="1" applyAlignment="1" applyProtection="1">
      <alignment wrapText="1"/>
    </xf>
    <xf numFmtId="0" fontId="3" fillId="4" borderId="20" xfId="1041" applyFont="1" applyFill="1" applyBorder="1" applyAlignment="1" applyProtection="1">
      <alignment horizontal="center" wrapText="1"/>
    </xf>
    <xf numFmtId="4" fontId="3" fillId="4" borderId="20" xfId="1041" applyNumberFormat="1" applyFont="1" applyFill="1" applyBorder="1" applyAlignment="1" applyProtection="1">
      <alignment horizontal="right"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justify" vertical="top" wrapText="1"/>
    </xf>
    <xf numFmtId="0" fontId="3" fillId="0" borderId="0" xfId="0" applyFont="1" applyBorder="1" applyAlignment="1" applyProtection="1">
      <alignment horizontal="center" wrapText="1"/>
    </xf>
    <xf numFmtId="0" fontId="3" fillId="0" borderId="0" xfId="0" applyFont="1" applyFill="1" applyAlignment="1" applyProtection="1">
      <alignment horizontal="center" vertical="top"/>
    </xf>
    <xf numFmtId="2" fontId="3" fillId="0" borderId="0" xfId="0" applyNumberFormat="1" applyFont="1" applyFill="1" applyAlignment="1" applyProtection="1">
      <alignment horizontal="right"/>
    </xf>
    <xf numFmtId="0" fontId="3" fillId="0" borderId="0" xfId="1041" applyFont="1" applyFill="1" applyBorder="1" applyAlignment="1" applyProtection="1">
      <alignment horizontal="left" vertical="top" wrapText="1"/>
    </xf>
    <xf numFmtId="0" fontId="3" fillId="0" borderId="0" xfId="1041" applyFont="1" applyFill="1" applyBorder="1" applyAlignment="1" applyProtection="1">
      <alignment horizontal="left"/>
    </xf>
    <xf numFmtId="4" fontId="3" fillId="0" borderId="0" xfId="1041" applyNumberFormat="1" applyFont="1" applyFill="1" applyBorder="1" applyAlignment="1" applyProtection="1"/>
    <xf numFmtId="0" fontId="3" fillId="0" borderId="0" xfId="0" applyFont="1" applyBorder="1" applyProtection="1"/>
    <xf numFmtId="0" fontId="3" fillId="0" borderId="0" xfId="0" applyNumberFormat="1" applyFont="1" applyFill="1" applyBorder="1" applyAlignment="1" applyProtection="1">
      <alignment horizontal="right" wrapText="1"/>
    </xf>
    <xf numFmtId="0" fontId="96" fillId="0" borderId="0" xfId="0" applyFont="1" applyAlignment="1" applyProtection="1">
      <alignment horizontal="center" vertical="top" wrapText="1"/>
    </xf>
    <xf numFmtId="0" fontId="97" fillId="0" borderId="0" xfId="0" applyFont="1" applyAlignment="1" applyProtection="1">
      <alignment horizontal="center" wrapText="1"/>
    </xf>
    <xf numFmtId="4" fontId="97" fillId="0" borderId="0" xfId="0" applyNumberFormat="1" applyFont="1" applyAlignment="1" applyProtection="1">
      <alignment horizontal="right" wrapText="1"/>
    </xf>
    <xf numFmtId="0" fontId="96" fillId="0" borderId="0" xfId="0" applyFont="1" applyAlignment="1" applyProtection="1">
      <alignment vertical="top" wrapText="1"/>
    </xf>
    <xf numFmtId="1" fontId="96" fillId="0" borderId="0" xfId="0" applyNumberFormat="1" applyFont="1" applyFill="1" applyBorder="1" applyAlignment="1" applyProtection="1">
      <alignment horizontal="center" vertical="top" wrapText="1"/>
    </xf>
    <xf numFmtId="0" fontId="95" fillId="0" borderId="0" xfId="0" applyNumberFormat="1" applyFont="1" applyFill="1" applyBorder="1" applyAlignment="1" applyProtection="1">
      <alignment horizontal="right" wrapText="1"/>
    </xf>
    <xf numFmtId="4" fontId="95" fillId="0" borderId="0" xfId="0" applyNumberFormat="1" applyFont="1" applyFill="1" applyBorder="1" applyAlignment="1" applyProtection="1">
      <alignment horizontal="right" wrapText="1"/>
    </xf>
    <xf numFmtId="0" fontId="96" fillId="0" borderId="23" xfId="0" applyNumberFormat="1" applyFont="1" applyFill="1" applyBorder="1" applyAlignment="1" applyProtection="1">
      <alignment vertical="top" wrapText="1"/>
    </xf>
    <xf numFmtId="0" fontId="97" fillId="0" borderId="23" xfId="0" applyNumberFormat="1" applyFont="1" applyFill="1" applyBorder="1" applyAlignment="1" applyProtection="1">
      <alignment horizontal="right" wrapText="1"/>
    </xf>
    <xf numFmtId="4" fontId="97" fillId="0" borderId="23" xfId="0" applyNumberFormat="1" applyFont="1" applyFill="1" applyBorder="1" applyAlignment="1" applyProtection="1">
      <alignment horizontal="right" wrapText="1"/>
    </xf>
    <xf numFmtId="0" fontId="96" fillId="0" borderId="0" xfId="0" applyNumberFormat="1" applyFont="1" applyFill="1" applyBorder="1" applyAlignment="1" applyProtection="1">
      <alignment vertical="top" wrapText="1"/>
    </xf>
    <xf numFmtId="0" fontId="94" fillId="0" borderId="0" xfId="0" applyNumberFormat="1" applyFont="1" applyFill="1" applyBorder="1" applyAlignment="1" applyProtection="1">
      <alignment vertical="top" wrapText="1"/>
    </xf>
    <xf numFmtId="179" fontId="95" fillId="0" borderId="0" xfId="0" applyNumberFormat="1" applyFont="1" applyBorder="1" applyAlignment="1" applyProtection="1">
      <alignment horizontal="center" vertical="top" shrinkToFit="1"/>
    </xf>
    <xf numFmtId="0" fontId="95" fillId="0" borderId="0" xfId="0" applyNumberFormat="1" applyFont="1" applyBorder="1" applyAlignment="1" applyProtection="1">
      <alignment vertical="top" wrapText="1"/>
    </xf>
    <xf numFmtId="0" fontId="95" fillId="0" borderId="0" xfId="0" applyNumberFormat="1" applyFont="1" applyFill="1" applyBorder="1" applyAlignment="1" applyProtection="1">
      <alignment horizontal="right"/>
    </xf>
    <xf numFmtId="178" fontId="95" fillId="0" borderId="0" xfId="0" applyNumberFormat="1" applyFont="1" applyFill="1" applyBorder="1" applyAlignment="1" applyProtection="1">
      <alignment horizontal="right" shrinkToFit="1"/>
    </xf>
    <xf numFmtId="0" fontId="96" fillId="0" borderId="0" xfId="0" applyNumberFormat="1" applyFont="1" applyFill="1" applyBorder="1" applyAlignment="1" applyProtection="1">
      <alignment horizontal="right" wrapText="1"/>
    </xf>
    <xf numFmtId="4" fontId="96" fillId="0" borderId="0" xfId="0" applyNumberFormat="1" applyFont="1" applyFill="1" applyBorder="1" applyAlignment="1" applyProtection="1">
      <alignment horizontal="right" wrapText="1"/>
    </xf>
    <xf numFmtId="0" fontId="94" fillId="4" borderId="28" xfId="1041" applyFont="1" applyFill="1" applyBorder="1" applyAlignment="1" applyProtection="1">
      <alignment horizontal="center" vertical="top" wrapText="1"/>
    </xf>
    <xf numFmtId="0" fontId="95" fillId="4" borderId="28" xfId="1041" applyFont="1" applyFill="1" applyBorder="1" applyAlignment="1" applyProtection="1">
      <alignment wrapText="1"/>
    </xf>
    <xf numFmtId="0" fontId="95" fillId="4" borderId="28" xfId="1041" applyFont="1" applyFill="1" applyBorder="1" applyAlignment="1" applyProtection="1">
      <alignment horizontal="center" wrapText="1"/>
    </xf>
    <xf numFmtId="4" fontId="95" fillId="4" borderId="28" xfId="1041" applyNumberFormat="1" applyFont="1" applyFill="1" applyBorder="1" applyAlignment="1" applyProtection="1">
      <alignment horizontal="right" wrapText="1"/>
    </xf>
    <xf numFmtId="179" fontId="96" fillId="0" borderId="25" xfId="0" applyNumberFormat="1" applyFont="1" applyBorder="1" applyAlignment="1" applyProtection="1">
      <alignment horizontal="center" vertical="top"/>
    </xf>
    <xf numFmtId="0" fontId="95" fillId="0" borderId="0" xfId="0" applyFont="1" applyProtection="1"/>
    <xf numFmtId="0" fontId="94" fillId="0" borderId="0" xfId="0" applyFont="1" applyAlignment="1" applyProtection="1">
      <alignment horizontal="center"/>
    </xf>
    <xf numFmtId="0" fontId="98" fillId="0" borderId="0" xfId="0" applyFont="1" applyAlignment="1" applyProtection="1">
      <alignment horizontal="center"/>
    </xf>
    <xf numFmtId="0" fontId="77" fillId="0" borderId="0" xfId="0" applyFont="1" applyAlignment="1" applyProtection="1">
      <alignment horizontal="center" wrapText="1"/>
    </xf>
    <xf numFmtId="4" fontId="77" fillId="0" borderId="0" xfId="0" applyNumberFormat="1" applyFont="1" applyAlignment="1" applyProtection="1">
      <alignment horizontal="right" wrapText="1"/>
    </xf>
    <xf numFmtId="0" fontId="5" fillId="0" borderId="0" xfId="0" applyFont="1" applyFill="1" applyAlignment="1" applyProtection="1">
      <alignment horizontal="center" vertical="top"/>
    </xf>
    <xf numFmtId="0" fontId="77" fillId="0" borderId="0" xfId="0" applyFont="1" applyBorder="1" applyAlignment="1" applyProtection="1">
      <alignment horizontal="center" vertical="top" wrapText="1"/>
    </xf>
    <xf numFmtId="0" fontId="77" fillId="0" borderId="0" xfId="0" applyFont="1" applyBorder="1" applyAlignment="1" applyProtection="1">
      <alignment horizontal="center" wrapText="1"/>
    </xf>
    <xf numFmtId="4" fontId="77" fillId="0" borderId="0" xfId="0" applyNumberFormat="1" applyFont="1" applyBorder="1" applyAlignment="1" applyProtection="1">
      <alignment horizontal="right" wrapText="1"/>
    </xf>
    <xf numFmtId="0" fontId="5" fillId="4" borderId="20" xfId="1041" applyFont="1" applyFill="1" applyBorder="1" applyAlignment="1" applyProtection="1">
      <alignment horizontal="center" vertical="top" wrapText="1"/>
    </xf>
    <xf numFmtId="2" fontId="5" fillId="0" borderId="0" xfId="0" applyNumberFormat="1" applyFont="1" applyFill="1" applyAlignment="1" applyProtection="1">
      <alignment horizontal="right"/>
    </xf>
    <xf numFmtId="49" fontId="5" fillId="0" borderId="0" xfId="1041" applyNumberFormat="1" applyFont="1" applyFill="1" applyBorder="1" applyAlignment="1" applyProtection="1">
      <alignment horizontal="left" vertical="top" wrapText="1"/>
    </xf>
    <xf numFmtId="2" fontId="5" fillId="0" borderId="0" xfId="0" applyNumberFormat="1" applyFont="1" applyAlignment="1" applyProtection="1">
      <alignment horizontal="right"/>
    </xf>
    <xf numFmtId="0" fontId="89" fillId="0" borderId="0" xfId="0" applyFont="1" applyAlignment="1" applyProtection="1">
      <alignment horizontal="center" vertical="top"/>
    </xf>
    <xf numFmtId="0" fontId="89" fillId="0" borderId="0" xfId="0" applyFont="1" applyProtection="1"/>
    <xf numFmtId="0" fontId="3" fillId="0" borderId="0" xfId="1041" applyFont="1" applyFill="1" applyBorder="1" applyAlignment="1" applyProtection="1">
      <alignment horizontal="center" vertical="top"/>
    </xf>
    <xf numFmtId="0" fontId="3" fillId="0" borderId="0" xfId="1041" applyFont="1" applyBorder="1" applyAlignment="1" applyProtection="1">
      <alignment vertical="top" wrapText="1"/>
    </xf>
    <xf numFmtId="0" fontId="3" fillId="0" borderId="0" xfId="0" applyFont="1" applyFill="1" applyBorder="1" applyAlignment="1" applyProtection="1">
      <alignment wrapText="1"/>
    </xf>
    <xf numFmtId="0" fontId="3" fillId="0" borderId="0" xfId="0" applyFont="1" applyFill="1" applyBorder="1" applyAlignment="1" applyProtection="1">
      <alignment vertical="top" wrapText="1"/>
    </xf>
    <xf numFmtId="4" fontId="3" fillId="0" borderId="0" xfId="0" applyNumberFormat="1" applyFont="1" applyFill="1" applyBorder="1" applyAlignment="1" applyProtection="1">
      <alignment wrapText="1"/>
    </xf>
    <xf numFmtId="2" fontId="3" fillId="0" borderId="0" xfId="0" applyNumberFormat="1" applyFont="1" applyBorder="1" applyProtection="1"/>
    <xf numFmtId="170" fontId="3" fillId="0" borderId="0" xfId="0" applyNumberFormat="1" applyFont="1" applyBorder="1" applyAlignment="1" applyProtection="1">
      <alignment horizontal="center" vertical="top"/>
    </xf>
    <xf numFmtId="0" fontId="3" fillId="0" borderId="0" xfId="0" applyFont="1" applyBorder="1" applyAlignment="1" applyProtection="1">
      <alignment horizontal="justify" vertical="top" wrapText="1"/>
    </xf>
    <xf numFmtId="0" fontId="3" fillId="0" borderId="0" xfId="0" applyFont="1" applyFill="1" applyBorder="1" applyProtection="1"/>
    <xf numFmtId="0" fontId="78" fillId="0" borderId="0" xfId="0" applyFont="1" applyFill="1" applyAlignment="1" applyProtection="1">
      <alignment horizontal="center" vertical="top" wrapText="1"/>
    </xf>
    <xf numFmtId="0" fontId="5" fillId="0" borderId="0" xfId="0" applyNumberFormat="1" applyFont="1" applyFill="1" applyAlignment="1" applyProtection="1">
      <alignment horizontal="left" vertical="top" wrapText="1"/>
    </xf>
    <xf numFmtId="0" fontId="5" fillId="0" borderId="0" xfId="0" applyFont="1" applyFill="1" applyBorder="1" applyAlignment="1" applyProtection="1">
      <alignment horizontal="left" vertical="top" wrapText="1"/>
    </xf>
    <xf numFmtId="4" fontId="5" fillId="0" borderId="0" xfId="0" applyNumberFormat="1" applyFont="1" applyFill="1" applyAlignment="1" applyProtection="1">
      <alignment horizontal="right"/>
    </xf>
    <xf numFmtId="0" fontId="77" fillId="0" borderId="23" xfId="0" applyFont="1" applyFill="1" applyBorder="1" applyAlignment="1" applyProtection="1">
      <alignment horizontal="center" vertical="top" wrapText="1"/>
    </xf>
    <xf numFmtId="0" fontId="77" fillId="0" borderId="23" xfId="0" applyFont="1" applyFill="1" applyBorder="1" applyAlignment="1" applyProtection="1">
      <alignment vertical="top" wrapText="1"/>
    </xf>
    <xf numFmtId="4" fontId="77" fillId="0" borderId="23" xfId="0" applyNumberFormat="1" applyFont="1" applyFill="1" applyBorder="1" applyAlignment="1" applyProtection="1">
      <alignment horizontal="right" wrapText="1"/>
    </xf>
    <xf numFmtId="0" fontId="77" fillId="0" borderId="0" xfId="0" applyFont="1" applyFill="1"/>
    <xf numFmtId="4" fontId="5" fillId="0" borderId="0" xfId="0" applyNumberFormat="1" applyFont="1" applyFill="1" applyProtection="1"/>
    <xf numFmtId="0" fontId="77" fillId="0" borderId="0" xfId="0" applyFont="1" applyFill="1" applyAlignment="1" applyProtection="1">
      <alignment horizontal="center" vertical="top" wrapText="1"/>
    </xf>
    <xf numFmtId="0" fontId="77" fillId="0" borderId="0" xfId="0" applyFont="1" applyFill="1" applyAlignment="1" applyProtection="1">
      <alignment vertical="top" wrapText="1"/>
    </xf>
    <xf numFmtId="0" fontId="78" fillId="0" borderId="0" xfId="0" applyFont="1" applyFill="1" applyAlignment="1" applyProtection="1">
      <alignment horizontal="center" wrapText="1"/>
    </xf>
    <xf numFmtId="4" fontId="78" fillId="0" borderId="0" xfId="0" applyNumberFormat="1" applyFont="1" applyFill="1" applyAlignment="1" applyProtection="1">
      <alignment horizontal="right" wrapText="1"/>
    </xf>
    <xf numFmtId="0" fontId="3" fillId="0" borderId="0" xfId="995" applyFont="1" applyFill="1" applyAlignment="1" applyProtection="1">
      <alignment horizontal="right"/>
    </xf>
    <xf numFmtId="0" fontId="85" fillId="0" borderId="0" xfId="0" applyFont="1" applyFill="1"/>
    <xf numFmtId="0" fontId="81" fillId="0" borderId="0" xfId="0" applyFont="1" applyFill="1"/>
    <xf numFmtId="0" fontId="86" fillId="0" borderId="0" xfId="0" applyFont="1" applyFill="1"/>
    <xf numFmtId="0" fontId="80" fillId="0" borderId="0" xfId="0" applyFont="1" applyFill="1" applyBorder="1" applyAlignment="1" applyProtection="1">
      <alignment vertical="top" wrapText="1"/>
    </xf>
    <xf numFmtId="0" fontId="80" fillId="0" borderId="0" xfId="0" applyFont="1" applyFill="1" applyBorder="1" applyAlignment="1" applyProtection="1">
      <alignment horizontal="right"/>
    </xf>
    <xf numFmtId="4" fontId="115" fillId="0" borderId="0" xfId="1273" applyNumberFormat="1" applyFont="1" applyFill="1" applyBorder="1" applyAlignment="1" applyProtection="1">
      <alignment horizontal="left" vertical="top"/>
    </xf>
    <xf numFmtId="49" fontId="4" fillId="0" borderId="0" xfId="0" applyNumberFormat="1" applyFont="1" applyFill="1" applyBorder="1" applyAlignment="1" applyProtection="1">
      <alignment horizontal="center" vertical="top"/>
    </xf>
    <xf numFmtId="49" fontId="4"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995" applyFont="1" applyFill="1" applyAlignment="1" applyProtection="1">
      <alignment horizontal="left" vertical="top"/>
    </xf>
    <xf numFmtId="4" fontId="3" fillId="0" borderId="0" xfId="1192" applyNumberFormat="1" applyFont="1" applyFill="1" applyAlignment="1" applyProtection="1">
      <alignment horizontal="left" vertical="top"/>
      <protection locked="0"/>
    </xf>
    <xf numFmtId="0" fontId="83" fillId="0" borderId="0" xfId="0" applyFont="1" applyFill="1" applyAlignment="1" applyProtection="1">
      <alignment horizontal="left" vertical="top" wrapText="1"/>
    </xf>
    <xf numFmtId="4" fontId="3" fillId="0" borderId="0" xfId="1273" applyNumberFormat="1" applyFont="1" applyFill="1" applyBorder="1" applyAlignment="1" applyProtection="1">
      <alignment horizontal="left" vertical="top" wrapText="1"/>
    </xf>
    <xf numFmtId="0" fontId="4" fillId="0" borderId="0" xfId="0" applyFont="1" applyFill="1"/>
    <xf numFmtId="0" fontId="3" fillId="0" borderId="0" xfId="0" applyFont="1" applyFill="1" applyAlignment="1" applyProtection="1">
      <alignment horizontal="center" wrapText="1"/>
    </xf>
    <xf numFmtId="0" fontId="3" fillId="0" borderId="0" xfId="1010" applyFont="1" applyFill="1" applyAlignment="1" applyProtection="1">
      <alignment horizontal="right" vertical="top" wrapText="1"/>
    </xf>
    <xf numFmtId="179" fontId="95" fillId="0" borderId="0" xfId="0" applyNumberFormat="1" applyFont="1" applyFill="1" applyBorder="1" applyAlignment="1" applyProtection="1">
      <alignment horizontal="center" vertical="top" shrinkToFit="1"/>
    </xf>
    <xf numFmtId="0" fontId="95" fillId="0" borderId="0" xfId="0" applyNumberFormat="1"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4" fontId="5" fillId="0" borderId="0" xfId="0" applyNumberFormat="1" applyFont="1" applyFill="1" applyBorder="1" applyAlignment="1" applyProtection="1">
      <alignment horizontal="right" wrapText="1"/>
    </xf>
    <xf numFmtId="0" fontId="5" fillId="0" borderId="0" xfId="0" applyFont="1" applyFill="1" applyBorder="1" applyAlignment="1" applyProtection="1">
      <alignment horizontal="right" wrapText="1"/>
    </xf>
    <xf numFmtId="0" fontId="3" fillId="0" borderId="0" xfId="0" applyNumberFormat="1" applyFont="1" applyFill="1" applyBorder="1" applyProtection="1"/>
    <xf numFmtId="0" fontId="5" fillId="0" borderId="24" xfId="0" applyFont="1" applyFill="1" applyBorder="1" applyAlignment="1" applyProtection="1">
      <alignment horizontal="center" vertical="top"/>
    </xf>
    <xf numFmtId="0" fontId="80" fillId="0" borderId="24" xfId="0" applyFont="1" applyFill="1" applyBorder="1" applyAlignment="1" applyProtection="1">
      <alignment vertical="top"/>
    </xf>
    <xf numFmtId="0" fontId="5" fillId="0" borderId="24" xfId="0" applyFont="1" applyFill="1" applyBorder="1" applyProtection="1"/>
    <xf numFmtId="0" fontId="5" fillId="0" borderId="0" xfId="0" applyFont="1" applyFill="1" applyBorder="1" applyAlignment="1" applyProtection="1">
      <alignment horizontal="center" vertical="top"/>
    </xf>
    <xf numFmtId="0" fontId="80" fillId="0" borderId="0" xfId="0" applyFont="1" applyFill="1" applyBorder="1" applyAlignment="1" applyProtection="1">
      <alignment vertical="top"/>
    </xf>
    <xf numFmtId="0" fontId="5" fillId="0" borderId="0" xfId="0" applyFont="1" applyFill="1" applyBorder="1" applyProtection="1"/>
    <xf numFmtId="49" fontId="78" fillId="0" borderId="25" xfId="0" applyNumberFormat="1" applyFont="1" applyFill="1" applyBorder="1" applyAlignment="1" applyProtection="1">
      <alignment horizontal="center" vertical="top"/>
    </xf>
    <xf numFmtId="0" fontId="119" fillId="0" borderId="0" xfId="1040" applyFont="1" applyAlignment="1">
      <alignment vertical="top"/>
    </xf>
    <xf numFmtId="0" fontId="118" fillId="0" borderId="0" xfId="1040" applyFont="1"/>
    <xf numFmtId="0" fontId="120" fillId="0" borderId="0" xfId="1040" applyFont="1" applyFill="1" applyAlignment="1" applyProtection="1">
      <alignment horizontal="center"/>
    </xf>
    <xf numFmtId="0" fontId="49" fillId="0" borderId="0" xfId="1040" applyFont="1" applyFill="1" applyAlignment="1" applyProtection="1">
      <alignment horizontal="center"/>
    </xf>
    <xf numFmtId="0" fontId="5" fillId="0" borderId="0" xfId="1040"/>
    <xf numFmtId="0" fontId="120" fillId="0" borderId="0" xfId="1040" applyFont="1" applyFill="1" applyAlignment="1">
      <alignment horizontal="center" vertical="top"/>
    </xf>
    <xf numFmtId="0" fontId="121" fillId="0" borderId="0" xfId="1040" applyFont="1" applyFill="1" applyAlignment="1">
      <alignment horizontal="right" vertical="top"/>
    </xf>
    <xf numFmtId="0" fontId="122" fillId="0" borderId="0" xfId="1040" applyFont="1" applyFill="1" applyAlignment="1" applyProtection="1">
      <alignment horizontal="left"/>
    </xf>
    <xf numFmtId="0" fontId="122" fillId="0" borderId="0" xfId="1040" applyFont="1" applyFill="1" applyAlignment="1" applyProtection="1">
      <alignment horizontal="center"/>
    </xf>
    <xf numFmtId="0" fontId="123" fillId="0" borderId="0" xfId="1040" applyFont="1" applyFill="1" applyBorder="1" applyAlignment="1" applyProtection="1">
      <alignment vertical="top"/>
    </xf>
    <xf numFmtId="0" fontId="120" fillId="0" borderId="0" xfId="1040" applyFont="1" applyFill="1" applyAlignment="1">
      <alignment horizontal="right"/>
    </xf>
    <xf numFmtId="0" fontId="49" fillId="0" borderId="0" xfId="1040" applyFont="1" applyFill="1"/>
    <xf numFmtId="0" fontId="120" fillId="0" borderId="0" xfId="1040" applyFont="1" applyFill="1" applyAlignment="1">
      <alignment vertical="top"/>
    </xf>
    <xf numFmtId="0" fontId="125" fillId="0" borderId="0" xfId="1040" applyFont="1" applyFill="1" applyAlignment="1">
      <alignment horizontal="right" vertical="top"/>
    </xf>
    <xf numFmtId="0" fontId="120" fillId="0" borderId="0" xfId="1040" applyFont="1" applyFill="1"/>
    <xf numFmtId="167" fontId="49" fillId="0" borderId="0" xfId="1585" applyFont="1" applyFill="1"/>
    <xf numFmtId="0" fontId="123" fillId="0" borderId="26" xfId="1040" applyFont="1" applyFill="1" applyBorder="1" applyAlignment="1" applyProtection="1">
      <alignment vertical="top"/>
    </xf>
    <xf numFmtId="0" fontId="124" fillId="0" borderId="26" xfId="1040" applyFont="1" applyFill="1" applyBorder="1"/>
    <xf numFmtId="0" fontId="124" fillId="0" borderId="26" xfId="1040" applyFont="1" applyFill="1" applyBorder="1" applyAlignment="1">
      <alignment horizontal="left"/>
    </xf>
    <xf numFmtId="167" fontId="126" fillId="0" borderId="0" xfId="1585" applyFont="1" applyFill="1"/>
    <xf numFmtId="0" fontId="89" fillId="0" borderId="0" xfId="1040" applyFont="1" applyFill="1" applyBorder="1" applyAlignment="1">
      <alignment horizontal="left"/>
    </xf>
    <xf numFmtId="0" fontId="5" fillId="0" borderId="0" xfId="1040" applyFont="1"/>
    <xf numFmtId="0" fontId="48" fillId="0" borderId="0" xfId="1040" applyFont="1" applyAlignment="1">
      <alignment vertical="top"/>
    </xf>
    <xf numFmtId="0" fontId="48" fillId="0" borderId="0" xfId="1040" applyFont="1" applyAlignment="1">
      <alignment horizontal="right" vertical="top"/>
    </xf>
    <xf numFmtId="0" fontId="122" fillId="0" borderId="0" xfId="1040" applyFont="1" applyFill="1" applyAlignment="1" applyProtection="1"/>
    <xf numFmtId="0" fontId="48" fillId="0" borderId="0" xfId="1040" applyFont="1"/>
    <xf numFmtId="0" fontId="48" fillId="0" borderId="0" xfId="1040" applyFont="1" applyBorder="1"/>
    <xf numFmtId="0" fontId="127" fillId="0" borderId="0" xfId="1040" applyFont="1"/>
    <xf numFmtId="0" fontId="12" fillId="0" borderId="0" xfId="1040" applyFont="1" applyAlignment="1">
      <alignment vertical="top"/>
    </xf>
    <xf numFmtId="0" fontId="12" fillId="0" borderId="0" xfId="1040" applyFont="1"/>
    <xf numFmtId="39" fontId="124" fillId="0" borderId="0" xfId="1040" applyNumberFormat="1" applyFont="1" applyFill="1" applyBorder="1"/>
    <xf numFmtId="0" fontId="5" fillId="0" borderId="0" xfId="1040" applyFont="1" applyAlignment="1">
      <alignment vertical="top"/>
    </xf>
    <xf numFmtId="0" fontId="78" fillId="0" borderId="0" xfId="1040" applyFont="1" applyAlignment="1">
      <alignment vertical="top"/>
    </xf>
    <xf numFmtId="0" fontId="118" fillId="0" borderId="0" xfId="1040" quotePrefix="1" applyFont="1" applyAlignment="1">
      <alignment vertical="top"/>
    </xf>
    <xf numFmtId="0" fontId="5" fillId="0" borderId="0" xfId="1040" applyBorder="1"/>
    <xf numFmtId="0" fontId="128" fillId="0" borderId="0" xfId="1040" applyFont="1" applyAlignment="1" applyProtection="1">
      <alignment horizontal="justify" wrapText="1"/>
    </xf>
    <xf numFmtId="4" fontId="129" fillId="0" borderId="0" xfId="1040" applyNumberFormat="1" applyFont="1" applyAlignment="1">
      <alignment horizontal="justify" vertical="top"/>
    </xf>
    <xf numFmtId="0" fontId="130" fillId="0" borderId="24" xfId="1040" applyFont="1" applyFill="1" applyBorder="1" applyAlignment="1">
      <alignment horizontal="left" vertical="top"/>
    </xf>
    <xf numFmtId="0" fontId="131" fillId="0" borderId="24" xfId="1040" applyFont="1" applyFill="1" applyBorder="1" applyAlignment="1">
      <alignment horizontal="left" vertical="top"/>
    </xf>
    <xf numFmtId="0" fontId="130" fillId="0" borderId="24" xfId="1040" applyFont="1" applyFill="1" applyBorder="1" applyAlignment="1" applyProtection="1">
      <alignment horizontal="left"/>
    </xf>
    <xf numFmtId="0" fontId="122" fillId="0" borderId="24" xfId="1040" applyFont="1" applyFill="1" applyBorder="1" applyAlignment="1" applyProtection="1">
      <alignment horizontal="center"/>
    </xf>
    <xf numFmtId="0" fontId="120" fillId="0" borderId="0" xfId="1040" applyFont="1" applyFill="1" applyBorder="1" applyAlignment="1">
      <alignment horizontal="right"/>
    </xf>
    <xf numFmtId="0" fontId="120" fillId="0" borderId="24" xfId="1040" applyFont="1" applyFill="1" applyBorder="1" applyAlignment="1">
      <alignment horizontal="right"/>
    </xf>
    <xf numFmtId="0" fontId="120" fillId="0" borderId="0" xfId="1040" quotePrefix="1" applyFont="1" applyFill="1" applyAlignment="1">
      <alignment vertical="top"/>
    </xf>
    <xf numFmtId="0" fontId="125" fillId="0" borderId="0" xfId="1040" quotePrefix="1" applyFont="1" applyFill="1" applyAlignment="1">
      <alignment horizontal="right" vertical="top"/>
    </xf>
    <xf numFmtId="0" fontId="120" fillId="0" borderId="0" xfId="1040" applyFont="1" applyFill="1" applyAlignment="1" applyProtection="1">
      <alignment horizontal="justify" wrapText="1"/>
    </xf>
    <xf numFmtId="0" fontId="120" fillId="0" borderId="0" xfId="1040" applyFont="1" applyFill="1" applyAlignment="1" applyProtection="1">
      <alignment horizontal="right"/>
    </xf>
    <xf numFmtId="0" fontId="120" fillId="0" borderId="0" xfId="1040" applyFont="1" applyFill="1" applyBorder="1" applyAlignment="1" applyProtection="1">
      <alignment horizontal="right"/>
    </xf>
    <xf numFmtId="0" fontId="12" fillId="0" borderId="0" xfId="1040" applyFont="1" applyAlignment="1" applyProtection="1">
      <alignment horizontal="justify" wrapText="1"/>
    </xf>
    <xf numFmtId="0" fontId="12" fillId="0" borderId="0" xfId="1040" applyFont="1" applyFill="1" applyAlignment="1" applyProtection="1">
      <alignment horizontal="justify" wrapText="1"/>
    </xf>
    <xf numFmtId="0" fontId="120" fillId="0" borderId="0" xfId="1040" quotePrefix="1" applyFont="1" applyFill="1" applyAlignment="1" applyProtection="1">
      <alignment vertical="top"/>
    </xf>
    <xf numFmtId="0" fontId="125" fillId="0" borderId="0" xfId="1040" quotePrefix="1" applyFont="1" applyFill="1" applyAlignment="1" applyProtection="1">
      <alignment horizontal="right" vertical="top"/>
    </xf>
    <xf numFmtId="0" fontId="120" fillId="0" borderId="0" xfId="1040" quotePrefix="1" applyFont="1" applyFill="1" applyAlignment="1" applyProtection="1">
      <alignment horizontal="justify" wrapText="1"/>
    </xf>
    <xf numFmtId="0" fontId="120" fillId="0" borderId="0" xfId="1040" applyFont="1" applyFill="1" applyAlignment="1" applyProtection="1">
      <alignment vertical="top"/>
    </xf>
    <xf numFmtId="0" fontId="125" fillId="0" borderId="0" xfId="1040" applyFont="1" applyFill="1" applyAlignment="1" applyProtection="1">
      <alignment horizontal="right" vertical="top"/>
    </xf>
    <xf numFmtId="0" fontId="133" fillId="0" borderId="0" xfId="1040" applyFont="1" applyFill="1" applyAlignment="1">
      <alignment horizontal="right" vertical="top"/>
    </xf>
    <xf numFmtId="0" fontId="120" fillId="0" borderId="0" xfId="1040" applyFont="1" applyFill="1" applyAlignment="1">
      <alignment horizontal="justify" wrapText="1"/>
    </xf>
    <xf numFmtId="0" fontId="120" fillId="0" borderId="0" xfId="1040" quotePrefix="1" applyFont="1" applyFill="1" applyAlignment="1" applyProtection="1">
      <alignment horizontal="left" vertical="top"/>
    </xf>
    <xf numFmtId="0" fontId="120" fillId="0" borderId="0" xfId="1040" quotePrefix="1" applyFont="1" applyFill="1" applyAlignment="1">
      <alignment horizontal="left" vertical="top"/>
    </xf>
    <xf numFmtId="0" fontId="134" fillId="0" borderId="24" xfId="1040" applyFont="1" applyFill="1" applyBorder="1" applyAlignment="1" applyProtection="1"/>
    <xf numFmtId="0" fontId="134" fillId="0" borderId="0" xfId="1040" applyFont="1" applyFill="1" applyBorder="1" applyAlignment="1" applyProtection="1"/>
    <xf numFmtId="0" fontId="5" fillId="0" borderId="0" xfId="1040" applyProtection="1">
      <protection locked="0"/>
    </xf>
    <xf numFmtId="0" fontId="120" fillId="0" borderId="24" xfId="1040" applyFont="1" applyFill="1" applyBorder="1" applyAlignment="1">
      <alignment vertical="top"/>
    </xf>
    <xf numFmtId="0" fontId="120" fillId="0" borderId="0" xfId="1040" applyFont="1" applyFill="1" applyBorder="1" applyAlignment="1">
      <alignment vertical="top"/>
    </xf>
    <xf numFmtId="0" fontId="132" fillId="0" borderId="0" xfId="1040" applyFont="1" applyFill="1" applyBorder="1" applyAlignment="1" applyProtection="1">
      <alignment vertical="top"/>
    </xf>
    <xf numFmtId="0" fontId="132" fillId="0" borderId="0" xfId="1040" applyFont="1" applyFill="1" applyBorder="1" applyAlignment="1" applyProtection="1"/>
    <xf numFmtId="0" fontId="12" fillId="0" borderId="0" xfId="1040" applyFont="1" applyProtection="1">
      <protection locked="0"/>
    </xf>
    <xf numFmtId="0" fontId="135" fillId="0" borderId="0" xfId="1040" quotePrefix="1" applyFont="1" applyFill="1" applyAlignment="1" applyProtection="1">
      <alignment horizontal="right" vertical="top"/>
    </xf>
    <xf numFmtId="0" fontId="122" fillId="0" borderId="0" xfId="1040" applyFont="1" applyFill="1"/>
    <xf numFmtId="0" fontId="132" fillId="0" borderId="24" xfId="1040" applyFont="1" applyFill="1" applyBorder="1"/>
    <xf numFmtId="0" fontId="135" fillId="0" borderId="0" xfId="1040" applyFont="1" applyFill="1" applyAlignment="1" applyProtection="1">
      <alignment horizontal="right"/>
    </xf>
    <xf numFmtId="0" fontId="5" fillId="0" borderId="0" xfId="1040" applyFont="1" applyBorder="1"/>
    <xf numFmtId="0" fontId="134" fillId="0" borderId="24" xfId="1040" applyFont="1" applyFill="1" applyBorder="1" applyAlignment="1">
      <alignment vertical="top"/>
    </xf>
    <xf numFmtId="0" fontId="137" fillId="0" borderId="24" xfId="1040" applyFont="1" applyFill="1" applyBorder="1" applyAlignment="1">
      <alignment horizontal="right" vertical="top"/>
    </xf>
    <xf numFmtId="0" fontId="120" fillId="0" borderId="26" xfId="1040" applyFont="1" applyFill="1" applyBorder="1" applyAlignment="1">
      <alignment vertical="top"/>
    </xf>
    <xf numFmtId="0" fontId="125" fillId="0" borderId="26" xfId="1040" applyFont="1" applyFill="1" applyBorder="1" applyAlignment="1">
      <alignment horizontal="right" vertical="top"/>
    </xf>
    <xf numFmtId="0" fontId="124" fillId="0" borderId="26" xfId="1040" applyFont="1" applyFill="1" applyBorder="1" applyAlignment="1">
      <alignment horizontal="right"/>
    </xf>
    <xf numFmtId="0" fontId="140" fillId="0" borderId="0" xfId="1040" applyFont="1" applyFill="1" applyAlignment="1">
      <alignment horizontal="right" vertical="top"/>
    </xf>
    <xf numFmtId="0" fontId="10" fillId="0" borderId="0" xfId="1040" applyFont="1" applyBorder="1" applyAlignment="1">
      <alignment horizontal="center" vertical="center" wrapText="1"/>
    </xf>
    <xf numFmtId="0" fontId="141" fillId="0" borderId="0" xfId="1040" quotePrefix="1" applyFont="1" applyFill="1" applyAlignment="1">
      <alignment horizontal="right" vertical="top"/>
    </xf>
    <xf numFmtId="0" fontId="12" fillId="0" borderId="0" xfId="1040" applyFont="1" applyFill="1" applyAlignment="1" applyProtection="1">
      <alignment horizontal="justify" vertical="top" wrapText="1"/>
    </xf>
    <xf numFmtId="0" fontId="140" fillId="0" borderId="0" xfId="1040" quotePrefix="1" applyFont="1" applyFill="1" applyAlignment="1">
      <alignment horizontal="right" vertical="top"/>
    </xf>
    <xf numFmtId="0" fontId="121" fillId="0" borderId="0" xfId="1040" quotePrefix="1" applyFont="1" applyFill="1" applyAlignment="1">
      <alignment horizontal="right" vertical="top"/>
    </xf>
    <xf numFmtId="0" fontId="141" fillId="0" borderId="0" xfId="1040" applyFont="1" applyFill="1" applyAlignment="1">
      <alignment horizontal="right" vertical="top"/>
    </xf>
    <xf numFmtId="0" fontId="121" fillId="0" borderId="24" xfId="1040" applyFont="1" applyFill="1" applyBorder="1" applyAlignment="1">
      <alignment horizontal="right" vertical="top"/>
    </xf>
    <xf numFmtId="0" fontId="121" fillId="0" borderId="0" xfId="1040" applyFont="1" applyFill="1" applyBorder="1" applyAlignment="1">
      <alignment horizontal="right" vertical="top"/>
    </xf>
    <xf numFmtId="0" fontId="12" fillId="0" borderId="0" xfId="1040" applyFont="1" applyAlignment="1">
      <alignment horizontal="left" vertical="top"/>
    </xf>
    <xf numFmtId="0" fontId="119" fillId="0" borderId="0" xfId="1040" applyFont="1" applyAlignment="1">
      <alignment horizontal="right" vertical="top"/>
    </xf>
    <xf numFmtId="0" fontId="120" fillId="0" borderId="0" xfId="1040" applyFont="1" applyFill="1" applyAlignment="1">
      <alignment horizontal="left" vertical="top"/>
    </xf>
    <xf numFmtId="0" fontId="130" fillId="0" borderId="24" xfId="1040" applyFont="1" applyFill="1" applyBorder="1" applyAlignment="1" applyProtection="1">
      <alignment vertical="top"/>
    </xf>
    <xf numFmtId="0" fontId="131" fillId="0" borderId="24" xfId="1040" applyFont="1" applyFill="1" applyBorder="1" applyAlignment="1" applyProtection="1">
      <alignment horizontal="right" vertical="top"/>
    </xf>
    <xf numFmtId="0" fontId="130" fillId="0" borderId="24" xfId="1040" applyFont="1" applyFill="1" applyBorder="1" applyAlignment="1" applyProtection="1"/>
    <xf numFmtId="0" fontId="121" fillId="0" borderId="0" xfId="1040" applyFont="1" applyFill="1" applyBorder="1" applyAlignment="1" applyProtection="1">
      <alignment horizontal="right" vertical="top"/>
    </xf>
    <xf numFmtId="0" fontId="120" fillId="0" borderId="0" xfId="1040" applyFont="1" applyFill="1" applyAlignment="1" applyProtection="1">
      <alignment horizontal="left" vertical="top"/>
    </xf>
    <xf numFmtId="0" fontId="124" fillId="0" borderId="0" xfId="1040" applyFont="1" applyFill="1" applyBorder="1"/>
    <xf numFmtId="0" fontId="5" fillId="0" borderId="0" xfId="1040" applyFont="1" applyProtection="1">
      <protection locked="0"/>
    </xf>
    <xf numFmtId="0" fontId="5" fillId="0" borderId="0" xfId="1040" applyFont="1" applyAlignment="1">
      <alignment horizontal="left" vertical="top"/>
    </xf>
    <xf numFmtId="0" fontId="5" fillId="0" borderId="0" xfId="1040" applyFont="1" applyAlignment="1">
      <alignment horizontal="right" vertical="top"/>
    </xf>
    <xf numFmtId="0" fontId="78" fillId="0" borderId="0" xfId="1040" applyFont="1" applyAlignment="1">
      <alignment horizontal="right" vertical="top"/>
    </xf>
    <xf numFmtId="0" fontId="142" fillId="0" borderId="0" xfId="0" quotePrefix="1" applyFont="1" applyFill="1" applyAlignment="1" applyProtection="1">
      <alignment vertical="top"/>
    </xf>
    <xf numFmtId="0" fontId="81" fillId="0" borderId="0" xfId="0" applyFont="1" applyFill="1" applyAlignment="1" applyProtection="1">
      <alignment vertical="top"/>
    </xf>
    <xf numFmtId="0" fontId="142" fillId="0" borderId="0" xfId="0" applyFont="1" applyFill="1" applyAlignment="1" applyProtection="1">
      <alignment vertical="top"/>
    </xf>
    <xf numFmtId="4" fontId="143" fillId="0" borderId="0" xfId="0" applyNumberFormat="1" applyFont="1" applyFill="1" applyAlignment="1" applyProtection="1">
      <alignment horizontal="right" vertical="top"/>
      <protection locked="0"/>
    </xf>
    <xf numFmtId="4" fontId="143" fillId="0" borderId="0" xfId="0" applyNumberFormat="1" applyFont="1" applyAlignment="1" applyProtection="1">
      <alignment horizontal="right" vertical="top"/>
      <protection locked="0"/>
    </xf>
    <xf numFmtId="0" fontId="138" fillId="0" borderId="0" xfId="0" applyFont="1" applyFill="1" applyAlignment="1" applyProtection="1">
      <alignment horizontal="justify" vertical="top" wrapText="1"/>
    </xf>
    <xf numFmtId="0" fontId="81" fillId="0" borderId="0" xfId="0" applyFont="1" applyFill="1" applyAlignment="1" applyProtection="1">
      <alignment horizontal="right" vertical="top"/>
    </xf>
    <xf numFmtId="4" fontId="138" fillId="0" borderId="0" xfId="0" applyNumberFormat="1" applyFont="1" applyFill="1" applyAlignment="1" applyProtection="1">
      <alignment horizontal="justify" vertical="top"/>
    </xf>
    <xf numFmtId="0" fontId="138" fillId="0" borderId="0" xfId="0" applyFont="1" applyFill="1" applyAlignment="1" applyProtection="1">
      <alignment horizontal="right"/>
    </xf>
    <xf numFmtId="0" fontId="138" fillId="0" borderId="0" xfId="0" applyFont="1" applyFill="1" applyAlignment="1" applyProtection="1">
      <alignment horizontal="left" vertical="top"/>
    </xf>
    <xf numFmtId="4" fontId="138" fillId="0" borderId="0" xfId="0" applyNumberFormat="1" applyFont="1" applyFill="1" applyAlignment="1" applyProtection="1">
      <alignment horizontal="right" vertical="top"/>
      <protection locked="0"/>
    </xf>
    <xf numFmtId="0" fontId="138" fillId="0" borderId="0" xfId="0" applyFont="1" applyFill="1" applyAlignment="1" applyProtection="1">
      <alignment horizontal="right" vertical="top"/>
    </xf>
    <xf numFmtId="0" fontId="3" fillId="0" borderId="0" xfId="0" applyFont="1" applyAlignment="1">
      <alignment vertical="top"/>
    </xf>
    <xf numFmtId="0" fontId="95" fillId="0" borderId="24" xfId="0" applyFont="1" applyFill="1" applyBorder="1" applyAlignment="1" applyProtection="1">
      <alignment vertical="top"/>
    </xf>
    <xf numFmtId="0" fontId="81" fillId="0" borderId="24" xfId="0" applyFont="1" applyFill="1" applyBorder="1" applyAlignment="1" applyProtection="1">
      <alignment horizontal="right" vertical="top"/>
    </xf>
    <xf numFmtId="0" fontId="95" fillId="0" borderId="24" xfId="0" applyFont="1" applyFill="1" applyBorder="1" applyAlignment="1" applyProtection="1">
      <alignment vertical="top" wrapText="1"/>
    </xf>
    <xf numFmtId="0" fontId="3" fillId="0" borderId="24" xfId="0" applyFont="1" applyFill="1" applyBorder="1" applyAlignment="1" applyProtection="1">
      <alignment horizontal="right" vertical="top"/>
    </xf>
    <xf numFmtId="4" fontId="143" fillId="0" borderId="24" xfId="0" applyNumberFormat="1" applyFont="1" applyFill="1" applyBorder="1" applyAlignment="1" applyProtection="1">
      <alignment horizontal="right" vertical="top"/>
      <protection locked="0"/>
    </xf>
    <xf numFmtId="0" fontId="83" fillId="0" borderId="0" xfId="1150" applyFont="1" applyFill="1" applyBorder="1" applyAlignment="1" applyProtection="1">
      <alignment horizontal="left" vertical="top"/>
    </xf>
    <xf numFmtId="0" fontId="3" fillId="0" borderId="0" xfId="1150" applyFont="1" applyFill="1" applyAlignment="1" applyProtection="1">
      <alignment vertical="top"/>
    </xf>
    <xf numFmtId="0" fontId="83" fillId="0" borderId="0" xfId="1150" applyFont="1" applyFill="1" applyBorder="1" applyAlignment="1" applyProtection="1">
      <alignment horizontal="left" vertical="top" wrapText="1"/>
    </xf>
    <xf numFmtId="4" fontId="3" fillId="0" borderId="0" xfId="1150" applyNumberFormat="1" applyFont="1" applyFill="1" applyBorder="1" applyAlignment="1" applyProtection="1">
      <alignment horizontal="right" vertical="top"/>
    </xf>
    <xf numFmtId="1" fontId="3" fillId="0" borderId="0" xfId="1150" applyNumberFormat="1" applyFont="1" applyFill="1" applyBorder="1" applyAlignment="1" applyProtection="1">
      <alignment horizontal="right" vertical="top"/>
    </xf>
    <xf numFmtId="0" fontId="145" fillId="0" borderId="0" xfId="1150" applyFont="1" applyFill="1" applyAlignment="1" applyProtection="1">
      <alignment vertical="top"/>
      <protection locked="0"/>
    </xf>
    <xf numFmtId="16" fontId="3" fillId="0" borderId="0" xfId="1150" applyNumberFormat="1" applyFont="1" applyFill="1" applyAlignment="1" applyProtection="1">
      <alignment horizontal="left" vertical="top"/>
    </xf>
    <xf numFmtId="0" fontId="83" fillId="0" borderId="0" xfId="1150" applyFont="1" applyFill="1" applyAlignment="1" applyProtection="1">
      <alignment horizontal="left" vertical="top"/>
    </xf>
    <xf numFmtId="0" fontId="3" fillId="0" borderId="0" xfId="1150" quotePrefix="1" applyFont="1" applyFill="1" applyAlignment="1" applyProtection="1">
      <alignment horizontal="left" vertical="top" wrapText="1"/>
    </xf>
    <xf numFmtId="4" fontId="143" fillId="0" borderId="0" xfId="1150" applyNumberFormat="1" applyFont="1" applyFill="1" applyAlignment="1" applyProtection="1">
      <alignment horizontal="right" vertical="top"/>
      <protection locked="0"/>
    </xf>
    <xf numFmtId="0" fontId="146" fillId="0" borderId="0" xfId="1150" applyFont="1" applyFill="1" applyAlignment="1" applyProtection="1">
      <alignment vertical="top"/>
      <protection locked="0"/>
    </xf>
    <xf numFmtId="0" fontId="3" fillId="0" borderId="0" xfId="0" quotePrefix="1" applyFont="1" applyFill="1" applyAlignment="1" applyProtection="1">
      <alignment vertical="top"/>
    </xf>
    <xf numFmtId="0" fontId="3" fillId="0" borderId="0" xfId="0" applyFont="1" applyFill="1" applyAlignment="1" applyProtection="1">
      <alignment horizontal="justify" vertical="top" wrapText="1"/>
    </xf>
    <xf numFmtId="0" fontId="3" fillId="0" borderId="0" xfId="0" applyFont="1" applyFill="1" applyAlignment="1" applyProtection="1">
      <alignment horizontal="right" vertical="top"/>
    </xf>
    <xf numFmtId="0" fontId="3" fillId="0" borderId="0" xfId="0" quotePrefix="1" applyFont="1" applyFill="1" applyAlignment="1" applyProtection="1">
      <alignment horizontal="right" vertical="top"/>
    </xf>
    <xf numFmtId="0" fontId="3" fillId="0" borderId="0" xfId="0" applyFont="1" applyFill="1" applyAlignment="1" applyProtection="1">
      <alignment horizontal="right" vertical="top" wrapText="1"/>
    </xf>
    <xf numFmtId="0" fontId="3" fillId="0" borderId="0" xfId="0" quotePrefix="1" applyFont="1" applyFill="1" applyAlignment="1" applyProtection="1">
      <alignment horizontal="left" vertical="top"/>
    </xf>
    <xf numFmtId="0" fontId="3" fillId="0" borderId="0" xfId="0" applyFont="1" applyFill="1" applyAlignment="1" applyProtection="1">
      <alignment horizontal="justify" vertical="top"/>
    </xf>
    <xf numFmtId="0" fontId="3" fillId="0" borderId="0" xfId="0" applyFont="1" applyFill="1" applyBorder="1" applyAlignment="1" applyProtection="1">
      <alignment vertical="top"/>
    </xf>
    <xf numFmtId="0" fontId="3" fillId="0" borderId="0" xfId="0" applyFont="1" applyFill="1" applyBorder="1" applyAlignment="1" applyProtection="1">
      <alignment horizontal="right" vertical="top"/>
    </xf>
    <xf numFmtId="0" fontId="83" fillId="0" borderId="0" xfId="0" applyFont="1" applyFill="1" applyBorder="1" applyAlignment="1" applyProtection="1">
      <alignment vertical="top"/>
    </xf>
    <xf numFmtId="4" fontId="147" fillId="0" borderId="24" xfId="0" applyNumberFormat="1" applyFont="1" applyFill="1" applyBorder="1" applyAlignment="1" applyProtection="1">
      <alignment vertical="top"/>
      <protection locked="0"/>
    </xf>
    <xf numFmtId="0" fontId="3" fillId="0" borderId="0" xfId="0" applyFont="1" applyBorder="1" applyAlignment="1">
      <alignment vertical="top"/>
    </xf>
    <xf numFmtId="0" fontId="83" fillId="0" borderId="0" xfId="0" applyFont="1" applyFill="1" applyBorder="1" applyAlignment="1" applyProtection="1">
      <alignment horizontal="right" vertical="top"/>
    </xf>
    <xf numFmtId="4" fontId="147" fillId="0" borderId="0" xfId="0" applyNumberFormat="1" applyFont="1" applyFill="1" applyBorder="1" applyAlignment="1" applyProtection="1">
      <alignment horizontal="right" vertical="top"/>
      <protection locked="0"/>
    </xf>
    <xf numFmtId="16" fontId="83" fillId="0" borderId="0" xfId="1150" applyNumberFormat="1" applyFont="1" applyFill="1" applyAlignment="1" applyProtection="1">
      <alignment horizontal="left" vertical="top"/>
    </xf>
    <xf numFmtId="4" fontId="143" fillId="0" borderId="0" xfId="1150" applyNumberFormat="1" applyFont="1" applyAlignment="1" applyProtection="1">
      <alignment horizontal="right" vertical="top"/>
      <protection locked="0"/>
    </xf>
    <xf numFmtId="0" fontId="146" fillId="0" borderId="0" xfId="1150" applyFont="1" applyAlignment="1" applyProtection="1">
      <alignment vertical="top"/>
      <protection locked="0"/>
    </xf>
    <xf numFmtId="4" fontId="143" fillId="49" borderId="0" xfId="1150" applyNumberFormat="1" applyFont="1" applyFill="1" applyAlignment="1" applyProtection="1">
      <alignment horizontal="right" vertical="top"/>
      <protection locked="0"/>
    </xf>
    <xf numFmtId="0" fontId="146" fillId="49" borderId="0" xfId="1150" applyFont="1" applyFill="1" applyAlignment="1" applyProtection="1">
      <alignment vertical="top"/>
      <protection locked="0"/>
    </xf>
    <xf numFmtId="0" fontId="3" fillId="0" borderId="0" xfId="1061" applyFont="1" applyFill="1" applyAlignment="1" applyProtection="1">
      <alignment horizontal="left" vertical="top"/>
    </xf>
    <xf numFmtId="0" fontId="3" fillId="0" borderId="0" xfId="1061" quotePrefix="1" applyFont="1" applyFill="1" applyAlignment="1" applyProtection="1">
      <alignment horizontal="left" vertical="top"/>
    </xf>
    <xf numFmtId="0" fontId="3" fillId="0" borderId="0" xfId="1061" applyFont="1" applyFill="1" applyAlignment="1" applyProtection="1">
      <alignment horizontal="left" vertical="top" wrapText="1"/>
    </xf>
    <xf numFmtId="4" fontId="3" fillId="0" borderId="0" xfId="1061" applyNumberFormat="1" applyFont="1" applyFill="1" applyBorder="1" applyAlignment="1" applyProtection="1">
      <alignment horizontal="right" vertical="top" wrapText="1"/>
    </xf>
    <xf numFmtId="1" fontId="3" fillId="0" borderId="0" xfId="1061" applyNumberFormat="1" applyFont="1" applyFill="1" applyBorder="1" applyAlignment="1" applyProtection="1">
      <alignment horizontal="right" vertical="top" wrapText="1"/>
    </xf>
    <xf numFmtId="4" fontId="143" fillId="0" borderId="0" xfId="393" applyNumberFormat="1" applyFont="1" applyFill="1" applyBorder="1" applyAlignment="1" applyProtection="1">
      <alignment horizontal="right" vertical="top"/>
      <protection locked="0"/>
    </xf>
    <xf numFmtId="0" fontId="149" fillId="0" borderId="0" xfId="1061" applyFont="1" applyAlignment="1" applyProtection="1">
      <alignment vertical="top"/>
      <protection locked="0"/>
    </xf>
    <xf numFmtId="0" fontId="3" fillId="0" borderId="0" xfId="1150" applyFont="1" applyFill="1" applyAlignment="1" applyProtection="1">
      <alignment horizontal="left" vertical="top" wrapText="1"/>
    </xf>
    <xf numFmtId="4" fontId="3" fillId="0" borderId="0" xfId="399" applyNumberFormat="1" applyFont="1" applyFill="1" applyBorder="1" applyAlignment="1" applyProtection="1">
      <alignment horizontal="right" vertical="top"/>
    </xf>
    <xf numFmtId="0" fontId="3" fillId="0" borderId="0" xfId="1061" applyFont="1" applyFill="1" applyAlignment="1" applyProtection="1">
      <alignment vertical="top"/>
    </xf>
    <xf numFmtId="0" fontId="3" fillId="0" borderId="0" xfId="1061" applyFont="1" applyFill="1" applyBorder="1" applyAlignment="1" applyProtection="1">
      <alignment horizontal="left" vertical="top" wrapText="1"/>
    </xf>
    <xf numFmtId="49" fontId="3" fillId="0" borderId="0" xfId="1061" applyNumberFormat="1" applyFont="1" applyFill="1" applyAlignment="1" applyProtection="1">
      <alignment horizontal="left" vertical="top" wrapText="1"/>
    </xf>
    <xf numFmtId="4" fontId="83" fillId="0" borderId="0" xfId="1061" applyNumberFormat="1" applyFont="1" applyFill="1" applyBorder="1" applyAlignment="1" applyProtection="1">
      <alignment horizontal="right" vertical="top"/>
    </xf>
    <xf numFmtId="1" fontId="83" fillId="0" borderId="0" xfId="1061" applyNumberFormat="1" applyFont="1" applyFill="1" applyBorder="1" applyAlignment="1" applyProtection="1">
      <alignment horizontal="right" vertical="top"/>
    </xf>
    <xf numFmtId="4" fontId="143" fillId="0" borderId="0" xfId="1061" applyNumberFormat="1" applyFont="1" applyAlignment="1" applyProtection="1">
      <alignment horizontal="right" vertical="top"/>
      <protection locked="0"/>
    </xf>
    <xf numFmtId="1" fontId="3" fillId="0" borderId="0" xfId="1061" applyNumberFormat="1" applyFont="1" applyFill="1" applyBorder="1" applyAlignment="1" applyProtection="1">
      <alignment horizontal="right" vertical="top"/>
    </xf>
    <xf numFmtId="0" fontId="3" fillId="0" borderId="0" xfId="1061" quotePrefix="1" applyFont="1" applyFill="1" applyBorder="1" applyAlignment="1" applyProtection="1">
      <alignment horizontal="left" vertical="top" wrapText="1"/>
    </xf>
    <xf numFmtId="4" fontId="143" fillId="0" borderId="0" xfId="398" applyNumberFormat="1" applyFont="1" applyFill="1" applyBorder="1" applyAlignment="1" applyProtection="1">
      <alignment horizontal="right" vertical="top"/>
      <protection locked="0"/>
    </xf>
    <xf numFmtId="0" fontId="3" fillId="0" borderId="0" xfId="1150" applyFont="1" applyFill="1" applyBorder="1" applyAlignment="1" applyProtection="1">
      <alignment horizontal="left" vertical="top" wrapText="1"/>
    </xf>
    <xf numFmtId="0" fontId="3" fillId="0" borderId="0" xfId="1056" quotePrefix="1" applyFont="1" applyFill="1" applyBorder="1" applyAlignment="1" applyProtection="1">
      <alignment horizontal="left" vertical="top" wrapText="1"/>
    </xf>
    <xf numFmtId="1" fontId="3" fillId="0" borderId="0" xfId="1056" applyNumberFormat="1" applyFont="1" applyFill="1" applyBorder="1" applyAlignment="1" applyProtection="1">
      <alignment horizontal="right" vertical="top" wrapText="1"/>
    </xf>
    <xf numFmtId="0" fontId="152" fillId="0" borderId="0" xfId="1056" applyFont="1" applyFill="1" applyAlignment="1" applyProtection="1">
      <alignment horizontal="left" vertical="top"/>
    </xf>
    <xf numFmtId="0" fontId="3" fillId="0" borderId="0" xfId="1056" quotePrefix="1" applyFont="1" applyFill="1" applyAlignment="1" applyProtection="1">
      <alignment horizontal="left" vertical="top" wrapText="1"/>
    </xf>
    <xf numFmtId="4" fontId="143" fillId="0" borderId="0" xfId="1056" applyNumberFormat="1" applyFont="1" applyFill="1" applyAlignment="1" applyProtection="1">
      <alignment horizontal="right" vertical="top" wrapText="1"/>
      <protection locked="0"/>
    </xf>
    <xf numFmtId="4" fontId="143" fillId="0" borderId="0" xfId="1060" applyNumberFormat="1" applyFont="1" applyFill="1" applyAlignment="1" applyProtection="1">
      <alignment horizontal="right" vertical="top" wrapText="1"/>
      <protection locked="0"/>
    </xf>
    <xf numFmtId="0" fontId="3" fillId="0" borderId="0" xfId="1056" applyFont="1" applyFill="1" applyAlignment="1" applyProtection="1">
      <alignment horizontal="left" vertical="top"/>
    </xf>
    <xf numFmtId="0" fontId="3" fillId="0" borderId="0" xfId="1056" applyFont="1" applyFill="1" applyAlignment="1" applyProtection="1">
      <alignment horizontal="left" vertical="top" wrapText="1"/>
    </xf>
    <xf numFmtId="1" fontId="3" fillId="0" borderId="0" xfId="1056" applyNumberFormat="1" applyFont="1" applyFill="1" applyBorder="1" applyAlignment="1" applyProtection="1">
      <alignment horizontal="right" vertical="top"/>
    </xf>
    <xf numFmtId="0" fontId="149" fillId="0" borderId="0" xfId="1056" applyFont="1" applyFill="1" applyAlignment="1" applyProtection="1">
      <alignment vertical="top"/>
      <protection locked="0"/>
    </xf>
    <xf numFmtId="4" fontId="143" fillId="0" borderId="0" xfId="1056" applyNumberFormat="1" applyFont="1" applyFill="1" applyAlignment="1" applyProtection="1">
      <alignment horizontal="right" vertical="top"/>
      <protection locked="0"/>
    </xf>
    <xf numFmtId="0" fontId="12" fillId="0" borderId="0" xfId="0" quotePrefix="1" applyFont="1" applyFill="1" applyAlignment="1" applyProtection="1">
      <alignment horizontal="left" vertical="top"/>
    </xf>
    <xf numFmtId="0" fontId="48" fillId="0" borderId="0" xfId="0" quotePrefix="1" applyFont="1" applyFill="1" applyAlignment="1" applyProtection="1">
      <alignment horizontal="right" vertical="top"/>
    </xf>
    <xf numFmtId="0" fontId="139" fillId="0" borderId="0" xfId="0" applyFont="1" applyFill="1" applyAlignment="1" applyProtection="1">
      <alignment horizontal="justify" vertical="top" wrapText="1"/>
    </xf>
    <xf numFmtId="0" fontId="139" fillId="0" borderId="0" xfId="0" applyFont="1" applyFill="1" applyAlignment="1" applyProtection="1">
      <alignment horizontal="right" vertical="top"/>
    </xf>
    <xf numFmtId="4" fontId="147" fillId="0" borderId="24" xfId="0" applyNumberFormat="1" applyFont="1" applyFill="1" applyBorder="1" applyAlignment="1" applyProtection="1">
      <alignment horizontal="right" vertical="top"/>
      <protection locked="0"/>
    </xf>
    <xf numFmtId="0" fontId="0" fillId="0" borderId="0" xfId="0" applyAlignment="1">
      <alignment vertical="top"/>
    </xf>
    <xf numFmtId="0" fontId="83" fillId="0" borderId="0" xfId="1150" applyFont="1" applyFill="1" applyAlignment="1" applyProtection="1">
      <alignment horizontal="left" vertical="top" wrapText="1"/>
    </xf>
    <xf numFmtId="0" fontId="3" fillId="0" borderId="0" xfId="1150" applyFont="1" applyFill="1" applyAlignment="1" applyProtection="1">
      <alignment horizontal="center" vertical="top"/>
    </xf>
    <xf numFmtId="0" fontId="3" fillId="0" borderId="0" xfId="1150" quotePrefix="1" applyFont="1" applyFill="1" applyBorder="1" applyAlignment="1" applyProtection="1">
      <alignment horizontal="right" vertical="top"/>
    </xf>
    <xf numFmtId="4" fontId="143" fillId="0" borderId="0" xfId="1061" applyNumberFormat="1" applyFont="1" applyFill="1" applyAlignment="1" applyProtection="1">
      <alignment horizontal="right" vertical="top"/>
      <protection locked="0"/>
    </xf>
    <xf numFmtId="0" fontId="149" fillId="0" borderId="0" xfId="1150" applyFont="1" applyAlignment="1" applyProtection="1">
      <alignment vertical="top"/>
      <protection locked="0"/>
    </xf>
    <xf numFmtId="0" fontId="3" fillId="0" borderId="0" xfId="1150" applyFont="1" applyFill="1" applyBorder="1" applyAlignment="1" applyProtection="1">
      <alignment horizontal="right" vertical="top"/>
    </xf>
    <xf numFmtId="0" fontId="3" fillId="0" borderId="0" xfId="1150" quotePrefix="1" applyFont="1" applyFill="1" applyBorder="1" applyAlignment="1" applyProtection="1">
      <alignment vertical="top" wrapText="1"/>
    </xf>
    <xf numFmtId="0" fontId="83" fillId="0" borderId="24" xfId="0" applyFont="1" applyFill="1" applyBorder="1" applyAlignment="1" applyProtection="1">
      <alignment horizontal="right"/>
    </xf>
    <xf numFmtId="39" fontId="154" fillId="0" borderId="0" xfId="0" applyNumberFormat="1" applyFont="1" applyFill="1" applyAlignment="1" applyProtection="1">
      <alignment horizontal="left"/>
      <protection locked="0"/>
    </xf>
    <xf numFmtId="0" fontId="3" fillId="0" borderId="0" xfId="1061" applyFont="1" applyFill="1" applyAlignment="1" applyProtection="1"/>
    <xf numFmtId="0" fontId="149" fillId="0" borderId="0" xfId="1061" applyFont="1" applyProtection="1">
      <protection locked="0"/>
    </xf>
    <xf numFmtId="0" fontId="3" fillId="0" borderId="0" xfId="1061" applyFont="1" applyFill="1" applyAlignment="1" applyProtection="1">
      <alignment horizontal="left"/>
    </xf>
    <xf numFmtId="0" fontId="149" fillId="0" borderId="0" xfId="1056" applyFont="1" applyFill="1" applyProtection="1">
      <protection locked="0"/>
    </xf>
    <xf numFmtId="0" fontId="3" fillId="0" borderId="0" xfId="1056" applyFont="1" applyFill="1" applyBorder="1" applyAlignment="1" applyProtection="1">
      <alignment horizontal="left" vertical="top"/>
    </xf>
    <xf numFmtId="0" fontId="3" fillId="0" borderId="0" xfId="1066" applyFont="1" applyFill="1" applyBorder="1" applyAlignment="1" applyProtection="1">
      <alignment horizontal="left" vertical="top" wrapText="1"/>
    </xf>
    <xf numFmtId="0" fontId="149" fillId="0" borderId="0" xfId="1056" applyFont="1" applyFill="1" applyAlignment="1" applyProtection="1">
      <alignment vertical="top" wrapText="1"/>
      <protection locked="0"/>
    </xf>
    <xf numFmtId="4" fontId="143" fillId="0" borderId="0" xfId="1056" applyNumberFormat="1" applyFont="1" applyAlignment="1" applyProtection="1">
      <alignment horizontal="right" vertical="top"/>
      <protection locked="0"/>
    </xf>
    <xf numFmtId="0" fontId="3" fillId="0" borderId="0" xfId="1056" applyFont="1" applyFill="1" applyAlignment="1" applyProtection="1">
      <alignment horizontal="left"/>
    </xf>
    <xf numFmtId="0" fontId="3" fillId="0" borderId="0" xfId="1056" quotePrefix="1" applyFont="1" applyFill="1" applyAlignment="1" applyProtection="1">
      <alignment horizontal="left" vertical="top"/>
    </xf>
    <xf numFmtId="4" fontId="83" fillId="0" borderId="0" xfId="1056" applyNumberFormat="1" applyFont="1" applyFill="1" applyBorder="1" applyAlignment="1" applyProtection="1">
      <alignment horizontal="right" vertical="top"/>
    </xf>
    <xf numFmtId="1" fontId="83" fillId="0" borderId="0" xfId="1056" applyNumberFormat="1" applyFont="1" applyFill="1" applyBorder="1" applyAlignment="1" applyProtection="1">
      <alignment horizontal="right" vertical="top"/>
    </xf>
    <xf numFmtId="4" fontId="143" fillId="0" borderId="0" xfId="0" applyNumberFormat="1" applyFont="1" applyFill="1" applyBorder="1" applyAlignment="1" applyProtection="1">
      <alignment horizontal="right" vertical="top" wrapText="1"/>
      <protection locked="0"/>
    </xf>
    <xf numFmtId="0" fontId="3" fillId="0" borderId="0" xfId="1056" applyFont="1" applyFill="1" applyBorder="1" applyAlignment="1" applyProtection="1">
      <alignment horizontal="left" vertical="top" wrapText="1"/>
    </xf>
    <xf numFmtId="0" fontId="139" fillId="0" borderId="0" xfId="0" applyFont="1" applyFill="1" applyAlignment="1" applyProtection="1">
      <alignment horizontal="right"/>
    </xf>
    <xf numFmtId="4" fontId="3" fillId="0" borderId="0" xfId="1056" applyNumberFormat="1" applyFont="1" applyFill="1" applyBorder="1" applyAlignment="1" applyProtection="1">
      <alignment horizontal="right" vertical="top" wrapText="1"/>
    </xf>
    <xf numFmtId="0" fontId="3" fillId="0" borderId="0" xfId="1061" applyFont="1" applyFill="1" applyBorder="1" applyAlignment="1" applyProtection="1">
      <alignment horizontal="right"/>
    </xf>
    <xf numFmtId="0" fontId="3" fillId="0" borderId="0" xfId="1061" applyFont="1" applyFill="1" applyBorder="1" applyAlignment="1" applyProtection="1">
      <alignment horizontal="right" vertical="top"/>
    </xf>
    <xf numFmtId="0" fontId="3" fillId="0" borderId="0" xfId="1150" applyFont="1" applyFill="1" applyBorder="1" applyAlignment="1" applyProtection="1">
      <alignment horizontal="left" vertical="top"/>
    </xf>
    <xf numFmtId="0" fontId="83" fillId="0" borderId="0" xfId="1061" applyFont="1" applyFill="1" applyBorder="1" applyAlignment="1" applyProtection="1">
      <alignment horizontal="left" vertical="top"/>
    </xf>
    <xf numFmtId="0" fontId="3" fillId="0" borderId="0" xfId="1061" applyFont="1" applyFill="1" applyBorder="1" applyAlignment="1" applyProtection="1">
      <alignment horizontal="left" vertical="top"/>
    </xf>
    <xf numFmtId="4" fontId="3" fillId="0" borderId="0" xfId="1061" applyNumberFormat="1" applyFont="1" applyFill="1" applyBorder="1" applyAlignment="1" applyProtection="1">
      <alignment horizontal="right" vertical="top"/>
    </xf>
    <xf numFmtId="0" fontId="3" fillId="0" borderId="0" xfId="1061" quotePrefix="1" applyFont="1" applyFill="1" applyBorder="1" applyAlignment="1" applyProtection="1">
      <alignment horizontal="left" vertical="top"/>
    </xf>
    <xf numFmtId="0" fontId="3" fillId="0" borderId="0" xfId="1061" quotePrefix="1" applyFont="1" applyFill="1" applyAlignment="1" applyProtection="1">
      <alignment horizontal="left" vertical="top" wrapText="1"/>
    </xf>
    <xf numFmtId="0" fontId="146" fillId="0" borderId="0" xfId="1061" applyFont="1" applyAlignment="1" applyProtection="1">
      <alignment vertical="top"/>
      <protection locked="0"/>
    </xf>
    <xf numFmtId="0" fontId="3" fillId="0" borderId="0" xfId="1065" applyFont="1" applyFill="1" applyBorder="1" applyAlignment="1" applyProtection="1">
      <alignment vertical="top" wrapText="1"/>
    </xf>
    <xf numFmtId="0" fontId="3" fillId="0" borderId="0" xfId="1150" applyFont="1" applyFill="1" applyAlignment="1" applyProtection="1">
      <alignment horizontal="center"/>
    </xf>
    <xf numFmtId="1" fontId="3" fillId="0" borderId="0" xfId="1150" applyNumberFormat="1" applyFont="1" applyFill="1" applyBorder="1" applyAlignment="1" applyProtection="1">
      <alignment horizontal="right"/>
    </xf>
    <xf numFmtId="0" fontId="83" fillId="0" borderId="0" xfId="1150" applyFont="1" applyFill="1" applyAlignment="1" applyProtection="1">
      <alignment horizontal="center"/>
    </xf>
    <xf numFmtId="0" fontId="3" fillId="0" borderId="0" xfId="1063" applyFont="1" applyFill="1" applyAlignment="1" applyProtection="1">
      <alignment vertical="top" wrapText="1"/>
    </xf>
    <xf numFmtId="0" fontId="81" fillId="0" borderId="0" xfId="1063" applyFont="1" applyFill="1" applyBorder="1" applyAlignment="1" applyProtection="1">
      <alignment horizontal="right" vertical="top" wrapText="1"/>
    </xf>
    <xf numFmtId="16" fontId="150" fillId="0" borderId="0" xfId="1150" applyNumberFormat="1" applyFont="1" applyFill="1" applyAlignment="1" applyProtection="1">
      <alignment horizontal="left" vertical="top"/>
    </xf>
    <xf numFmtId="0" fontId="149" fillId="0" borderId="0" xfId="1150" applyFont="1" applyFill="1" applyAlignment="1" applyProtection="1">
      <alignment vertical="top"/>
    </xf>
    <xf numFmtId="0" fontId="150" fillId="0" borderId="0" xfId="1150" applyFont="1" applyFill="1" applyAlignment="1" applyProtection="1">
      <alignment horizontal="left" vertical="top"/>
    </xf>
    <xf numFmtId="0" fontId="150" fillId="0" borderId="0" xfId="1150" applyFont="1" applyFill="1" applyAlignment="1" applyProtection="1">
      <alignment horizontal="right" vertical="top"/>
    </xf>
    <xf numFmtId="3" fontId="149" fillId="0" borderId="0" xfId="1150" applyNumberFormat="1" applyFont="1" applyFill="1" applyAlignment="1" applyProtection="1">
      <alignment horizontal="right" vertical="top"/>
    </xf>
    <xf numFmtId="0" fontId="149" fillId="0" borderId="0" xfId="1150" applyFont="1" applyFill="1" applyAlignment="1" applyProtection="1">
      <alignment vertical="top"/>
      <protection locked="0"/>
    </xf>
    <xf numFmtId="0" fontId="83" fillId="0" borderId="24" xfId="0" applyFont="1" applyFill="1" applyBorder="1" applyAlignment="1" applyProtection="1">
      <alignment vertical="top"/>
    </xf>
    <xf numFmtId="0" fontId="3" fillId="0" borderId="24" xfId="0" applyFont="1" applyFill="1" applyBorder="1" applyAlignment="1" applyProtection="1">
      <alignment horizontal="right"/>
    </xf>
    <xf numFmtId="4" fontId="147" fillId="0" borderId="0" xfId="0" applyNumberFormat="1" applyFont="1" applyFill="1" applyAlignment="1" applyProtection="1">
      <alignment horizontal="right" vertical="top"/>
      <protection locked="0"/>
    </xf>
    <xf numFmtId="0" fontId="83" fillId="0" borderId="24" xfId="0" applyFont="1" applyFill="1" applyBorder="1" applyAlignment="1" applyProtection="1">
      <alignment horizontal="right" vertical="top"/>
    </xf>
    <xf numFmtId="4" fontId="143" fillId="0" borderId="0" xfId="392" applyNumberFormat="1" applyFont="1" applyFill="1" applyAlignment="1" applyProtection="1">
      <alignment horizontal="right" vertical="top"/>
      <protection locked="0"/>
    </xf>
    <xf numFmtId="10" fontId="3" fillId="0" borderId="0" xfId="0" applyNumberFormat="1" applyFont="1" applyFill="1" applyAlignment="1" applyProtection="1">
      <alignment horizontal="right"/>
    </xf>
    <xf numFmtId="0" fontId="3" fillId="0" borderId="26" xfId="0" applyFont="1" applyFill="1" applyBorder="1" applyAlignment="1" applyProtection="1">
      <alignment vertical="top"/>
    </xf>
    <xf numFmtId="0" fontId="3" fillId="0" borderId="26" xfId="0" applyFont="1" applyFill="1" applyBorder="1" applyAlignment="1" applyProtection="1">
      <alignment horizontal="right" vertical="top"/>
    </xf>
    <xf numFmtId="0" fontId="94" fillId="0" borderId="26" xfId="0" applyFont="1" applyFill="1" applyBorder="1" applyAlignment="1" applyProtection="1">
      <alignment vertical="top"/>
    </xf>
    <xf numFmtId="0" fontId="94" fillId="0" borderId="26" xfId="0" applyFont="1" applyFill="1" applyBorder="1" applyAlignment="1" applyProtection="1">
      <alignment horizontal="right"/>
    </xf>
    <xf numFmtId="4" fontId="147" fillId="0" borderId="26" xfId="0" applyNumberFormat="1" applyFont="1" applyFill="1" applyBorder="1" applyAlignment="1" applyProtection="1">
      <alignment horizontal="right" vertical="top"/>
      <protection locked="0"/>
    </xf>
    <xf numFmtId="0" fontId="3" fillId="0" borderId="0" xfId="0" applyFont="1" applyFill="1" applyBorder="1" applyAlignment="1" applyProtection="1">
      <alignment horizontal="right"/>
    </xf>
    <xf numFmtId="0" fontId="138" fillId="0" borderId="0" xfId="0" applyFont="1" applyFill="1" applyAlignment="1" applyProtection="1">
      <alignment vertical="top"/>
    </xf>
    <xf numFmtId="49" fontId="22" fillId="0" borderId="0" xfId="1043" applyNumberFormat="1" applyFont="1" applyBorder="1" applyAlignment="1" applyProtection="1">
      <alignment vertical="top"/>
    </xf>
    <xf numFmtId="0" fontId="157" fillId="0" borderId="0" xfId="1043" applyNumberFormat="1" applyFont="1" applyFill="1" applyAlignment="1" applyProtection="1">
      <alignment horizontal="justify" vertical="justify" wrapText="1"/>
    </xf>
    <xf numFmtId="4" fontId="157" fillId="0" borderId="0" xfId="1043" applyNumberFormat="1" applyFont="1" applyFill="1" applyAlignment="1" applyProtection="1"/>
    <xf numFmtId="0" fontId="33" fillId="0" borderId="0" xfId="1043" applyFont="1" applyBorder="1" applyProtection="1"/>
    <xf numFmtId="49" fontId="33" fillId="0" borderId="0" xfId="1043" applyNumberFormat="1" applyFont="1" applyBorder="1" applyAlignment="1" applyProtection="1">
      <alignment vertical="top"/>
    </xf>
    <xf numFmtId="0" fontId="158" fillId="0" borderId="0" xfId="1043" applyNumberFormat="1" applyFont="1" applyFill="1" applyAlignment="1" applyProtection="1">
      <alignment vertical="justify" wrapText="1"/>
    </xf>
    <xf numFmtId="4" fontId="158" fillId="0" borderId="0" xfId="1043" applyNumberFormat="1" applyFont="1" applyFill="1" applyAlignment="1" applyProtection="1">
      <alignment wrapText="1"/>
    </xf>
    <xf numFmtId="0" fontId="33" fillId="0" borderId="0" xfId="1043" applyNumberFormat="1" applyFont="1" applyFill="1" applyBorder="1" applyAlignment="1" applyProtection="1">
      <alignment horizontal="justify" vertical="justify"/>
    </xf>
    <xf numFmtId="4" fontId="33" fillId="0" borderId="0" xfId="1043" applyNumberFormat="1" applyFont="1" applyFill="1" applyAlignment="1" applyProtection="1"/>
    <xf numFmtId="0" fontId="22" fillId="0" borderId="0" xfId="1043" applyNumberFormat="1" applyFont="1" applyFill="1" applyAlignment="1" applyProtection="1">
      <alignment horizontal="justify" vertical="justify" wrapText="1"/>
    </xf>
    <xf numFmtId="0" fontId="33" fillId="0" borderId="0" xfId="1043" applyNumberFormat="1" applyFont="1" applyFill="1" applyAlignment="1" applyProtection="1">
      <alignment horizontal="justify" vertical="justify" wrapText="1"/>
    </xf>
    <xf numFmtId="0" fontId="33" fillId="0" borderId="0" xfId="1043" applyNumberFormat="1" applyFont="1" applyAlignment="1" applyProtection="1">
      <alignment horizontal="justify" vertical="justify" wrapText="1"/>
    </xf>
    <xf numFmtId="4" fontId="33" fillId="0" borderId="0" xfId="1043" applyNumberFormat="1" applyFont="1" applyAlignment="1" applyProtection="1">
      <alignment horizontal="left" wrapText="1"/>
    </xf>
    <xf numFmtId="0" fontId="158" fillId="0" borderId="0" xfId="1043" applyNumberFormat="1" applyFont="1" applyFill="1" applyAlignment="1" applyProtection="1">
      <alignment horizontal="justify" vertical="justify" wrapText="1"/>
    </xf>
    <xf numFmtId="4" fontId="22" fillId="0" borderId="0" xfId="1043" applyNumberFormat="1" applyFont="1" applyFill="1" applyAlignment="1" applyProtection="1"/>
    <xf numFmtId="4" fontId="22" fillId="0" borderId="0" xfId="1043" applyNumberFormat="1" applyFont="1" applyAlignment="1" applyProtection="1"/>
    <xf numFmtId="181" fontId="157" fillId="0" borderId="0" xfId="1043" applyNumberFormat="1" applyFont="1" applyFill="1" applyAlignment="1" applyProtection="1"/>
    <xf numFmtId="49" fontId="157" fillId="0" borderId="0" xfId="1043" applyNumberFormat="1" applyFont="1" applyBorder="1" applyAlignment="1" applyProtection="1">
      <alignment vertical="top"/>
    </xf>
    <xf numFmtId="0" fontId="160" fillId="0" borderId="0" xfId="1043" applyNumberFormat="1" applyFont="1" applyAlignment="1" applyProtection="1">
      <alignment horizontal="justify" vertical="justify" wrapText="1"/>
    </xf>
    <xf numFmtId="4" fontId="160" fillId="0" borderId="0" xfId="1043" applyNumberFormat="1" applyFont="1" applyFill="1" applyAlignment="1" applyProtection="1"/>
    <xf numFmtId="181" fontId="160" fillId="0" borderId="0" xfId="1043" applyNumberFormat="1" applyFont="1" applyFill="1" applyAlignment="1" applyProtection="1"/>
    <xf numFmtId="4" fontId="157" fillId="0" borderId="0" xfId="1043" applyNumberFormat="1" applyFont="1" applyFill="1" applyAlignment="1" applyProtection="1">
      <alignment horizontal="right"/>
    </xf>
    <xf numFmtId="0" fontId="158" fillId="0" borderId="30" xfId="1043" applyNumberFormat="1" applyFont="1" applyFill="1" applyBorder="1" applyAlignment="1" applyProtection="1">
      <alignment horizontal="justify" vertical="justify" wrapText="1"/>
    </xf>
    <xf numFmtId="4" fontId="158" fillId="0" borderId="30" xfId="1043" applyNumberFormat="1" applyFont="1" applyFill="1" applyBorder="1" applyAlignment="1" applyProtection="1">
      <alignment horizontal="right"/>
    </xf>
    <xf numFmtId="181" fontId="158" fillId="0" borderId="30" xfId="1043" applyNumberFormat="1" applyFont="1" applyFill="1" applyBorder="1" applyAlignment="1" applyProtection="1"/>
    <xf numFmtId="0" fontId="157" fillId="0" borderId="0" xfId="1043" applyFont="1" applyBorder="1"/>
    <xf numFmtId="0" fontId="157" fillId="0" borderId="0" xfId="1043" applyFont="1"/>
    <xf numFmtId="0" fontId="162" fillId="0" borderId="0" xfId="1043" applyFont="1" applyAlignment="1">
      <alignment vertical="center"/>
    </xf>
    <xf numFmtId="2" fontId="157" fillId="0" borderId="0" xfId="1039" applyNumberFormat="1" applyFont="1" applyFill="1" applyAlignment="1">
      <alignment wrapText="1"/>
    </xf>
    <xf numFmtId="0" fontId="157" fillId="0" borderId="0" xfId="1039" applyFont="1" applyFill="1" applyAlignment="1">
      <alignment wrapText="1"/>
    </xf>
    <xf numFmtId="0" fontId="158" fillId="0" borderId="31" xfId="1039" applyFont="1" applyFill="1" applyBorder="1" applyAlignment="1">
      <alignment horizontal="justify" wrapText="1"/>
    </xf>
    <xf numFmtId="0" fontId="157" fillId="0" borderId="31" xfId="1039" applyFont="1" applyFill="1" applyBorder="1" applyAlignment="1">
      <alignment horizontal="center" wrapText="1"/>
    </xf>
    <xf numFmtId="0" fontId="157" fillId="0" borderId="19" xfId="1043" applyFont="1" applyFill="1" applyBorder="1" applyAlignment="1">
      <alignment horizontal="right" vertical="top"/>
    </xf>
    <xf numFmtId="0" fontId="157" fillId="0" borderId="19" xfId="1043" applyFont="1" applyFill="1" applyBorder="1" applyAlignment="1">
      <alignment horizontal="left" vertical="top" wrapText="1"/>
    </xf>
    <xf numFmtId="0" fontId="157" fillId="0" borderId="0" xfId="1043" applyFont="1" applyFill="1" applyBorder="1" applyAlignment="1">
      <alignment horizontal="right" vertical="top"/>
    </xf>
    <xf numFmtId="0" fontId="157" fillId="0" borderId="0" xfId="1043" applyFont="1" applyFill="1" applyBorder="1" applyAlignment="1">
      <alignment horizontal="left" vertical="top" wrapText="1"/>
    </xf>
    <xf numFmtId="0" fontId="157" fillId="0" borderId="0" xfId="1043" applyFont="1" applyFill="1" applyAlignment="1">
      <alignment horizontal="right" vertical="top"/>
    </xf>
    <xf numFmtId="0" fontId="157" fillId="0" borderId="0" xfId="706" applyNumberFormat="1" applyFont="1" applyAlignment="1" applyProtection="1">
      <alignment vertical="top" wrapText="1"/>
    </xf>
    <xf numFmtId="0" fontId="157" fillId="0" borderId="0" xfId="1043" applyFont="1" applyFill="1"/>
    <xf numFmtId="0" fontId="158" fillId="0" borderId="0" xfId="1039" applyFont="1" applyFill="1" applyBorder="1" applyAlignment="1">
      <alignment horizontal="justify" wrapText="1"/>
    </xf>
    <xf numFmtId="0" fontId="157" fillId="0" borderId="0" xfId="1043" applyFont="1" applyFill="1" applyAlignment="1">
      <alignment vertical="top" wrapText="1"/>
    </xf>
    <xf numFmtId="0" fontId="165" fillId="0" borderId="0" xfId="1043" applyFont="1" applyAlignment="1">
      <alignment horizontal="justify" vertical="top"/>
    </xf>
    <xf numFmtId="0" fontId="22" fillId="0" borderId="0" xfId="1043" applyFont="1" applyFill="1" applyAlignment="1">
      <alignment horizontal="right" vertical="top"/>
    </xf>
    <xf numFmtId="0" fontId="22" fillId="0" borderId="0" xfId="706" applyNumberFormat="1" applyFont="1" applyAlignment="1" applyProtection="1">
      <alignment vertical="top" wrapText="1"/>
    </xf>
    <xf numFmtId="0" fontId="22" fillId="0" borderId="0" xfId="1043" applyFont="1" applyFill="1"/>
    <xf numFmtId="0" fontId="22" fillId="0" borderId="0" xfId="1039" applyFont="1" applyFill="1" applyAlignment="1">
      <alignment wrapText="1"/>
    </xf>
    <xf numFmtId="0" fontId="166" fillId="0" borderId="0" xfId="1043" applyFont="1" applyAlignment="1">
      <alignment horizontal="justify" vertical="top"/>
    </xf>
    <xf numFmtId="0" fontId="157" fillId="0" borderId="0" xfId="1043" applyFont="1" applyFill="1" applyAlignment="1">
      <alignment horizontal="left" wrapText="1"/>
    </xf>
    <xf numFmtId="0" fontId="10" fillId="0" borderId="0" xfId="1043" applyFont="1" applyAlignment="1">
      <alignment horizontal="justify" vertical="top"/>
    </xf>
    <xf numFmtId="0" fontId="157" fillId="0" borderId="32" xfId="1043" applyFont="1" applyBorder="1"/>
    <xf numFmtId="0" fontId="157" fillId="0" borderId="32" xfId="1043" applyFont="1" applyBorder="1" applyAlignment="1">
      <alignment wrapText="1"/>
    </xf>
    <xf numFmtId="2" fontId="157" fillId="0" borderId="0" xfId="1039" applyNumberFormat="1" applyFont="1" applyFill="1" applyBorder="1" applyAlignment="1">
      <alignment horizontal="justify" wrapText="1"/>
    </xf>
    <xf numFmtId="0" fontId="157" fillId="0" borderId="0" xfId="1043" applyFont="1" applyFill="1" applyAlignment="1">
      <alignment wrapText="1"/>
    </xf>
    <xf numFmtId="0" fontId="158" fillId="0" borderId="33" xfId="1039" applyFont="1" applyFill="1" applyBorder="1" applyAlignment="1">
      <alignment horizontal="justify" wrapText="1"/>
    </xf>
    <xf numFmtId="0" fontId="157" fillId="0" borderId="33" xfId="1039" applyFont="1" applyFill="1" applyBorder="1" applyAlignment="1">
      <alignment horizontal="center" wrapText="1"/>
    </xf>
    <xf numFmtId="0" fontId="166" fillId="0" borderId="0" xfId="1043" applyFont="1" applyAlignment="1">
      <alignment horizontal="justify" vertical="top" wrapText="1"/>
    </xf>
    <xf numFmtId="0" fontId="166" fillId="0" borderId="0" xfId="1043" applyFont="1" applyAlignment="1">
      <alignment horizontal="center" vertical="top" wrapText="1"/>
    </xf>
    <xf numFmtId="0" fontId="157" fillId="0" borderId="0" xfId="1043" applyFont="1" applyBorder="1" applyAlignment="1">
      <alignment wrapText="1"/>
    </xf>
    <xf numFmtId="0" fontId="166" fillId="0" borderId="0" xfId="1039" applyFont="1" applyFill="1" applyAlignment="1">
      <alignment wrapText="1"/>
    </xf>
    <xf numFmtId="0" fontId="157" fillId="0" borderId="0" xfId="1043" applyFont="1" applyFill="1" applyAlignment="1">
      <alignment horizontal="justify" vertical="top" wrapText="1"/>
    </xf>
    <xf numFmtId="0" fontId="169" fillId="0" borderId="0" xfId="1043" applyFont="1" applyFill="1" applyBorder="1" applyAlignment="1">
      <alignment vertical="top" wrapText="1"/>
    </xf>
    <xf numFmtId="0" fontId="169" fillId="0" borderId="0" xfId="1043" applyFont="1" applyFill="1" applyBorder="1" applyAlignment="1">
      <alignment horizontal="left" vertical="top" wrapText="1"/>
    </xf>
    <xf numFmtId="1" fontId="169" fillId="0" borderId="0" xfId="1043" applyNumberFormat="1" applyFont="1" applyFill="1" applyBorder="1" applyAlignment="1">
      <alignment horizontal="center" wrapText="1"/>
    </xf>
    <xf numFmtId="0" fontId="166" fillId="0" borderId="0" xfId="1043" applyFont="1" applyFill="1"/>
    <xf numFmtId="0" fontId="157" fillId="0" borderId="19" xfId="1043" applyFont="1" applyFill="1" applyBorder="1" applyAlignment="1">
      <alignment vertical="top" wrapText="1"/>
    </xf>
    <xf numFmtId="0" fontId="157" fillId="0" borderId="0" xfId="1043" applyFont="1" applyFill="1" applyBorder="1" applyAlignment="1">
      <alignment vertical="top" wrapText="1"/>
    </xf>
    <xf numFmtId="2" fontId="158" fillId="0" borderId="0" xfId="1039" applyNumberFormat="1" applyFont="1" applyFill="1" applyBorder="1" applyAlignment="1">
      <alignment horizontal="left" wrapText="1"/>
    </xf>
    <xf numFmtId="0" fontId="157" fillId="0" borderId="0" xfId="1039" applyFont="1" applyFill="1" applyBorder="1" applyAlignment="1">
      <alignment horizontal="center" wrapText="1"/>
    </xf>
    <xf numFmtId="0" fontId="166" fillId="0" borderId="0" xfId="1044" applyFont="1" applyFill="1"/>
    <xf numFmtId="0" fontId="166" fillId="0" borderId="0" xfId="1043" applyFont="1" applyFill="1" applyAlignment="1">
      <alignment horizontal="justify" vertical="top"/>
    </xf>
    <xf numFmtId="0" fontId="166" fillId="0" borderId="0" xfId="1045" applyFont="1" applyFill="1"/>
    <xf numFmtId="0" fontId="166" fillId="0" borderId="0" xfId="1044" applyFont="1" applyFill="1" applyBorder="1" applyAlignment="1">
      <alignment vertical="top"/>
    </xf>
    <xf numFmtId="0" fontId="157" fillId="0" borderId="0" xfId="1039" applyFont="1" applyFill="1" applyAlignment="1">
      <alignment horizontal="right" vertical="top" wrapText="1"/>
    </xf>
    <xf numFmtId="0" fontId="158" fillId="0" borderId="0" xfId="1043" applyFont="1" applyFill="1" applyAlignment="1">
      <alignment horizontal="left" wrapText="1"/>
    </xf>
    <xf numFmtId="0" fontId="158" fillId="0" borderId="0" xfId="1043" applyFont="1" applyFill="1" applyAlignment="1">
      <alignment vertical="top" wrapText="1"/>
    </xf>
    <xf numFmtId="0" fontId="157" fillId="0" borderId="0" xfId="1043" applyFont="1" applyAlignment="1">
      <alignment vertical="top" wrapText="1"/>
    </xf>
    <xf numFmtId="0" fontId="157" fillId="0" borderId="0" xfId="1043" applyFont="1" applyAlignment="1">
      <alignment horizontal="justify" vertical="top"/>
    </xf>
    <xf numFmtId="0" fontId="157" fillId="0" borderId="0" xfId="1043" applyFont="1" applyAlignment="1">
      <alignment horizontal="justify" vertical="top" wrapText="1"/>
    </xf>
    <xf numFmtId="0" fontId="157" fillId="0" borderId="32" xfId="1043" applyFont="1" applyBorder="1" applyAlignment="1">
      <alignment horizontal="justify" vertical="top"/>
    </xf>
    <xf numFmtId="0" fontId="157" fillId="0" borderId="32" xfId="1043" applyFont="1" applyBorder="1" applyAlignment="1">
      <alignment horizontal="justify" vertical="top" wrapText="1"/>
    </xf>
    <xf numFmtId="0" fontId="157" fillId="0" borderId="0" xfId="1043" applyFont="1" applyBorder="1" applyAlignment="1">
      <alignment horizontal="justify" vertical="top"/>
    </xf>
    <xf numFmtId="0" fontId="157" fillId="0" borderId="0" xfId="1043" applyFont="1" applyBorder="1" applyAlignment="1">
      <alignment horizontal="justify" vertical="top" wrapText="1"/>
    </xf>
    <xf numFmtId="0" fontId="157" fillId="0" borderId="0" xfId="1043" applyFont="1" applyBorder="1" applyAlignment="1">
      <alignment horizontal="left" vertical="top" wrapText="1"/>
    </xf>
    <xf numFmtId="0" fontId="170" fillId="0" borderId="0" xfId="1043" applyFont="1" applyAlignment="1">
      <alignment horizontal="left" vertical="top" wrapText="1"/>
    </xf>
    <xf numFmtId="1" fontId="157" fillId="0" borderId="0" xfId="1043" applyNumberFormat="1" applyFont="1" applyFill="1" applyBorder="1" applyAlignment="1">
      <alignment horizontal="center" vertical="center" wrapText="1"/>
    </xf>
    <xf numFmtId="0" fontId="157" fillId="0" borderId="0" xfId="1043" applyFont="1" applyFill="1" applyBorder="1" applyAlignment="1">
      <alignment horizontal="justify" vertical="center" wrapText="1"/>
    </xf>
    <xf numFmtId="0" fontId="157" fillId="0" borderId="0" xfId="1039" applyFont="1" applyFill="1" applyBorder="1" applyAlignment="1">
      <alignment horizontal="justify" vertical="top" wrapText="1"/>
    </xf>
    <xf numFmtId="0" fontId="157" fillId="0" borderId="0" xfId="1043" applyFont="1" applyFill="1" applyBorder="1" applyAlignment="1">
      <alignment horizontal="justify" vertical="top" wrapText="1"/>
    </xf>
    <xf numFmtId="1" fontId="157" fillId="0" borderId="0" xfId="1043" applyNumberFormat="1" applyFont="1" applyFill="1" applyBorder="1" applyAlignment="1">
      <alignment horizontal="center" wrapText="1"/>
    </xf>
    <xf numFmtId="0" fontId="157" fillId="0" borderId="0" xfId="1039" applyFont="1" applyFill="1" applyBorder="1" applyAlignment="1">
      <alignment horizontal="justify" vertical="center" wrapText="1"/>
    </xf>
    <xf numFmtId="0" fontId="157" fillId="48" borderId="0" xfId="1039" applyFont="1" applyFill="1" applyBorder="1" applyAlignment="1">
      <alignment horizontal="justify" vertical="center" wrapText="1"/>
    </xf>
    <xf numFmtId="0" fontId="157" fillId="0" borderId="0" xfId="1039" applyFont="1" applyFill="1" applyBorder="1" applyAlignment="1">
      <alignment horizontal="left" vertical="top" wrapText="1"/>
    </xf>
    <xf numFmtId="1" fontId="157" fillId="0" borderId="0" xfId="1039" applyNumberFormat="1" applyFont="1" applyFill="1" applyBorder="1" applyAlignment="1">
      <alignment horizontal="center" wrapText="1"/>
    </xf>
    <xf numFmtId="0" fontId="157" fillId="0" borderId="0" xfId="1039" applyFont="1" applyFill="1" applyBorder="1" applyAlignment="1">
      <alignment horizontal="center" vertical="center" wrapText="1"/>
    </xf>
    <xf numFmtId="2" fontId="157" fillId="0" borderId="0" xfId="1039" applyNumberFormat="1" applyFont="1" applyFill="1" applyBorder="1" applyAlignment="1">
      <alignment horizontal="justify" vertical="top" wrapText="1"/>
    </xf>
    <xf numFmtId="0" fontId="157" fillId="0" borderId="0" xfId="1039" applyFont="1" applyFill="1" applyBorder="1" applyAlignment="1">
      <alignment horizontal="center" vertical="top" wrapText="1"/>
    </xf>
    <xf numFmtId="1" fontId="157" fillId="0" borderId="0" xfId="1039" applyNumberFormat="1" applyFont="1" applyFill="1" applyBorder="1" applyAlignment="1">
      <alignment horizontal="center" vertical="center" wrapText="1"/>
    </xf>
    <xf numFmtId="0" fontId="157" fillId="0" borderId="0" xfId="1043" applyFont="1" applyFill="1" applyAlignment="1">
      <alignment horizontal="justify" vertical="top"/>
    </xf>
    <xf numFmtId="0" fontId="157" fillId="0" borderId="0" xfId="1043" applyFont="1" applyBorder="1" applyAlignment="1">
      <alignment horizontal="justify"/>
    </xf>
    <xf numFmtId="0" fontId="157" fillId="0" borderId="0" xfId="1043" applyFont="1" applyBorder="1" applyAlignment="1">
      <alignment horizontal="left" wrapText="1"/>
    </xf>
    <xf numFmtId="0" fontId="157" fillId="0" borderId="0" xfId="1043" applyFont="1" applyBorder="1" applyAlignment="1">
      <alignment vertical="top" wrapText="1"/>
    </xf>
    <xf numFmtId="0" fontId="157" fillId="0" borderId="0" xfId="1043" applyFont="1" applyFill="1" applyAlignment="1">
      <alignment horizontal="left" vertical="top" wrapText="1"/>
    </xf>
    <xf numFmtId="0" fontId="157" fillId="0" borderId="32" xfId="1043" applyFont="1" applyFill="1" applyBorder="1" applyAlignment="1">
      <alignment horizontal="justify" vertical="top"/>
    </xf>
    <xf numFmtId="0" fontId="157" fillId="0" borderId="32" xfId="1043" applyFont="1" applyFill="1" applyBorder="1" applyAlignment="1">
      <alignment horizontal="justify" vertical="top" wrapText="1"/>
    </xf>
    <xf numFmtId="0" fontId="157" fillId="0" borderId="0" xfId="1043" applyFont="1" applyFill="1" applyBorder="1" applyAlignment="1">
      <alignment horizontal="justify" vertical="top"/>
    </xf>
    <xf numFmtId="0" fontId="102" fillId="0" borderId="26" xfId="0" applyFont="1" applyBorder="1" applyProtection="1"/>
    <xf numFmtId="0" fontId="102" fillId="0" borderId="0" xfId="0" applyFont="1" applyProtection="1"/>
    <xf numFmtId="44" fontId="105" fillId="0" borderId="19" xfId="0" applyNumberFormat="1" applyFont="1" applyBorder="1" applyAlignment="1" applyProtection="1">
      <alignment horizontal="center" vertical="center"/>
    </xf>
    <xf numFmtId="44" fontId="105" fillId="0" borderId="0" xfId="0" applyNumberFormat="1" applyFont="1" applyBorder="1" applyAlignment="1" applyProtection="1">
      <alignment horizontal="center" vertical="center"/>
    </xf>
    <xf numFmtId="44" fontId="3" fillId="0" borderId="0" xfId="0" applyNumberFormat="1" applyFont="1" applyFill="1" applyBorder="1" applyAlignment="1" applyProtection="1">
      <alignment horizontal="center" vertical="center" wrapText="1"/>
    </xf>
    <xf numFmtId="44" fontId="3" fillId="0" borderId="0" xfId="0" applyNumberFormat="1" applyFont="1" applyFill="1" applyBorder="1" applyAlignment="1" applyProtection="1">
      <alignment horizontal="center" vertical="center"/>
    </xf>
    <xf numFmtId="44" fontId="105" fillId="0" borderId="0" xfId="0" applyNumberFormat="1" applyFont="1" applyBorder="1" applyAlignment="1" applyProtection="1">
      <alignment horizontal="right"/>
    </xf>
    <xf numFmtId="44" fontId="105" fillId="0" borderId="26" xfId="0" applyNumberFormat="1" applyFont="1" applyBorder="1" applyAlignment="1" applyProtection="1">
      <alignment horizontal="right"/>
    </xf>
    <xf numFmtId="44" fontId="102" fillId="0" borderId="0" xfId="0" applyNumberFormat="1" applyFont="1" applyBorder="1" applyProtection="1"/>
    <xf numFmtId="44" fontId="100" fillId="0" borderId="0" xfId="0" applyNumberFormat="1" applyFont="1" applyBorder="1" applyProtection="1"/>
    <xf numFmtId="44" fontId="100" fillId="0" borderId="26" xfId="0" applyNumberFormat="1" applyFont="1" applyBorder="1" applyProtection="1"/>
    <xf numFmtId="44" fontId="110" fillId="0" borderId="0" xfId="403" applyFont="1" applyProtection="1"/>
    <xf numFmtId="44" fontId="105" fillId="0" borderId="19" xfId="0" applyNumberFormat="1" applyFont="1" applyBorder="1" applyAlignment="1" applyProtection="1">
      <alignment horizontal="right"/>
    </xf>
    <xf numFmtId="44" fontId="3" fillId="0" borderId="0" xfId="0" applyNumberFormat="1" applyFont="1" applyAlignment="1" applyProtection="1">
      <alignment horizontal="center" wrapText="1"/>
    </xf>
    <xf numFmtId="44" fontId="3" fillId="0" borderId="0" xfId="1041" applyNumberFormat="1" applyFont="1" applyFill="1" applyBorder="1" applyAlignment="1" applyProtection="1">
      <alignment horizontal="center" wrapText="1"/>
    </xf>
    <xf numFmtId="44" fontId="3" fillId="0" borderId="0" xfId="0" applyNumberFormat="1" applyFont="1" applyFill="1" applyBorder="1" applyAlignment="1" applyProtection="1">
      <alignment horizontal="right" wrapText="1"/>
    </xf>
    <xf numFmtId="44" fontId="80" fillId="0" borderId="0" xfId="0" applyNumberFormat="1" applyFont="1" applyFill="1" applyBorder="1" applyAlignment="1" applyProtection="1">
      <alignment horizontal="right"/>
    </xf>
    <xf numFmtId="44" fontId="80" fillId="0" borderId="26" xfId="0" applyNumberFormat="1" applyFont="1" applyFill="1" applyBorder="1" applyAlignment="1" applyProtection="1">
      <alignment horizontal="right"/>
    </xf>
    <xf numFmtId="44" fontId="102" fillId="0" borderId="0" xfId="0" applyNumberFormat="1" applyFont="1" applyProtection="1"/>
    <xf numFmtId="0" fontId="118" fillId="0" borderId="0" xfId="1040" applyFont="1" applyAlignment="1" applyProtection="1">
      <alignment vertical="top"/>
    </xf>
    <xf numFmtId="0" fontId="119" fillId="0" borderId="0" xfId="1040" applyFont="1" applyAlignment="1" applyProtection="1">
      <alignment vertical="top"/>
    </xf>
    <xf numFmtId="0" fontId="118" fillId="0" borderId="0" xfId="1040" applyFont="1" applyProtection="1"/>
    <xf numFmtId="0" fontId="120" fillId="0" borderId="0" xfId="1040" applyFont="1" applyFill="1" applyAlignment="1" applyProtection="1">
      <alignment horizontal="center" vertical="top"/>
    </xf>
    <xf numFmtId="0" fontId="121" fillId="0" borderId="0" xfId="1040" applyFont="1" applyFill="1" applyAlignment="1" applyProtection="1">
      <alignment horizontal="right" vertical="top"/>
    </xf>
    <xf numFmtId="0" fontId="120" fillId="0" borderId="0" xfId="1040" applyFont="1" applyFill="1" applyProtection="1"/>
    <xf numFmtId="0" fontId="124" fillId="0" borderId="26" xfId="1040" applyFont="1" applyFill="1" applyBorder="1" applyProtection="1"/>
    <xf numFmtId="0" fontId="124" fillId="0" borderId="26" xfId="1040" applyFont="1" applyFill="1" applyBorder="1" applyAlignment="1" applyProtection="1">
      <alignment horizontal="left"/>
    </xf>
    <xf numFmtId="0" fontId="89" fillId="0" borderId="0" xfId="1040" applyFont="1" applyFill="1" applyBorder="1" applyAlignment="1" applyProtection="1">
      <alignment horizontal="left"/>
    </xf>
    <xf numFmtId="0" fontId="48" fillId="0" borderId="0" xfId="1040" applyFont="1" applyAlignment="1" applyProtection="1">
      <alignment vertical="top"/>
    </xf>
    <xf numFmtId="0" fontId="48" fillId="0" borderId="0" xfId="1040" applyFont="1" applyAlignment="1" applyProtection="1">
      <alignment horizontal="right" vertical="top"/>
    </xf>
    <xf numFmtId="0" fontId="48" fillId="0" borderId="0" xfId="1040" applyFont="1" applyProtection="1"/>
    <xf numFmtId="0" fontId="48" fillId="0" borderId="0" xfId="1040" applyFont="1" applyBorder="1" applyProtection="1"/>
    <xf numFmtId="0" fontId="12" fillId="0" borderId="0" xfId="1040" applyFont="1" applyAlignment="1" applyProtection="1">
      <alignment vertical="top"/>
    </xf>
    <xf numFmtId="0" fontId="12" fillId="0" borderId="0" xfId="1040" applyFont="1" applyProtection="1"/>
    <xf numFmtId="0" fontId="5" fillId="0" borderId="0" xfId="1040" applyFont="1" applyAlignment="1" applyProtection="1">
      <alignment vertical="top"/>
    </xf>
    <xf numFmtId="0" fontId="5" fillId="0" borderId="0" xfId="1040" applyFont="1" applyProtection="1"/>
    <xf numFmtId="0" fontId="78" fillId="0" borderId="0" xfId="1040" applyFont="1" applyAlignment="1" applyProtection="1">
      <alignment vertical="top"/>
    </xf>
    <xf numFmtId="0" fontId="0" fillId="0" borderId="0" xfId="0" applyProtection="1">
      <protection locked="0"/>
    </xf>
    <xf numFmtId="4" fontId="143" fillId="0" borderId="0" xfId="0" applyNumberFormat="1" applyFont="1" applyAlignment="1" applyProtection="1">
      <alignment horizontal="right" vertical="top"/>
    </xf>
    <xf numFmtId="4" fontId="143" fillId="0" borderId="0" xfId="0" applyNumberFormat="1" applyFont="1" applyFill="1" applyAlignment="1" applyProtection="1">
      <alignment horizontal="right" vertical="top"/>
    </xf>
    <xf numFmtId="4" fontId="138" fillId="0" borderId="0" xfId="0" applyNumberFormat="1" applyFont="1" applyFill="1" applyAlignment="1" applyProtection="1">
      <alignment horizontal="right" vertical="top"/>
    </xf>
    <xf numFmtId="4" fontId="143" fillId="0" borderId="24" xfId="0" applyNumberFormat="1" applyFont="1" applyFill="1" applyBorder="1" applyAlignment="1" applyProtection="1">
      <alignment horizontal="right" vertical="top"/>
    </xf>
    <xf numFmtId="4" fontId="143" fillId="0" borderId="0" xfId="1150" applyNumberFormat="1" applyFont="1" applyFill="1" applyAlignment="1" applyProtection="1">
      <alignment horizontal="right" vertical="top"/>
    </xf>
    <xf numFmtId="4" fontId="147" fillId="0" borderId="24" xfId="0" applyNumberFormat="1" applyFont="1" applyFill="1" applyBorder="1" applyAlignment="1" applyProtection="1">
      <alignment vertical="top"/>
    </xf>
    <xf numFmtId="4" fontId="147" fillId="0" borderId="0" xfId="0" applyNumberFormat="1" applyFont="1" applyFill="1" applyBorder="1" applyAlignment="1" applyProtection="1">
      <alignment horizontal="right" vertical="top"/>
    </xf>
    <xf numFmtId="4" fontId="143" fillId="0" borderId="0" xfId="1150" applyNumberFormat="1" applyFont="1" applyAlignment="1" applyProtection="1">
      <alignment horizontal="right" vertical="top"/>
    </xf>
    <xf numFmtId="4" fontId="143" fillId="49" borderId="0" xfId="1150" applyNumberFormat="1" applyFont="1" applyFill="1" applyAlignment="1" applyProtection="1">
      <alignment horizontal="right" vertical="top"/>
    </xf>
    <xf numFmtId="4" fontId="143" fillId="0" borderId="0" xfId="1056" applyNumberFormat="1" applyFont="1" applyFill="1" applyAlignment="1" applyProtection="1">
      <alignment horizontal="right" vertical="top"/>
    </xf>
    <xf numFmtId="4" fontId="147" fillId="0" borderId="24" xfId="0" applyNumberFormat="1" applyFont="1" applyFill="1" applyBorder="1" applyAlignment="1" applyProtection="1">
      <alignment horizontal="right" vertical="top"/>
    </xf>
    <xf numFmtId="4" fontId="143" fillId="0" borderId="0" xfId="1061" applyNumberFormat="1" applyFont="1" applyAlignment="1" applyProtection="1">
      <alignment horizontal="right" vertical="top"/>
    </xf>
    <xf numFmtId="4" fontId="143" fillId="0" borderId="0" xfId="399" applyNumberFormat="1" applyFont="1" applyFill="1" applyBorder="1" applyAlignment="1" applyProtection="1">
      <alignment horizontal="right" vertical="top"/>
    </xf>
    <xf numFmtId="4" fontId="143" fillId="0" borderId="0" xfId="0" applyNumberFormat="1" applyFont="1" applyFill="1" applyAlignment="1" applyProtection="1">
      <alignment horizontal="right"/>
    </xf>
    <xf numFmtId="4" fontId="143" fillId="0" borderId="0" xfId="1056" applyNumberFormat="1" applyFont="1" applyAlignment="1" applyProtection="1">
      <alignment horizontal="right" vertical="top"/>
    </xf>
    <xf numFmtId="4" fontId="147" fillId="0" borderId="0" xfId="0" applyNumberFormat="1" applyFont="1" applyFill="1" applyAlignment="1" applyProtection="1">
      <alignment horizontal="right" vertical="top"/>
    </xf>
    <xf numFmtId="4" fontId="143" fillId="0" borderId="0" xfId="392" applyNumberFormat="1" applyFont="1" applyFill="1" applyAlignment="1" applyProtection="1">
      <alignment horizontal="right" vertical="top"/>
    </xf>
    <xf numFmtId="4" fontId="147" fillId="0" borderId="0" xfId="392" applyNumberFormat="1" applyFont="1" applyFill="1" applyAlignment="1" applyProtection="1">
      <alignment horizontal="right" vertical="top"/>
    </xf>
    <xf numFmtId="4" fontId="147" fillId="0" borderId="26" xfId="392" applyNumberFormat="1" applyFont="1" applyFill="1" applyBorder="1" applyAlignment="1" applyProtection="1">
      <alignment horizontal="right" vertical="top"/>
    </xf>
    <xf numFmtId="0" fontId="0" fillId="0" borderId="0" xfId="0" applyProtection="1"/>
    <xf numFmtId="9" fontId="100" fillId="0" borderId="26" xfId="0" applyNumberFormat="1" applyFont="1" applyBorder="1" applyProtection="1"/>
    <xf numFmtId="169" fontId="120" fillId="0" borderId="0" xfId="1040" applyNumberFormat="1" applyFont="1" applyFill="1" applyAlignment="1" applyProtection="1">
      <alignment horizontal="center"/>
    </xf>
    <xf numFmtId="169" fontId="122" fillId="0" borderId="0" xfId="1040" applyNumberFormat="1" applyFont="1" applyFill="1" applyAlignment="1" applyProtection="1">
      <alignment horizontal="center"/>
    </xf>
    <xf numFmtId="169" fontId="124" fillId="0" borderId="0" xfId="1040" applyNumberFormat="1" applyFont="1" applyFill="1" applyBorder="1" applyAlignment="1" applyProtection="1">
      <alignment horizontal="right"/>
    </xf>
    <xf numFmtId="169" fontId="124" fillId="0" borderId="26" xfId="1040" applyNumberFormat="1" applyFont="1" applyFill="1" applyBorder="1" applyAlignment="1" applyProtection="1">
      <alignment horizontal="right"/>
    </xf>
    <xf numFmtId="169" fontId="89" fillId="0" borderId="0" xfId="1040" applyNumberFormat="1" applyFont="1" applyFill="1" applyBorder="1" applyAlignment="1" applyProtection="1">
      <alignment horizontal="left"/>
    </xf>
    <xf numFmtId="169" fontId="124" fillId="0" borderId="0" xfId="1040" quotePrefix="1" applyNumberFormat="1" applyFont="1" applyFill="1" applyBorder="1" applyAlignment="1" applyProtection="1">
      <alignment horizontal="right"/>
    </xf>
    <xf numFmtId="169" fontId="48" fillId="0" borderId="0" xfId="1040" applyNumberFormat="1" applyFont="1" applyBorder="1" applyProtection="1"/>
    <xf numFmtId="169" fontId="5" fillId="0" borderId="0" xfId="1040" applyNumberFormat="1" applyFont="1" applyProtection="1"/>
    <xf numFmtId="0" fontId="172" fillId="0" borderId="0" xfId="0" applyFont="1" applyFill="1" applyAlignment="1" applyProtection="1">
      <alignment horizontal="left" vertical="top" wrapText="1"/>
    </xf>
    <xf numFmtId="181" fontId="3" fillId="0" borderId="0" xfId="1192" applyNumberFormat="1" applyFont="1" applyFill="1" applyAlignment="1" applyProtection="1">
      <alignment horizontal="right" vertical="top"/>
      <protection locked="0"/>
    </xf>
    <xf numFmtId="44" fontId="102" fillId="0" borderId="0" xfId="0" applyNumberFormat="1" applyFont="1" applyBorder="1" applyAlignment="1" applyProtection="1">
      <alignment horizontal="right"/>
    </xf>
    <xf numFmtId="181" fontId="76" fillId="47" borderId="21" xfId="0" applyNumberFormat="1" applyFont="1" applyFill="1" applyBorder="1" applyAlignment="1" applyProtection="1">
      <alignment horizontal="left"/>
      <protection locked="0"/>
    </xf>
    <xf numFmtId="181" fontId="76" fillId="47" borderId="34" xfId="403" applyNumberFormat="1" applyFont="1" applyFill="1" applyBorder="1" applyAlignment="1" applyProtection="1">
      <alignment horizontal="left"/>
    </xf>
    <xf numFmtId="181" fontId="75" fillId="0" borderId="0" xfId="0" applyNumberFormat="1" applyFont="1" applyFill="1" applyBorder="1" applyAlignment="1" applyProtection="1">
      <alignment horizontal="left"/>
      <protection locked="0"/>
    </xf>
    <xf numFmtId="181" fontId="75" fillId="0" borderId="0" xfId="403" applyNumberFormat="1" applyFont="1" applyFill="1" applyBorder="1" applyAlignment="1" applyProtection="1">
      <alignment horizontal="left"/>
    </xf>
    <xf numFmtId="181" fontId="5" fillId="0" borderId="0" xfId="1192" applyNumberFormat="1" applyFont="1" applyFill="1" applyBorder="1" applyAlignment="1" applyProtection="1">
      <alignment horizontal="right"/>
      <protection locked="0"/>
    </xf>
    <xf numFmtId="181" fontId="5" fillId="0" borderId="0" xfId="403" applyNumberFormat="1" applyFont="1" applyAlignment="1" applyProtection="1">
      <alignment horizontal="right"/>
    </xf>
    <xf numFmtId="181" fontId="78" fillId="0" borderId="0" xfId="0" applyNumberFormat="1" applyFont="1" applyAlignment="1" applyProtection="1">
      <alignment horizontal="right" wrapText="1"/>
      <protection locked="0"/>
    </xf>
    <xf numFmtId="181" fontId="78" fillId="0" borderId="0" xfId="403" applyNumberFormat="1" applyFont="1" applyAlignment="1" applyProtection="1">
      <alignment wrapText="1"/>
    </xf>
    <xf numFmtId="181" fontId="5" fillId="4" borderId="20" xfId="1041" applyNumberFormat="1" applyFont="1" applyFill="1" applyBorder="1" applyAlignment="1" applyProtection="1">
      <alignment horizontal="right" wrapText="1"/>
      <protection locked="0"/>
    </xf>
    <xf numFmtId="181" fontId="5" fillId="4" borderId="20" xfId="403" applyNumberFormat="1" applyFont="1" applyFill="1" applyBorder="1" applyAlignment="1" applyProtection="1">
      <alignment horizontal="center" wrapText="1"/>
    </xf>
    <xf numFmtId="181" fontId="75" fillId="0" borderId="19" xfId="1273" applyNumberFormat="1" applyFont="1" applyFill="1" applyBorder="1" applyAlignment="1" applyProtection="1">
      <alignment horizontal="right" wrapText="1"/>
      <protection locked="0"/>
    </xf>
    <xf numFmtId="181" fontId="5" fillId="0" borderId="19" xfId="403" applyNumberFormat="1" applyFont="1" applyBorder="1" applyAlignment="1" applyProtection="1">
      <alignment horizontal="right"/>
    </xf>
    <xf numFmtId="181" fontId="5" fillId="0" borderId="0" xfId="0" applyNumberFormat="1" applyFont="1" applyFill="1" applyProtection="1">
      <protection locked="0"/>
    </xf>
    <xf numFmtId="181" fontId="5" fillId="0" borderId="0" xfId="0" applyNumberFormat="1" applyFont="1" applyFill="1" applyBorder="1" applyAlignment="1" applyProtection="1">
      <alignment vertical="top" wrapText="1"/>
      <protection locked="0"/>
    </xf>
    <xf numFmtId="181" fontId="5" fillId="0" borderId="0" xfId="403" applyNumberFormat="1" applyFont="1" applyFill="1" applyBorder="1" applyAlignment="1" applyProtection="1">
      <alignment vertical="top" wrapText="1"/>
    </xf>
    <xf numFmtId="181" fontId="5" fillId="0" borderId="0" xfId="0" applyNumberFormat="1" applyFont="1" applyBorder="1" applyAlignment="1" applyProtection="1">
      <alignment vertical="top" wrapText="1"/>
      <protection locked="0"/>
    </xf>
    <xf numFmtId="181" fontId="5" fillId="0" borderId="0" xfId="403" applyNumberFormat="1" applyFont="1" applyBorder="1" applyAlignment="1" applyProtection="1">
      <alignment vertical="top" wrapText="1"/>
    </xf>
    <xf numFmtId="181" fontId="5" fillId="0" borderId="0" xfId="0" applyNumberFormat="1" applyFont="1" applyFill="1" applyBorder="1" applyAlignment="1" applyProtection="1">
      <alignment horizontal="right"/>
      <protection locked="0"/>
    </xf>
    <xf numFmtId="181" fontId="5" fillId="0" borderId="0" xfId="403" applyNumberFormat="1" applyFont="1" applyBorder="1" applyAlignment="1" applyProtection="1">
      <alignment horizontal="right"/>
    </xf>
    <xf numFmtId="181" fontId="5" fillId="0" borderId="0" xfId="0" applyNumberFormat="1" applyFont="1" applyAlignment="1" applyProtection="1">
      <alignment horizontal="right"/>
      <protection locked="0"/>
    </xf>
    <xf numFmtId="181" fontId="5" fillId="0" borderId="0" xfId="403" applyNumberFormat="1" applyFont="1" applyProtection="1"/>
    <xf numFmtId="181" fontId="5" fillId="0" borderId="0" xfId="0" applyNumberFormat="1" applyFont="1" applyAlignment="1" applyProtection="1">
      <alignment horizontal="right" wrapText="1"/>
      <protection locked="0"/>
    </xf>
    <xf numFmtId="181" fontId="5" fillId="0" borderId="0" xfId="403" applyNumberFormat="1" applyFont="1" applyAlignment="1" applyProtection="1">
      <alignment wrapText="1"/>
    </xf>
    <xf numFmtId="181" fontId="5" fillId="0" borderId="0" xfId="0" applyNumberFormat="1" applyFont="1" applyFill="1" applyAlignment="1" applyProtection="1">
      <alignment horizontal="right" wrapText="1"/>
      <protection locked="0"/>
    </xf>
    <xf numFmtId="181" fontId="5" fillId="0" borderId="0" xfId="403" applyNumberFormat="1" applyFont="1" applyFill="1" applyAlignment="1" applyProtection="1">
      <alignment horizontal="right"/>
    </xf>
    <xf numFmtId="181" fontId="5" fillId="0" borderId="0" xfId="403" applyNumberFormat="1" applyFont="1" applyFill="1" applyAlignment="1" applyProtection="1">
      <alignment wrapText="1"/>
    </xf>
    <xf numFmtId="181" fontId="5" fillId="0" borderId="0" xfId="1192" applyNumberFormat="1" applyFont="1" applyFill="1" applyAlignment="1" applyProtection="1">
      <alignment horizontal="right"/>
      <protection locked="0"/>
    </xf>
    <xf numFmtId="181" fontId="5" fillId="0" borderId="0" xfId="0" applyNumberFormat="1" applyFont="1" applyFill="1" applyAlignment="1" applyProtection="1">
      <alignment horizontal="right"/>
      <protection locked="0"/>
    </xf>
    <xf numFmtId="181" fontId="5" fillId="0" borderId="0" xfId="403" applyNumberFormat="1" applyFont="1" applyFill="1" applyProtection="1"/>
    <xf numFmtId="181" fontId="3" fillId="0" borderId="0" xfId="1192" applyNumberFormat="1" applyFont="1" applyFill="1" applyAlignment="1" applyProtection="1">
      <alignment horizontal="right"/>
      <protection locked="0"/>
    </xf>
    <xf numFmtId="181" fontId="3" fillId="0" borderId="0" xfId="1042" applyNumberFormat="1" applyFont="1" applyFill="1" applyAlignment="1" applyProtection="1">
      <alignment horizontal="right"/>
    </xf>
    <xf numFmtId="181" fontId="77" fillId="0" borderId="23" xfId="0" applyNumberFormat="1" applyFont="1" applyFill="1" applyBorder="1" applyAlignment="1" applyProtection="1">
      <alignment horizontal="right" wrapText="1"/>
      <protection locked="0"/>
    </xf>
    <xf numFmtId="181" fontId="77" fillId="0" borderId="23" xfId="403" applyNumberFormat="1" applyFont="1" applyFill="1" applyBorder="1" applyAlignment="1" applyProtection="1">
      <alignment wrapText="1"/>
    </xf>
    <xf numFmtId="181" fontId="78" fillId="0" borderId="0" xfId="0" applyNumberFormat="1" applyFont="1" applyFill="1" applyAlignment="1" applyProtection="1">
      <alignment horizontal="right" wrapText="1"/>
      <protection locked="0"/>
    </xf>
    <xf numFmtId="181" fontId="78" fillId="0" borderId="0" xfId="0" applyNumberFormat="1" applyFont="1" applyFill="1" applyAlignment="1" applyProtection="1">
      <alignment wrapText="1"/>
    </xf>
    <xf numFmtId="181" fontId="78" fillId="0" borderId="0" xfId="0" applyNumberFormat="1" applyFont="1" applyAlignment="1" applyProtection="1">
      <alignment wrapText="1"/>
    </xf>
    <xf numFmtId="181" fontId="5" fillId="4" borderId="27" xfId="1041" applyNumberFormat="1" applyFont="1" applyFill="1" applyBorder="1" applyAlignment="1" applyProtection="1">
      <alignment horizontal="center" wrapText="1"/>
    </xf>
    <xf numFmtId="181" fontId="5" fillId="0" borderId="0" xfId="1041" applyNumberFormat="1" applyFont="1" applyFill="1" applyBorder="1" applyAlignment="1" applyProtection="1">
      <alignment horizontal="right" wrapText="1"/>
      <protection locked="0"/>
    </xf>
    <xf numFmtId="181" fontId="5" fillId="0" borderId="0" xfId="1041" applyNumberFormat="1" applyFont="1" applyFill="1" applyBorder="1" applyAlignment="1" applyProtection="1">
      <alignment horizontal="center" wrapText="1"/>
    </xf>
    <xf numFmtId="181" fontId="5" fillId="0" borderId="0" xfId="1042" applyNumberFormat="1" applyFont="1" applyAlignment="1" applyProtection="1">
      <alignment horizontal="right"/>
    </xf>
    <xf numFmtId="181" fontId="60" fillId="0" borderId="0" xfId="1192" applyNumberFormat="1" applyFont="1" applyFill="1" applyAlignment="1" applyProtection="1">
      <alignment horizontal="right"/>
      <protection locked="0"/>
    </xf>
    <xf numFmtId="181" fontId="60" fillId="0" borderId="0" xfId="1042" applyNumberFormat="1" applyFont="1" applyAlignment="1" applyProtection="1">
      <alignment horizontal="right"/>
    </xf>
    <xf numFmtId="181" fontId="77" fillId="0" borderId="23" xfId="403" applyNumberFormat="1" applyFont="1" applyBorder="1" applyAlignment="1" applyProtection="1">
      <alignment wrapText="1"/>
    </xf>
    <xf numFmtId="181" fontId="75" fillId="0" borderId="0" xfId="1273" applyNumberFormat="1" applyFont="1" applyFill="1" applyBorder="1" applyAlignment="1" applyProtection="1">
      <alignment horizontal="right" wrapText="1"/>
      <protection locked="0"/>
    </xf>
    <xf numFmtId="181" fontId="5" fillId="0" borderId="0" xfId="1192" applyNumberFormat="1" applyFont="1" applyFill="1" applyBorder="1" applyAlignment="1" applyProtection="1">
      <alignment horizontal="right"/>
    </xf>
    <xf numFmtId="181" fontId="5" fillId="0" borderId="0" xfId="0" applyNumberFormat="1" applyFont="1" applyProtection="1"/>
    <xf numFmtId="49" fontId="173" fillId="0" borderId="0" xfId="0" applyNumberFormat="1" applyFont="1" applyFill="1" applyBorder="1" applyAlignment="1" applyProtection="1">
      <alignment vertical="top" wrapText="1"/>
    </xf>
    <xf numFmtId="0" fontId="173" fillId="0" borderId="0" xfId="0" applyFont="1" applyFill="1" applyBorder="1" applyAlignment="1" applyProtection="1">
      <alignment horizontal="center" wrapText="1"/>
    </xf>
    <xf numFmtId="181" fontId="157" fillId="0" borderId="0" xfId="1039" applyNumberFormat="1" applyFont="1" applyFill="1" applyAlignment="1">
      <alignment wrapText="1"/>
    </xf>
    <xf numFmtId="0" fontId="157" fillId="0" borderId="19" xfId="1039" applyFont="1" applyFill="1" applyBorder="1" applyAlignment="1">
      <alignment horizontal="center" wrapText="1"/>
    </xf>
    <xf numFmtId="181" fontId="157" fillId="0" borderId="19" xfId="1039" applyNumberFormat="1" applyFont="1" applyFill="1" applyBorder="1" applyAlignment="1" applyProtection="1">
      <alignment wrapText="1"/>
      <protection locked="0"/>
    </xf>
    <xf numFmtId="181" fontId="157" fillId="0" borderId="19" xfId="1039" applyNumberFormat="1" applyFont="1" applyFill="1" applyBorder="1" applyAlignment="1">
      <alignment wrapText="1"/>
    </xf>
    <xf numFmtId="181" fontId="157" fillId="0" borderId="0" xfId="1039" applyNumberFormat="1" applyFont="1" applyFill="1" applyBorder="1" applyAlignment="1" applyProtection="1">
      <alignment wrapText="1"/>
      <protection locked="0"/>
    </xf>
    <xf numFmtId="181" fontId="157" fillId="0" borderId="0" xfId="1039" applyNumberFormat="1" applyFont="1" applyFill="1" applyBorder="1" applyAlignment="1">
      <alignment wrapText="1"/>
    </xf>
    <xf numFmtId="0" fontId="157" fillId="0" borderId="0" xfId="1039" applyFont="1" applyFill="1" applyAlignment="1">
      <alignment horizontal="center" wrapText="1"/>
    </xf>
    <xf numFmtId="181" fontId="157" fillId="0" borderId="0" xfId="1039" applyNumberFormat="1" applyFont="1" applyFill="1" applyAlignment="1" applyProtection="1">
      <alignment wrapText="1"/>
      <protection locked="0"/>
    </xf>
    <xf numFmtId="0" fontId="157" fillId="0" borderId="0" xfId="1043" applyFont="1" applyFill="1" applyAlignment="1">
      <alignment horizontal="center"/>
    </xf>
    <xf numFmtId="181" fontId="157" fillId="0" borderId="0" xfId="1043" applyNumberFormat="1" applyFont="1" applyFill="1" applyAlignment="1" applyProtection="1">
      <alignment horizontal="right"/>
      <protection locked="0"/>
    </xf>
    <xf numFmtId="181" fontId="157" fillId="0" borderId="0" xfId="1043" applyNumberFormat="1" applyFont="1" applyAlignment="1"/>
    <xf numFmtId="181" fontId="157" fillId="0" borderId="0" xfId="1043" applyNumberFormat="1" applyFont="1" applyFill="1" applyAlignment="1" applyProtection="1">
      <protection locked="0"/>
    </xf>
    <xf numFmtId="181" fontId="157" fillId="0" borderId="0" xfId="1043" applyNumberFormat="1" applyFont="1" applyFill="1" applyBorder="1" applyAlignment="1" applyProtection="1">
      <alignment horizontal="center" wrapText="1"/>
      <protection locked="0"/>
    </xf>
    <xf numFmtId="0" fontId="22" fillId="0" borderId="0" xfId="1043" applyFont="1" applyFill="1" applyAlignment="1">
      <alignment horizontal="center"/>
    </xf>
    <xf numFmtId="181" fontId="22" fillId="0" borderId="0" xfId="1043" applyNumberFormat="1" applyFont="1" applyFill="1" applyAlignment="1" applyProtection="1">
      <alignment horizontal="right"/>
      <protection locked="0"/>
    </xf>
    <xf numFmtId="181" fontId="22" fillId="0" borderId="0" xfId="1043" applyNumberFormat="1" applyFont="1" applyAlignment="1"/>
    <xf numFmtId="0" fontId="157" fillId="0" borderId="0" xfId="1043" applyFont="1" applyFill="1" applyBorder="1" applyAlignment="1">
      <alignment horizontal="center" vertical="top" wrapText="1"/>
    </xf>
    <xf numFmtId="181" fontId="157" fillId="0" borderId="0" xfId="1043" applyNumberFormat="1" applyFont="1" applyFill="1" applyBorder="1" applyAlignment="1" applyProtection="1">
      <alignment horizontal="left" wrapText="1"/>
      <protection locked="0"/>
    </xf>
    <xf numFmtId="181" fontId="166" fillId="0" borderId="0" xfId="1043" applyNumberFormat="1" applyFont="1" applyAlignment="1" applyProtection="1">
      <alignment horizontal="justify"/>
      <protection locked="0"/>
    </xf>
    <xf numFmtId="181" fontId="22" fillId="0" borderId="0" xfId="1043" applyNumberFormat="1" applyFont="1" applyFill="1" applyAlignment="1" applyProtection="1">
      <protection locked="0"/>
    </xf>
    <xf numFmtId="0" fontId="157" fillId="0" borderId="32" xfId="1043" applyFont="1" applyBorder="1" applyAlignment="1">
      <alignment horizontal="center"/>
    </xf>
    <xf numFmtId="181" fontId="158" fillId="0" borderId="32" xfId="1043" applyNumberFormat="1" applyFont="1" applyBorder="1" applyAlignment="1" applyProtection="1">
      <alignment horizontal="right"/>
      <protection locked="0"/>
    </xf>
    <xf numFmtId="181" fontId="158" fillId="0" borderId="32" xfId="1043" applyNumberFormat="1" applyFont="1" applyBorder="1" applyAlignment="1"/>
    <xf numFmtId="0" fontId="157" fillId="0" borderId="0" xfId="1039" applyNumberFormat="1" applyFont="1" applyFill="1" applyBorder="1" applyAlignment="1">
      <alignment horizontal="center" wrapText="1"/>
    </xf>
    <xf numFmtId="2" fontId="157" fillId="0" borderId="0" xfId="1039" applyNumberFormat="1" applyFont="1" applyFill="1" applyBorder="1" applyAlignment="1">
      <alignment horizontal="center" wrapText="1"/>
    </xf>
    <xf numFmtId="181" fontId="157" fillId="0" borderId="0" xfId="1043" applyNumberFormat="1" applyFont="1" applyFill="1" applyAlignment="1"/>
    <xf numFmtId="181" fontId="157" fillId="0" borderId="33" xfId="1039" applyNumberFormat="1" applyFont="1" applyFill="1" applyBorder="1" applyAlignment="1" applyProtection="1">
      <alignment horizontal="center" wrapText="1"/>
      <protection locked="0"/>
    </xf>
    <xf numFmtId="0" fontId="166" fillId="0" borderId="0" xfId="1043" applyFont="1" applyAlignment="1">
      <alignment horizontal="center" vertical="top"/>
    </xf>
    <xf numFmtId="181" fontId="166" fillId="0" borderId="0" xfId="1043" applyNumberFormat="1" applyFont="1" applyAlignment="1" applyProtection="1">
      <alignment horizontal="center" wrapText="1"/>
      <protection locked="0"/>
    </xf>
    <xf numFmtId="0" fontId="157" fillId="0" borderId="0" xfId="1043" applyFont="1" applyBorder="1" applyAlignment="1">
      <alignment horizontal="center"/>
    </xf>
    <xf numFmtId="181" fontId="158" fillId="0" borderId="0" xfId="1043" applyNumberFormat="1" applyFont="1" applyBorder="1" applyAlignment="1" applyProtection="1">
      <alignment horizontal="right"/>
      <protection locked="0"/>
    </xf>
    <xf numFmtId="181" fontId="158" fillId="0" borderId="0" xfId="1043" applyNumberFormat="1" applyFont="1" applyBorder="1" applyAlignment="1"/>
    <xf numFmtId="181" fontId="166" fillId="0" borderId="0" xfId="1043" applyNumberFormat="1" applyFont="1" applyAlignment="1" applyProtection="1">
      <alignment horizontal="justify" wrapText="1"/>
      <protection locked="0"/>
    </xf>
    <xf numFmtId="0" fontId="157" fillId="0" borderId="0" xfId="1043" applyFont="1" applyFill="1" applyAlignment="1">
      <alignment horizontal="center" wrapText="1"/>
    </xf>
    <xf numFmtId="181" fontId="157" fillId="0" borderId="0" xfId="1043" applyNumberFormat="1" applyFont="1" applyFill="1" applyAlignment="1" applyProtection="1">
      <alignment horizontal="right" wrapText="1"/>
      <protection locked="0"/>
    </xf>
    <xf numFmtId="181" fontId="157" fillId="0" borderId="0" xfId="1043" applyNumberFormat="1" applyFont="1" applyFill="1" applyAlignment="1" applyProtection="1">
      <alignment horizontal="left" wrapText="1"/>
      <protection locked="0"/>
    </xf>
    <xf numFmtId="0" fontId="169" fillId="0" borderId="0" xfId="1043" applyFont="1" applyFill="1" applyBorder="1" applyAlignment="1">
      <alignment horizontal="center" wrapText="1"/>
    </xf>
    <xf numFmtId="181" fontId="166" fillId="0" borderId="0" xfId="1043" applyNumberFormat="1" applyFont="1" applyFill="1" applyAlignment="1" applyProtection="1">
      <protection locked="0"/>
    </xf>
    <xf numFmtId="0" fontId="166" fillId="0" borderId="0" xfId="1043" applyFont="1" applyFill="1" applyAlignment="1">
      <alignment horizontal="center"/>
    </xf>
    <xf numFmtId="181" fontId="166" fillId="0" borderId="0" xfId="1043" applyNumberFormat="1" applyFont="1" applyFill="1" applyAlignment="1"/>
    <xf numFmtId="0" fontId="157" fillId="0" borderId="19" xfId="1043" applyFont="1" applyFill="1" applyBorder="1" applyAlignment="1">
      <alignment horizontal="center"/>
    </xf>
    <xf numFmtId="181" fontId="157" fillId="0" borderId="19" xfId="1043" applyNumberFormat="1" applyFont="1" applyFill="1" applyBorder="1" applyAlignment="1" applyProtection="1">
      <protection locked="0"/>
    </xf>
    <xf numFmtId="181" fontId="157" fillId="0" borderId="19" xfId="1043" applyNumberFormat="1" applyFont="1" applyBorder="1" applyAlignment="1"/>
    <xf numFmtId="0" fontId="157" fillId="0" borderId="0" xfId="1043" applyFont="1" applyFill="1" applyBorder="1" applyAlignment="1">
      <alignment horizontal="center"/>
    </xf>
    <xf numFmtId="181" fontId="157" fillId="0" borderId="0" xfId="1043" applyNumberFormat="1" applyFont="1" applyFill="1" applyBorder="1" applyAlignment="1" applyProtection="1">
      <protection locked="0"/>
    </xf>
    <xf numFmtId="181" fontId="157" fillId="0" borderId="0" xfId="1043" applyNumberFormat="1" applyFont="1" applyBorder="1" applyAlignment="1"/>
    <xf numFmtId="2" fontId="158" fillId="0" borderId="0" xfId="1039" applyNumberFormat="1" applyFont="1" applyFill="1" applyBorder="1" applyAlignment="1">
      <alignment horizontal="center" wrapText="1"/>
    </xf>
    <xf numFmtId="181" fontId="157" fillId="0" borderId="0" xfId="1039" applyNumberFormat="1" applyFont="1" applyFill="1" applyBorder="1" applyAlignment="1" applyProtection="1">
      <alignment horizontal="center" wrapText="1"/>
      <protection locked="0"/>
    </xf>
    <xf numFmtId="0" fontId="166" fillId="0" borderId="0" xfId="1043" applyFont="1" applyFill="1" applyAlignment="1">
      <alignment horizontal="center" vertical="top"/>
    </xf>
    <xf numFmtId="181" fontId="166" fillId="0" borderId="0" xfId="1043" applyNumberFormat="1" applyFont="1" applyFill="1" applyAlignment="1" applyProtection="1">
      <alignment horizontal="justify"/>
      <protection locked="0"/>
    </xf>
    <xf numFmtId="0" fontId="166" fillId="0" borderId="0" xfId="1045" applyFont="1" applyFill="1" applyAlignment="1">
      <alignment horizontal="center"/>
    </xf>
    <xf numFmtId="181" fontId="166" fillId="0" borderId="0" xfId="1045" applyNumberFormat="1" applyFont="1" applyFill="1" applyAlignment="1" applyProtection="1">
      <protection locked="0"/>
    </xf>
    <xf numFmtId="181" fontId="166" fillId="0" borderId="0" xfId="1045" applyNumberFormat="1" applyFont="1" applyFill="1" applyAlignment="1"/>
    <xf numFmtId="0" fontId="166" fillId="0" borderId="0" xfId="1044" applyFont="1" applyFill="1" applyBorder="1" applyAlignment="1">
      <alignment horizontal="center" vertical="top"/>
    </xf>
    <xf numFmtId="181" fontId="166" fillId="0" borderId="0" xfId="1044" applyNumberFormat="1" applyFont="1" applyFill="1" applyBorder="1" applyAlignment="1" applyProtection="1">
      <protection locked="0"/>
    </xf>
    <xf numFmtId="181" fontId="166" fillId="0" borderId="0" xfId="1044" applyNumberFormat="1" applyFont="1" applyFill="1" applyBorder="1" applyAlignment="1"/>
    <xf numFmtId="0" fontId="157" fillId="0" borderId="32" xfId="1043" applyFont="1" applyBorder="1" applyAlignment="1">
      <alignment horizontal="center" vertical="top" wrapText="1"/>
    </xf>
    <xf numFmtId="181" fontId="158" fillId="0" borderId="32" xfId="1043" applyNumberFormat="1" applyFont="1" applyBorder="1" applyAlignment="1" applyProtection="1">
      <alignment horizontal="right" wrapText="1"/>
      <protection locked="0"/>
    </xf>
    <xf numFmtId="0" fontId="157" fillId="0" borderId="0" xfId="1043" applyFont="1" applyBorder="1" applyAlignment="1">
      <alignment horizontal="center" vertical="top" wrapText="1"/>
    </xf>
    <xf numFmtId="181" fontId="158" fillId="0" borderId="0" xfId="1043" applyNumberFormat="1" applyFont="1" applyBorder="1" applyAlignment="1" applyProtection="1">
      <alignment horizontal="right" wrapText="1"/>
      <protection locked="0"/>
    </xf>
    <xf numFmtId="0" fontId="158" fillId="0" borderId="0" xfId="1043" applyFont="1" applyAlignment="1">
      <alignment horizontal="center" vertical="top" wrapText="1"/>
    </xf>
    <xf numFmtId="181" fontId="158" fillId="0" borderId="0" xfId="1043" applyNumberFormat="1" applyFont="1" applyAlignment="1" applyProtection="1">
      <alignment horizontal="justify" wrapText="1"/>
      <protection locked="0"/>
    </xf>
    <xf numFmtId="0" fontId="157" fillId="0" borderId="0" xfId="1043" applyFont="1" applyFill="1" applyBorder="1" applyAlignment="1">
      <alignment horizontal="center" vertical="center" wrapText="1"/>
    </xf>
    <xf numFmtId="181" fontId="157" fillId="0" borderId="0" xfId="1043" applyNumberFormat="1" applyFont="1" applyFill="1" applyBorder="1" applyAlignment="1" applyProtection="1">
      <alignment horizontal="justify" wrapText="1"/>
      <protection locked="0"/>
    </xf>
    <xf numFmtId="0" fontId="157" fillId="0" borderId="0" xfId="1043" applyFont="1" applyFill="1" applyBorder="1" applyAlignment="1">
      <alignment horizontal="center" wrapText="1"/>
    </xf>
    <xf numFmtId="181" fontId="157" fillId="0" borderId="0" xfId="1043" applyNumberFormat="1" applyFont="1" applyFill="1" applyBorder="1" applyAlignment="1" applyProtection="1">
      <alignment horizontal="center"/>
      <protection locked="0"/>
    </xf>
    <xf numFmtId="181" fontId="157" fillId="0" borderId="0" xfId="1043" applyNumberFormat="1" applyFont="1" applyBorder="1" applyAlignment="1" applyProtection="1">
      <protection locked="0"/>
    </xf>
    <xf numFmtId="0" fontId="157" fillId="0" borderId="0" xfId="1043" applyFont="1" applyFill="1" applyAlignment="1">
      <alignment horizontal="center" vertical="top" wrapText="1"/>
    </xf>
    <xf numFmtId="181" fontId="157" fillId="0" borderId="0" xfId="1043" applyNumberFormat="1" applyFont="1" applyFill="1" applyAlignment="1" applyProtection="1">
      <alignment horizontal="justify" wrapText="1"/>
      <protection locked="0"/>
    </xf>
    <xf numFmtId="0" fontId="157" fillId="0" borderId="32" xfId="1043" applyFont="1" applyFill="1" applyBorder="1" applyAlignment="1">
      <alignment horizontal="center" vertical="top" wrapText="1"/>
    </xf>
    <xf numFmtId="181" fontId="158" fillId="0" borderId="32" xfId="1043" applyNumberFormat="1" applyFont="1" applyFill="1" applyBorder="1" applyAlignment="1" applyProtection="1">
      <alignment horizontal="right" wrapText="1"/>
      <protection locked="0"/>
    </xf>
    <xf numFmtId="181" fontId="158" fillId="0" borderId="0" xfId="1043" applyNumberFormat="1" applyFont="1" applyFill="1" applyBorder="1" applyAlignment="1" applyProtection="1">
      <alignment horizontal="right" wrapText="1"/>
      <protection locked="0"/>
    </xf>
    <xf numFmtId="3" fontId="157" fillId="0" borderId="0" xfId="1043" applyNumberFormat="1" applyFont="1" applyFill="1" applyAlignment="1">
      <alignment horizontal="center" wrapText="1"/>
    </xf>
    <xf numFmtId="181" fontId="79" fillId="47" borderId="21" xfId="0" applyNumberFormat="1" applyFont="1" applyFill="1" applyBorder="1" applyAlignment="1" applyProtection="1">
      <alignment horizontal="left"/>
      <protection locked="0"/>
    </xf>
    <xf numFmtId="181" fontId="79" fillId="47" borderId="34" xfId="403" applyNumberFormat="1" applyFont="1" applyFill="1" applyBorder="1" applyAlignment="1" applyProtection="1">
      <alignment horizontal="left"/>
    </xf>
    <xf numFmtId="181" fontId="3" fillId="0" borderId="0" xfId="0" applyNumberFormat="1" applyFont="1" applyFill="1" applyAlignment="1" applyProtection="1">
      <alignment horizontal="right"/>
      <protection locked="0"/>
    </xf>
    <xf numFmtId="181" fontId="3" fillId="0" borderId="0" xfId="1042" applyNumberFormat="1" applyFont="1" applyAlignment="1" applyProtection="1">
      <alignment horizontal="right"/>
    </xf>
    <xf numFmtId="181" fontId="81" fillId="0" borderId="0" xfId="0" applyNumberFormat="1" applyFont="1" applyAlignment="1" applyProtection="1">
      <alignment horizontal="right" wrapText="1"/>
      <protection locked="0"/>
    </xf>
    <xf numFmtId="181" fontId="81" fillId="0" borderId="0" xfId="0" applyNumberFormat="1" applyFont="1" applyAlignment="1" applyProtection="1">
      <alignment wrapText="1"/>
    </xf>
    <xf numFmtId="181" fontId="3" fillId="4" borderId="27" xfId="1041" applyNumberFormat="1" applyFont="1" applyFill="1" applyBorder="1" applyAlignment="1" applyProtection="1">
      <alignment horizontal="right" wrapText="1"/>
      <protection locked="0"/>
    </xf>
    <xf numFmtId="181" fontId="3" fillId="4" borderId="27" xfId="1041" applyNumberFormat="1" applyFont="1" applyFill="1" applyBorder="1" applyAlignment="1" applyProtection="1">
      <alignment horizontal="center" wrapText="1"/>
    </xf>
    <xf numFmtId="181" fontId="81" fillId="0" borderId="23" xfId="1192" applyNumberFormat="1" applyFont="1" applyFill="1" applyBorder="1" applyAlignment="1" applyProtection="1">
      <alignment horizontal="right"/>
      <protection locked="0"/>
    </xf>
    <xf numFmtId="181" fontId="81" fillId="0" borderId="35" xfId="1042" applyNumberFormat="1" applyFont="1" applyBorder="1" applyAlignment="1" applyProtection="1">
      <alignment horizontal="right"/>
    </xf>
    <xf numFmtId="181" fontId="3" fillId="0" borderId="0" xfId="0" applyNumberFormat="1" applyFont="1" applyAlignment="1" applyProtection="1">
      <alignment horizontal="right"/>
      <protection locked="0"/>
    </xf>
    <xf numFmtId="181" fontId="3" fillId="0" borderId="0" xfId="0" applyNumberFormat="1" applyFont="1" applyProtection="1"/>
    <xf numFmtId="181" fontId="76" fillId="47" borderId="21" xfId="403" applyNumberFormat="1" applyFont="1" applyFill="1" applyBorder="1" applyAlignment="1" applyProtection="1">
      <alignment horizontal="left"/>
      <protection locked="0"/>
    </xf>
    <xf numFmtId="181" fontId="3" fillId="0" borderId="0" xfId="403" applyNumberFormat="1" applyFont="1" applyFill="1" applyAlignment="1" applyProtection="1">
      <alignment horizontal="right"/>
      <protection locked="0"/>
    </xf>
    <xf numFmtId="181" fontId="3" fillId="0" borderId="0" xfId="403" applyNumberFormat="1" applyFont="1" applyAlignment="1" applyProtection="1">
      <alignment horizontal="right"/>
    </xf>
    <xf numFmtId="181" fontId="81" fillId="0" borderId="0" xfId="403" applyNumberFormat="1" applyFont="1" applyBorder="1" applyAlignment="1" applyProtection="1">
      <alignment horizontal="right" wrapText="1"/>
      <protection locked="0"/>
    </xf>
    <xf numFmtId="181" fontId="81" fillId="0" borderId="0" xfId="403" applyNumberFormat="1" applyFont="1" applyAlignment="1" applyProtection="1">
      <alignment horizontal="right" wrapText="1"/>
      <protection locked="0"/>
    </xf>
    <xf numFmtId="181" fontId="5" fillId="4" borderId="28" xfId="1041" applyNumberFormat="1" applyFont="1" applyFill="1" applyBorder="1" applyAlignment="1" applyProtection="1">
      <alignment horizontal="right" wrapText="1"/>
      <protection locked="0"/>
    </xf>
    <xf numFmtId="181" fontId="3" fillId="0" borderId="0" xfId="403" applyNumberFormat="1" applyFont="1" applyFill="1" applyAlignment="1" applyProtection="1">
      <alignment horizontal="right" wrapText="1"/>
      <protection locked="0"/>
    </xf>
    <xf numFmtId="181" fontId="3" fillId="0" borderId="0" xfId="403" applyNumberFormat="1" applyFont="1" applyFill="1" applyAlignment="1" applyProtection="1">
      <alignment horizontal="right"/>
    </xf>
    <xf numFmtId="181" fontId="3" fillId="0" borderId="0" xfId="0" applyNumberFormat="1" applyFont="1" applyFill="1" applyProtection="1">
      <protection locked="0"/>
    </xf>
    <xf numFmtId="181" fontId="3" fillId="0" borderId="0" xfId="1192" applyNumberFormat="1" applyFont="1" applyFill="1" applyAlignment="1" applyProtection="1">
      <alignment horizontal="left" vertical="top"/>
      <protection locked="0"/>
    </xf>
    <xf numFmtId="181" fontId="81" fillId="0" borderId="23" xfId="403" applyNumberFormat="1" applyFont="1" applyFill="1" applyBorder="1" applyAlignment="1" applyProtection="1">
      <alignment horizontal="right"/>
      <protection locked="0"/>
    </xf>
    <xf numFmtId="181" fontId="81" fillId="0" borderId="23" xfId="403" applyNumberFormat="1" applyFont="1" applyFill="1" applyBorder="1" applyAlignment="1" applyProtection="1">
      <alignment horizontal="right"/>
    </xf>
    <xf numFmtId="181" fontId="3" fillId="0" borderId="0" xfId="403" applyNumberFormat="1" applyFont="1" applyAlignment="1" applyProtection="1">
      <alignment horizontal="right"/>
      <protection locked="0"/>
    </xf>
    <xf numFmtId="181" fontId="76" fillId="47" borderId="21" xfId="403" applyNumberFormat="1" applyFont="1" applyFill="1" applyBorder="1" applyAlignment="1" applyProtection="1">
      <alignment horizontal="right"/>
      <protection locked="0"/>
    </xf>
    <xf numFmtId="181" fontId="76" fillId="47" borderId="34" xfId="403" applyNumberFormat="1" applyFont="1" applyFill="1" applyBorder="1" applyAlignment="1" applyProtection="1">
      <alignment horizontal="right"/>
    </xf>
    <xf numFmtId="181" fontId="81" fillId="0" borderId="0" xfId="403" applyNumberFormat="1" applyFont="1" applyBorder="1" applyAlignment="1" applyProtection="1">
      <alignment horizontal="right" wrapText="1"/>
    </xf>
    <xf numFmtId="181" fontId="81" fillId="0" borderId="0" xfId="403" applyNumberFormat="1" applyFont="1" applyAlignment="1" applyProtection="1">
      <alignment horizontal="right" wrapText="1"/>
    </xf>
    <xf numFmtId="181" fontId="5" fillId="4" borderId="28" xfId="403" applyNumberFormat="1" applyFont="1" applyFill="1" applyBorder="1" applyAlignment="1" applyProtection="1">
      <alignment horizontal="right" wrapText="1"/>
    </xf>
    <xf numFmtId="181" fontId="3" fillId="0" borderId="0" xfId="0" applyNumberFormat="1" applyFont="1" applyFill="1" applyAlignment="1" applyProtection="1">
      <alignment horizontal="right"/>
    </xf>
    <xf numFmtId="181" fontId="3" fillId="0" borderId="0" xfId="1042" applyNumberFormat="1" applyFont="1" applyFill="1" applyAlignment="1" applyProtection="1">
      <alignment horizontal="right" vertical="top"/>
    </xf>
    <xf numFmtId="181" fontId="3" fillId="0" borderId="0" xfId="403" applyNumberFormat="1" applyFont="1" applyFill="1" applyAlignment="1" applyProtection="1">
      <alignment horizontal="right" wrapText="1"/>
    </xf>
    <xf numFmtId="181" fontId="80" fillId="0" borderId="0" xfId="0" applyNumberFormat="1" applyFont="1" applyFill="1" applyProtection="1">
      <protection locked="0"/>
    </xf>
    <xf numFmtId="181" fontId="80" fillId="0" borderId="0" xfId="1042" applyNumberFormat="1" applyFont="1" applyAlignment="1" applyProtection="1">
      <alignment horizontal="right"/>
    </xf>
    <xf numFmtId="181" fontId="3" fillId="0" borderId="0" xfId="0" applyNumberFormat="1" applyFont="1" applyAlignment="1" applyProtection="1">
      <alignment horizontal="right" wrapText="1"/>
      <protection locked="0"/>
    </xf>
    <xf numFmtId="181" fontId="3" fillId="0" borderId="0" xfId="0" applyNumberFormat="1" applyFont="1" applyAlignment="1" applyProtection="1">
      <alignment wrapText="1"/>
    </xf>
    <xf numFmtId="181" fontId="3" fillId="0" borderId="0" xfId="1273" applyNumberFormat="1" applyFont="1" applyFill="1" applyBorder="1" applyAlignment="1" applyProtection="1">
      <alignment horizontal="right" wrapText="1"/>
      <protection locked="0"/>
    </xf>
    <xf numFmtId="181" fontId="3" fillId="0" borderId="0" xfId="1042" applyNumberFormat="1" applyFont="1" applyBorder="1" applyAlignment="1" applyProtection="1">
      <alignment horizontal="right"/>
    </xf>
    <xf numFmtId="181" fontId="3" fillId="0" borderId="24" xfId="0" applyNumberFormat="1" applyFont="1" applyFill="1" applyBorder="1" applyProtection="1">
      <protection locked="0"/>
    </xf>
    <xf numFmtId="181" fontId="3" fillId="0" borderId="24" xfId="1042" applyNumberFormat="1" applyFont="1" applyBorder="1" applyAlignment="1" applyProtection="1">
      <alignment horizontal="right"/>
    </xf>
    <xf numFmtId="181" fontId="81" fillId="0" borderId="23" xfId="0" applyNumberFormat="1" applyFont="1" applyFill="1" applyBorder="1" applyAlignment="1" applyProtection="1">
      <alignment horizontal="right" wrapText="1"/>
      <protection locked="0"/>
    </xf>
    <xf numFmtId="181" fontId="3" fillId="4" borderId="28" xfId="1041" applyNumberFormat="1" applyFont="1" applyFill="1" applyBorder="1" applyAlignment="1" applyProtection="1">
      <alignment horizontal="right" wrapText="1"/>
      <protection locked="0"/>
    </xf>
    <xf numFmtId="181" fontId="3" fillId="0" borderId="0" xfId="0" applyNumberFormat="1" applyFont="1" applyFill="1" applyBorder="1" applyAlignment="1" applyProtection="1">
      <alignment horizontal="right" wrapText="1"/>
      <protection locked="0"/>
    </xf>
    <xf numFmtId="181" fontId="3" fillId="0" borderId="0" xfId="0" applyNumberFormat="1" applyFont="1" applyFill="1" applyAlignment="1" applyProtection="1">
      <alignment horizontal="left" vertical="top"/>
      <protection locked="0"/>
    </xf>
    <xf numFmtId="181" fontId="81" fillId="0" borderId="35" xfId="1042" applyNumberFormat="1" applyFont="1" applyFill="1" applyBorder="1" applyAlignment="1" applyProtection="1">
      <alignment horizontal="right"/>
    </xf>
    <xf numFmtId="181" fontId="3" fillId="4" borderId="29" xfId="1041" applyNumberFormat="1" applyFont="1" applyFill="1" applyBorder="1" applyAlignment="1" applyProtection="1">
      <alignment horizontal="right" wrapText="1"/>
      <protection locked="0"/>
    </xf>
    <xf numFmtId="181" fontId="3" fillId="0" borderId="0" xfId="0" applyNumberFormat="1" applyFont="1" applyFill="1" applyAlignment="1" applyProtection="1">
      <alignment horizontal="right" wrapText="1"/>
      <protection locked="0"/>
    </xf>
    <xf numFmtId="181" fontId="3" fillId="0" borderId="0" xfId="0" applyNumberFormat="1" applyFont="1" applyFill="1" applyAlignment="1" applyProtection="1">
      <alignment wrapText="1"/>
    </xf>
    <xf numFmtId="181" fontId="3" fillId="0" borderId="0" xfId="1041" applyNumberFormat="1" applyFont="1" applyFill="1" applyBorder="1" applyAlignment="1" applyProtection="1">
      <alignment wrapText="1"/>
      <protection locked="0"/>
    </xf>
    <xf numFmtId="181" fontId="4" fillId="0" borderId="0" xfId="0" applyNumberFormat="1" applyFont="1" applyFill="1" applyAlignment="1" applyProtection="1">
      <alignment horizontal="right" wrapText="1"/>
      <protection locked="0"/>
    </xf>
    <xf numFmtId="181" fontId="83" fillId="0" borderId="0" xfId="1273" applyNumberFormat="1" applyFont="1" applyFill="1" applyBorder="1" applyAlignment="1" applyProtection="1">
      <alignment horizontal="right" wrapText="1"/>
      <protection locked="0"/>
    </xf>
    <xf numFmtId="181" fontId="80" fillId="0" borderId="0" xfId="0" applyNumberFormat="1" applyFont="1" applyAlignment="1" applyProtection="1">
      <alignment horizontal="right" wrapText="1"/>
      <protection locked="0"/>
    </xf>
    <xf numFmtId="181" fontId="81" fillId="0" borderId="0" xfId="0" applyNumberFormat="1" applyFont="1" applyFill="1" applyBorder="1" applyAlignment="1" applyProtection="1">
      <alignment horizontal="right" wrapText="1"/>
      <protection locked="0"/>
    </xf>
    <xf numFmtId="181" fontId="81" fillId="0" borderId="0" xfId="1042" applyNumberFormat="1" applyFont="1" applyBorder="1" applyAlignment="1" applyProtection="1">
      <alignment horizontal="right"/>
    </xf>
    <xf numFmtId="181" fontId="80" fillId="0" borderId="0" xfId="1273" applyNumberFormat="1" applyFont="1" applyFill="1" applyBorder="1" applyAlignment="1" applyProtection="1">
      <alignment horizontal="right" wrapText="1"/>
      <protection locked="0"/>
    </xf>
    <xf numFmtId="181" fontId="80" fillId="0" borderId="23" xfId="1273" applyNumberFormat="1" applyFont="1" applyFill="1" applyBorder="1" applyAlignment="1" applyProtection="1">
      <alignment horizontal="right" wrapText="1"/>
      <protection locked="0"/>
    </xf>
    <xf numFmtId="181" fontId="84" fillId="0" borderId="0" xfId="0" applyNumberFormat="1" applyFont="1" applyFill="1" applyAlignment="1" applyProtection="1">
      <alignment horizontal="right" wrapText="1"/>
      <protection locked="0"/>
    </xf>
    <xf numFmtId="181" fontId="84" fillId="0" borderId="0" xfId="1042" applyNumberFormat="1" applyFont="1" applyAlignment="1" applyProtection="1">
      <alignment horizontal="right"/>
    </xf>
    <xf numFmtId="181" fontId="91" fillId="47" borderId="21" xfId="0" applyNumberFormat="1" applyFont="1" applyFill="1" applyBorder="1" applyAlignment="1" applyProtection="1">
      <alignment horizontal="left"/>
      <protection locked="0"/>
    </xf>
    <xf numFmtId="181" fontId="91" fillId="47" borderId="34" xfId="403" applyNumberFormat="1" applyFont="1" applyFill="1" applyBorder="1" applyAlignment="1" applyProtection="1">
      <alignment horizontal="left"/>
    </xf>
    <xf numFmtId="181" fontId="94" fillId="0" borderId="0" xfId="1273" applyNumberFormat="1" applyFont="1" applyFill="1" applyBorder="1" applyAlignment="1" applyProtection="1">
      <alignment horizontal="right" wrapText="1"/>
      <protection locked="0"/>
    </xf>
    <xf numFmtId="181" fontId="95" fillId="0" borderId="0" xfId="1042" applyNumberFormat="1" applyFont="1" applyAlignment="1" applyProtection="1">
      <alignment horizontal="right"/>
    </xf>
    <xf numFmtId="181" fontId="83" fillId="0" borderId="0" xfId="403" applyNumberFormat="1" applyFont="1" applyFill="1" applyBorder="1" applyAlignment="1" applyProtection="1">
      <alignment horizontal="right" wrapText="1"/>
      <protection locked="0"/>
    </xf>
    <xf numFmtId="181" fontId="3" fillId="0" borderId="0"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xf>
    <xf numFmtId="181" fontId="97" fillId="0" borderId="0" xfId="0" applyNumberFormat="1" applyFont="1" applyAlignment="1" applyProtection="1">
      <alignment horizontal="right" wrapText="1"/>
      <protection locked="0"/>
    </xf>
    <xf numFmtId="181" fontId="97" fillId="0" borderId="0" xfId="0" applyNumberFormat="1" applyFont="1" applyAlignment="1" applyProtection="1">
      <alignment wrapText="1"/>
    </xf>
    <xf numFmtId="181" fontId="96" fillId="0" borderId="0" xfId="0" applyNumberFormat="1" applyFont="1" applyFill="1" applyBorder="1" applyAlignment="1" applyProtection="1">
      <alignment horizontal="right"/>
      <protection locked="0"/>
    </xf>
    <xf numFmtId="181" fontId="96" fillId="0" borderId="0" xfId="0" applyNumberFormat="1" applyFont="1" applyFill="1" applyBorder="1" applyAlignment="1" applyProtection="1">
      <alignment horizontal="right"/>
    </xf>
    <xf numFmtId="181" fontId="95" fillId="0" borderId="0" xfId="0" applyNumberFormat="1" applyFont="1" applyFill="1" applyBorder="1" applyAlignment="1" applyProtection="1">
      <alignment horizontal="right"/>
      <protection locked="0"/>
    </xf>
    <xf numFmtId="181" fontId="95" fillId="0" borderId="0" xfId="0" applyNumberFormat="1" applyFont="1" applyFill="1" applyBorder="1" applyAlignment="1" applyProtection="1">
      <alignment horizontal="right"/>
    </xf>
    <xf numFmtId="181" fontId="95" fillId="4" borderId="28" xfId="1041" applyNumberFormat="1" applyFont="1" applyFill="1" applyBorder="1" applyAlignment="1" applyProtection="1">
      <alignment horizontal="right" wrapText="1"/>
      <protection locked="0"/>
    </xf>
    <xf numFmtId="181" fontId="95" fillId="4" borderId="28" xfId="1041" applyNumberFormat="1" applyFont="1" applyFill="1" applyBorder="1" applyAlignment="1" applyProtection="1">
      <alignment horizontal="center" wrapText="1"/>
    </xf>
    <xf numFmtId="181" fontId="95" fillId="0" borderId="0" xfId="1042" applyNumberFormat="1" applyFont="1" applyFill="1" applyAlignment="1" applyProtection="1">
      <alignment horizontal="right"/>
    </xf>
    <xf numFmtId="181" fontId="95" fillId="0" borderId="0" xfId="0" applyNumberFormat="1" applyFont="1" applyFill="1" applyBorder="1" applyAlignment="1" applyProtection="1">
      <alignment horizontal="right" shrinkToFit="1"/>
      <protection locked="0"/>
    </xf>
    <xf numFmtId="181" fontId="95" fillId="0" borderId="0" xfId="0" applyNumberFormat="1" applyFont="1" applyFill="1" applyBorder="1" applyAlignment="1" applyProtection="1">
      <alignment horizontal="right" shrinkToFit="1"/>
    </xf>
    <xf numFmtId="181" fontId="97" fillId="0" borderId="23" xfId="0" applyNumberFormat="1" applyFont="1" applyFill="1" applyBorder="1" applyAlignment="1" applyProtection="1">
      <alignment horizontal="right"/>
      <protection locked="0"/>
    </xf>
    <xf numFmtId="181" fontId="96" fillId="0" borderId="35" xfId="0" applyNumberFormat="1" applyFont="1" applyFill="1" applyBorder="1" applyAlignment="1" applyProtection="1">
      <alignment horizontal="right"/>
    </xf>
    <xf numFmtId="181" fontId="97" fillId="0" borderId="0" xfId="0" applyNumberFormat="1" applyFont="1" applyFill="1" applyAlignment="1" applyProtection="1">
      <alignment horizontal="right" wrapText="1"/>
      <protection locked="0"/>
    </xf>
    <xf numFmtId="181" fontId="97" fillId="0" borderId="0" xfId="1042" applyNumberFormat="1" applyFont="1" applyAlignment="1" applyProtection="1">
      <alignment horizontal="right"/>
    </xf>
    <xf numFmtId="181" fontId="95" fillId="0" borderId="0" xfId="0" applyNumberFormat="1" applyFont="1" applyProtection="1">
      <protection locked="0"/>
    </xf>
    <xf numFmtId="181" fontId="95" fillId="0" borderId="0" xfId="0" applyNumberFormat="1" applyFont="1" applyProtection="1"/>
    <xf numFmtId="181" fontId="91" fillId="47" borderId="21" xfId="403" applyNumberFormat="1" applyFont="1" applyFill="1" applyBorder="1" applyAlignment="1" applyProtection="1">
      <alignment horizontal="left"/>
      <protection locked="0"/>
    </xf>
    <xf numFmtId="181" fontId="5" fillId="0" borderId="0" xfId="0" applyNumberFormat="1" applyFont="1" applyFill="1" applyProtection="1"/>
    <xf numFmtId="181" fontId="5" fillId="0" borderId="0" xfId="0" applyNumberFormat="1" applyFont="1" applyFill="1" applyAlignment="1" applyProtection="1">
      <alignment wrapText="1"/>
    </xf>
    <xf numFmtId="181" fontId="5" fillId="0" borderId="0" xfId="0" applyNumberFormat="1" applyFont="1" applyFill="1" applyBorder="1" applyAlignment="1" applyProtection="1">
      <alignment horizontal="right" wrapText="1"/>
      <protection locked="0"/>
    </xf>
    <xf numFmtId="181" fontId="5" fillId="0" borderId="0" xfId="0" applyNumberFormat="1" applyFont="1" applyFill="1" applyBorder="1" applyAlignment="1" applyProtection="1">
      <alignment wrapText="1"/>
    </xf>
    <xf numFmtId="181" fontId="5" fillId="0" borderId="0" xfId="1273" applyNumberFormat="1" applyFont="1" applyFill="1" applyBorder="1" applyAlignment="1" applyProtection="1">
      <alignment horizontal="right" wrapText="1"/>
      <protection locked="0"/>
    </xf>
    <xf numFmtId="181" fontId="5" fillId="0" borderId="0" xfId="1042" applyNumberFormat="1" applyFont="1" applyFill="1" applyBorder="1" applyAlignment="1" applyProtection="1">
      <alignment horizontal="right"/>
    </xf>
    <xf numFmtId="181" fontId="5" fillId="0" borderId="0" xfId="0" applyNumberFormat="1" applyFont="1" applyFill="1" applyBorder="1" applyProtection="1">
      <protection locked="0"/>
    </xf>
    <xf numFmtId="181" fontId="5" fillId="0" borderId="0" xfId="0" applyNumberFormat="1" applyFont="1" applyFill="1" applyBorder="1" applyProtection="1"/>
    <xf numFmtId="181" fontId="5" fillId="0" borderId="24" xfId="0" applyNumberFormat="1" applyFont="1" applyFill="1" applyBorder="1" applyProtection="1">
      <protection locked="0"/>
    </xf>
    <xf numFmtId="181" fontId="5" fillId="0" borderId="24" xfId="0" applyNumberFormat="1" applyFont="1" applyFill="1" applyBorder="1" applyProtection="1"/>
    <xf numFmtId="181" fontId="5" fillId="0" borderId="0" xfId="0" applyNumberFormat="1" applyFont="1" applyProtection="1">
      <protection locked="0"/>
    </xf>
    <xf numFmtId="181" fontId="77" fillId="0" borderId="0" xfId="0" applyNumberFormat="1" applyFont="1" applyAlignment="1" applyProtection="1">
      <alignment horizontal="right" wrapText="1"/>
      <protection locked="0"/>
    </xf>
    <xf numFmtId="181" fontId="77" fillId="0" borderId="0" xfId="0" applyNumberFormat="1" applyFont="1" applyAlignment="1" applyProtection="1">
      <alignment wrapText="1"/>
    </xf>
    <xf numFmtId="181" fontId="77" fillId="0" borderId="0" xfId="1042" applyNumberFormat="1" applyFont="1" applyBorder="1" applyAlignment="1" applyProtection="1">
      <alignment horizontal="right"/>
    </xf>
    <xf numFmtId="181" fontId="78" fillId="0" borderId="35" xfId="1042" applyNumberFormat="1" applyFont="1" applyBorder="1" applyAlignment="1" applyProtection="1">
      <alignment horizontal="right"/>
    </xf>
    <xf numFmtId="181" fontId="77" fillId="0" borderId="0" xfId="0" applyNumberFormat="1" applyFont="1" applyBorder="1" applyAlignment="1" applyProtection="1">
      <alignment horizontal="right" wrapText="1"/>
      <protection locked="0"/>
    </xf>
    <xf numFmtId="181" fontId="77" fillId="0" borderId="0" xfId="0" applyNumberFormat="1" applyFont="1" applyBorder="1" applyAlignment="1" applyProtection="1">
      <alignment wrapText="1"/>
    </xf>
    <xf numFmtId="181" fontId="5" fillId="0" borderId="0" xfId="1195" applyNumberFormat="1" applyFont="1" applyFill="1" applyAlignment="1" applyProtection="1">
      <alignment horizontal="right"/>
      <protection locked="0"/>
    </xf>
    <xf numFmtId="181" fontId="77" fillId="0" borderId="23" xfId="1273" applyNumberFormat="1" applyFont="1" applyFill="1" applyBorder="1" applyAlignment="1" applyProtection="1">
      <alignment horizontal="right" wrapText="1"/>
      <protection locked="0"/>
    </xf>
    <xf numFmtId="181" fontId="77" fillId="0" borderId="0" xfId="1273" applyNumberFormat="1" applyFont="1" applyFill="1" applyBorder="1" applyAlignment="1" applyProtection="1">
      <alignment horizontal="right" wrapText="1"/>
      <protection locked="0"/>
    </xf>
    <xf numFmtId="181" fontId="78" fillId="0" borderId="0" xfId="1042" applyNumberFormat="1" applyFont="1" applyBorder="1" applyAlignment="1" applyProtection="1">
      <alignment horizontal="right"/>
    </xf>
    <xf numFmtId="181" fontId="5" fillId="4" borderId="20" xfId="1041" applyNumberFormat="1" applyFont="1" applyFill="1" applyBorder="1" applyAlignment="1" applyProtection="1">
      <alignment horizontal="center" wrapText="1"/>
    </xf>
    <xf numFmtId="181" fontId="5" fillId="0" borderId="19" xfId="1042" applyNumberFormat="1" applyFont="1" applyBorder="1" applyAlignment="1" applyProtection="1">
      <alignment horizontal="right"/>
    </xf>
    <xf numFmtId="181" fontId="5" fillId="0" borderId="0" xfId="1042" applyNumberFormat="1" applyFont="1" applyBorder="1" applyAlignment="1" applyProtection="1">
      <alignment horizontal="right"/>
    </xf>
    <xf numFmtId="181" fontId="89" fillId="0" borderId="0" xfId="0" applyNumberFormat="1" applyFont="1" applyProtection="1">
      <protection locked="0"/>
    </xf>
    <xf numFmtId="181" fontId="89" fillId="0" borderId="0" xfId="0" applyNumberFormat="1" applyFont="1" applyProtection="1"/>
    <xf numFmtId="181" fontId="93" fillId="47" borderId="21" xfId="403" applyNumberFormat="1" applyFont="1" applyFill="1" applyBorder="1" applyAlignment="1" applyProtection="1">
      <alignment horizontal="left"/>
      <protection locked="0"/>
    </xf>
    <xf numFmtId="181" fontId="93" fillId="47" borderId="34" xfId="403" applyNumberFormat="1" applyFont="1" applyFill="1" applyBorder="1" applyAlignment="1" applyProtection="1">
      <alignment horizontal="left"/>
    </xf>
    <xf numFmtId="181" fontId="3" fillId="0" borderId="0" xfId="1042" applyNumberFormat="1" applyFont="1" applyFill="1" applyBorder="1" applyAlignment="1" applyProtection="1">
      <alignment horizontal="right"/>
    </xf>
    <xf numFmtId="181" fontId="3" fillId="0" borderId="0" xfId="1041" applyNumberFormat="1" applyFont="1" applyFill="1" applyBorder="1" applyAlignment="1" applyProtection="1">
      <alignment horizontal="right"/>
    </xf>
    <xf numFmtId="181" fontId="3" fillId="0" borderId="0" xfId="1041" applyNumberFormat="1" applyFont="1" applyFill="1" applyBorder="1" applyAlignment="1" applyProtection="1">
      <alignment horizontal="right" wrapText="1"/>
    </xf>
    <xf numFmtId="181" fontId="3" fillId="0" borderId="0" xfId="0" applyNumberFormat="1" applyFont="1" applyFill="1" applyBorder="1" applyAlignment="1" applyProtection="1">
      <alignment wrapText="1"/>
    </xf>
    <xf numFmtId="181" fontId="3" fillId="0" borderId="0" xfId="0" applyNumberFormat="1" applyFont="1" applyBorder="1" applyAlignment="1" applyProtection="1">
      <alignment wrapText="1"/>
    </xf>
    <xf numFmtId="181" fontId="79" fillId="0" borderId="0" xfId="403" applyNumberFormat="1" applyFont="1" applyFill="1" applyBorder="1" applyAlignment="1" applyProtection="1">
      <alignment horizontal="left"/>
      <protection locked="0"/>
    </xf>
    <xf numFmtId="181" fontId="79" fillId="0" borderId="0" xfId="403" applyNumberFormat="1" applyFont="1" applyFill="1" applyBorder="1" applyAlignment="1" applyProtection="1">
      <alignment horizontal="left"/>
    </xf>
    <xf numFmtId="181" fontId="83" fillId="0" borderId="0" xfId="403" applyNumberFormat="1" applyFont="1" applyFill="1" applyBorder="1" applyAlignment="1" applyProtection="1">
      <alignment horizontal="left"/>
      <protection locked="0"/>
    </xf>
    <xf numFmtId="181" fontId="83" fillId="0" borderId="0" xfId="403" applyNumberFormat="1" applyFont="1" applyFill="1" applyBorder="1" applyAlignment="1" applyProtection="1">
      <alignment horizontal="left"/>
    </xf>
    <xf numFmtId="181" fontId="3" fillId="0" borderId="0" xfId="1041" applyNumberFormat="1" applyFont="1" applyFill="1" applyBorder="1" applyAlignment="1" applyProtection="1">
      <alignment horizontal="right" wrapText="1"/>
      <protection locked="0"/>
    </xf>
    <xf numFmtId="181" fontId="3" fillId="0" borderId="0" xfId="1041" applyNumberFormat="1" applyFont="1" applyFill="1" applyBorder="1" applyAlignment="1" applyProtection="1">
      <alignment horizontal="center" wrapText="1"/>
    </xf>
    <xf numFmtId="181" fontId="3" fillId="0" borderId="0" xfId="1041" applyNumberFormat="1" applyFont="1" applyFill="1" applyBorder="1" applyAlignment="1" applyProtection="1">
      <alignment horizontal="right"/>
      <protection locked="0"/>
    </xf>
    <xf numFmtId="181" fontId="3" fillId="0" borderId="0" xfId="1041" applyNumberFormat="1" applyFont="1" applyFill="1" applyBorder="1" applyAlignment="1" applyProtection="1">
      <protection locked="0"/>
    </xf>
    <xf numFmtId="181" fontId="3" fillId="0" borderId="0" xfId="1041" applyNumberFormat="1" applyFont="1" applyFill="1" applyBorder="1" applyAlignment="1" applyProtection="1"/>
    <xf numFmtId="181" fontId="3" fillId="0" borderId="0" xfId="0" applyNumberFormat="1" applyFont="1" applyFill="1" applyBorder="1" applyAlignment="1" applyProtection="1">
      <alignment horizontal="justify" vertical="top" wrapText="1"/>
      <protection locked="0"/>
    </xf>
    <xf numFmtId="181" fontId="3" fillId="0" borderId="0" xfId="0" applyNumberFormat="1" applyFont="1" applyFill="1" applyBorder="1" applyAlignment="1" applyProtection="1">
      <alignment horizontal="justify" vertical="top" wrapText="1"/>
    </xf>
    <xf numFmtId="181" fontId="3" fillId="0" borderId="0" xfId="0" applyNumberFormat="1" applyFont="1" applyFill="1" applyBorder="1" applyAlignment="1" applyProtection="1">
      <alignment wrapText="1"/>
      <protection locked="0"/>
    </xf>
    <xf numFmtId="181" fontId="3" fillId="0" borderId="0" xfId="0" applyNumberFormat="1" applyFont="1" applyFill="1" applyBorder="1" applyAlignment="1" applyProtection="1">
      <alignment vertical="top" wrapText="1"/>
      <protection locked="0"/>
    </xf>
    <xf numFmtId="181" fontId="3" fillId="0" borderId="0" xfId="0" applyNumberFormat="1" applyFont="1" applyFill="1" applyBorder="1" applyAlignment="1" applyProtection="1">
      <alignment vertical="top" wrapText="1"/>
    </xf>
    <xf numFmtId="181" fontId="3" fillId="0" borderId="0" xfId="0" applyNumberFormat="1" applyFont="1" applyBorder="1" applyAlignment="1" applyProtection="1">
      <alignment horizontal="right" wrapText="1"/>
    </xf>
    <xf numFmtId="181" fontId="3" fillId="0" borderId="0" xfId="0" applyNumberFormat="1" applyFont="1" applyFill="1" applyBorder="1" applyProtection="1">
      <protection locked="0"/>
    </xf>
    <xf numFmtId="181" fontId="3" fillId="0" borderId="0" xfId="1192" applyNumberFormat="1" applyFont="1" applyFill="1" applyBorder="1" applyAlignment="1" applyProtection="1">
      <alignment horizontal="right"/>
      <protection locked="0"/>
    </xf>
    <xf numFmtId="181" fontId="3" fillId="4" borderId="20" xfId="1041" applyNumberFormat="1" applyFont="1" applyFill="1" applyBorder="1" applyAlignment="1" applyProtection="1">
      <alignment horizontal="right" wrapText="1"/>
      <protection locked="0"/>
    </xf>
    <xf numFmtId="181" fontId="3" fillId="4" borderId="20" xfId="1041" applyNumberFormat="1" applyFont="1" applyFill="1" applyBorder="1" applyAlignment="1" applyProtection="1">
      <alignment horizontal="center" wrapText="1"/>
    </xf>
    <xf numFmtId="181" fontId="83" fillId="0" borderId="19" xfId="1273" applyNumberFormat="1" applyFont="1" applyFill="1" applyBorder="1" applyAlignment="1" applyProtection="1">
      <alignment horizontal="right" wrapText="1"/>
      <protection locked="0"/>
    </xf>
    <xf numFmtId="181" fontId="3" fillId="0" borderId="19" xfId="1042" applyNumberFormat="1" applyFont="1" applyBorder="1" applyAlignment="1" applyProtection="1">
      <alignment horizontal="right"/>
    </xf>
    <xf numFmtId="181" fontId="3" fillId="0" borderId="0" xfId="0" applyNumberFormat="1" applyFont="1" applyProtection="1">
      <protection locked="0"/>
    </xf>
    <xf numFmtId="181" fontId="3" fillId="0" borderId="0" xfId="0" applyNumberFormat="1" applyFont="1" applyAlignment="1" applyProtection="1">
      <alignment horizontal="right" wrapText="1"/>
    </xf>
    <xf numFmtId="181" fontId="81" fillId="0" borderId="0" xfId="0" applyNumberFormat="1" applyFont="1" applyAlignment="1" applyProtection="1">
      <alignment horizontal="right" wrapText="1"/>
    </xf>
    <xf numFmtId="181" fontId="3" fillId="4" borderId="28" xfId="1041" applyNumberFormat="1" applyFont="1" applyFill="1" applyBorder="1" applyAlignment="1" applyProtection="1">
      <alignment horizontal="right" wrapText="1"/>
    </xf>
    <xf numFmtId="181" fontId="3" fillId="4" borderId="29" xfId="1041" applyNumberFormat="1" applyFont="1" applyFill="1" applyBorder="1" applyAlignment="1" applyProtection="1">
      <alignment horizontal="right" wrapText="1"/>
    </xf>
    <xf numFmtId="181" fontId="3" fillId="0" borderId="0" xfId="0" applyNumberFormat="1" applyFont="1" applyFill="1" applyAlignment="1" applyProtection="1">
      <alignment horizontal="right" wrapText="1"/>
    </xf>
    <xf numFmtId="181" fontId="4" fillId="0" borderId="0" xfId="0" applyNumberFormat="1" applyFont="1" applyFill="1" applyAlignment="1" applyProtection="1">
      <alignment horizontal="right" wrapText="1"/>
    </xf>
    <xf numFmtId="181" fontId="80" fillId="0" borderId="0" xfId="0" applyNumberFormat="1" applyFont="1" applyAlignment="1" applyProtection="1">
      <alignment horizontal="right" wrapText="1"/>
    </xf>
    <xf numFmtId="0" fontId="174" fillId="0" borderId="0" xfId="0" applyFont="1" applyFill="1" applyProtection="1"/>
    <xf numFmtId="181" fontId="136" fillId="0" borderId="0" xfId="0" applyNumberFormat="1" applyFont="1" applyFill="1" applyProtection="1">
      <protection locked="0"/>
    </xf>
    <xf numFmtId="181" fontId="136" fillId="0" borderId="0" xfId="0" applyNumberFormat="1" applyFont="1" applyFill="1" applyProtection="1"/>
    <xf numFmtId="0" fontId="175" fillId="0" borderId="23" xfId="0" applyFont="1" applyFill="1" applyBorder="1" applyAlignment="1" applyProtection="1">
      <alignment horizontal="right"/>
    </xf>
    <xf numFmtId="168" fontId="175" fillId="0" borderId="23" xfId="0" applyNumberFormat="1" applyFont="1" applyFill="1" applyBorder="1" applyAlignment="1" applyProtection="1">
      <alignment horizontal="right" wrapText="1"/>
    </xf>
    <xf numFmtId="181" fontId="175" fillId="0" borderId="23" xfId="0" applyNumberFormat="1" applyFont="1" applyFill="1" applyBorder="1" applyAlignment="1" applyProtection="1">
      <alignment horizontal="right" wrapText="1"/>
      <protection locked="0"/>
    </xf>
    <xf numFmtId="181" fontId="175" fillId="0" borderId="35" xfId="1042" applyNumberFormat="1" applyFont="1" applyFill="1" applyBorder="1" applyAlignment="1" applyProtection="1">
      <alignment horizontal="right"/>
    </xf>
    <xf numFmtId="181" fontId="80" fillId="0" borderId="0" xfId="0" applyNumberFormat="1" applyFont="1" applyFill="1" applyBorder="1" applyAlignment="1" applyProtection="1">
      <alignment horizontal="right"/>
    </xf>
    <xf numFmtId="181" fontId="49" fillId="0" borderId="0" xfId="1040" applyNumberFormat="1" applyFont="1" applyFill="1" applyAlignment="1" applyProtection="1">
      <alignment horizontal="center"/>
      <protection locked="0"/>
    </xf>
    <xf numFmtId="181" fontId="49" fillId="0" borderId="0" xfId="1040" applyNumberFormat="1" applyFont="1" applyFill="1" applyAlignment="1" applyProtection="1">
      <alignment horizontal="center"/>
    </xf>
    <xf numFmtId="181" fontId="49" fillId="0" borderId="0" xfId="1040" applyNumberFormat="1" applyFont="1" applyFill="1" applyProtection="1">
      <protection locked="0"/>
    </xf>
    <xf numFmtId="181" fontId="49" fillId="0" borderId="0" xfId="1040" applyNumberFormat="1" applyFont="1" applyFill="1" applyProtection="1"/>
    <xf numFmtId="181" fontId="126" fillId="0" borderId="0" xfId="1040" applyNumberFormat="1" applyFont="1" applyFill="1" applyProtection="1"/>
    <xf numFmtId="181" fontId="125" fillId="0" borderId="0" xfId="1040" applyNumberFormat="1" applyFont="1" applyFill="1" applyProtection="1">
      <protection locked="0"/>
    </xf>
    <xf numFmtId="181" fontId="125" fillId="0" borderId="0" xfId="1040" applyNumberFormat="1" applyFont="1" applyFill="1" applyProtection="1"/>
    <xf numFmtId="181" fontId="49" fillId="0" borderId="0" xfId="392" applyNumberFormat="1" applyFont="1" applyFill="1" applyProtection="1">
      <protection locked="0"/>
    </xf>
    <xf numFmtId="181" fontId="49" fillId="0" borderId="0" xfId="392" applyNumberFormat="1" applyFont="1" applyFill="1" applyProtection="1"/>
    <xf numFmtId="181" fontId="127" fillId="0" borderId="0" xfId="1040" applyNumberFormat="1" applyFont="1" applyProtection="1">
      <protection locked="0"/>
    </xf>
    <xf numFmtId="181" fontId="127" fillId="0" borderId="0" xfId="1040" applyNumberFormat="1" applyFont="1" applyProtection="1"/>
    <xf numFmtId="181" fontId="124" fillId="0" borderId="0" xfId="1040" applyNumberFormat="1" applyFont="1" applyFill="1" applyBorder="1" applyProtection="1"/>
    <xf numFmtId="181" fontId="5" fillId="0" borderId="0" xfId="1040" applyNumberFormat="1" applyProtection="1">
      <protection locked="0"/>
    </xf>
    <xf numFmtId="181" fontId="5" fillId="0" borderId="0" xfId="1040" applyNumberFormat="1" applyProtection="1"/>
    <xf numFmtId="181" fontId="49" fillId="0" borderId="0" xfId="1585" applyNumberFormat="1" applyFont="1" applyFill="1" applyProtection="1"/>
    <xf numFmtId="0" fontId="125" fillId="0" borderId="26" xfId="1040" quotePrefix="1" applyFont="1" applyFill="1" applyBorder="1" applyAlignment="1">
      <alignment horizontal="right" vertical="top"/>
    </xf>
    <xf numFmtId="0" fontId="120" fillId="0" borderId="26" xfId="1040" applyFont="1" applyFill="1" applyBorder="1" applyAlignment="1" applyProtection="1">
      <alignment horizontal="justify" wrapText="1"/>
    </xf>
    <xf numFmtId="0" fontId="120" fillId="0" borderId="26" xfId="1040" applyFont="1" applyFill="1" applyBorder="1" applyAlignment="1" applyProtection="1">
      <alignment horizontal="right"/>
    </xf>
    <xf numFmtId="181" fontId="49" fillId="0" borderId="26" xfId="1040" applyNumberFormat="1" applyFont="1" applyFill="1" applyBorder="1" applyProtection="1">
      <protection locked="0"/>
    </xf>
    <xf numFmtId="181" fontId="49" fillId="0" borderId="26" xfId="1040" applyNumberFormat="1" applyFont="1" applyFill="1" applyBorder="1" applyProtection="1"/>
    <xf numFmtId="4" fontId="5" fillId="0" borderId="0" xfId="0" applyNumberFormat="1" applyFont="1" applyFill="1" applyAlignment="1" applyProtection="1">
      <alignment horizontal="right" wrapText="1"/>
      <protection locked="0"/>
    </xf>
    <xf numFmtId="0" fontId="77" fillId="0" borderId="23" xfId="0" applyFont="1" applyBorder="1" applyAlignment="1" applyProtection="1">
      <alignment vertical="top" wrapText="1"/>
    </xf>
    <xf numFmtId="181" fontId="95" fillId="0" borderId="0" xfId="1192" applyNumberFormat="1" applyFont="1" applyFill="1" applyAlignment="1" applyProtection="1">
      <alignment horizontal="right"/>
      <protection locked="0"/>
    </xf>
    <xf numFmtId="0" fontId="132" fillId="0" borderId="24" xfId="1040" applyFont="1" applyFill="1" applyBorder="1" applyAlignment="1" applyProtection="1"/>
    <xf numFmtId="4" fontId="143" fillId="0" borderId="0" xfId="1061" applyNumberFormat="1" applyFont="1" applyFill="1" applyAlignment="1" applyProtection="1">
      <alignment horizontal="right" vertical="top"/>
    </xf>
    <xf numFmtId="2" fontId="164" fillId="0" borderId="0" xfId="1039" applyNumberFormat="1" applyFont="1" applyFill="1" applyBorder="1" applyAlignment="1">
      <alignment horizontal="left" wrapText="1"/>
    </xf>
    <xf numFmtId="0" fontId="158" fillId="0" borderId="26" xfId="1039" applyFont="1" applyFill="1" applyBorder="1" applyAlignment="1">
      <alignment horizontal="left" wrapText="1"/>
    </xf>
    <xf numFmtId="0" fontId="63" fillId="0" borderId="28" xfId="0" applyNumberFormat="1" applyFont="1" applyFill="1" applyBorder="1" applyAlignment="1" applyProtection="1">
      <alignment vertical="top" wrapText="1"/>
    </xf>
    <xf numFmtId="181" fontId="157" fillId="0" borderId="31" xfId="1039" applyNumberFormat="1" applyFont="1" applyFill="1" applyBorder="1" applyAlignment="1">
      <alignment wrapText="1"/>
    </xf>
    <xf numFmtId="181" fontId="157" fillId="0" borderId="0" xfId="1043" applyNumberFormat="1" applyFont="1" applyFill="1" applyBorder="1" applyAlignment="1">
      <alignment wrapText="1"/>
    </xf>
    <xf numFmtId="181" fontId="157" fillId="0" borderId="33" xfId="1039" applyNumberFormat="1" applyFont="1" applyFill="1" applyBorder="1" applyAlignment="1">
      <alignment wrapText="1"/>
    </xf>
    <xf numFmtId="181" fontId="166" fillId="0" borderId="0" xfId="1043" applyNumberFormat="1" applyFont="1" applyAlignment="1"/>
    <xf numFmtId="181" fontId="166" fillId="0" borderId="0" xfId="1043" applyNumberFormat="1" applyFont="1" applyAlignment="1">
      <alignment wrapText="1"/>
    </xf>
    <xf numFmtId="181" fontId="169" fillId="0" borderId="0" xfId="1043" applyNumberFormat="1" applyFont="1" applyFill="1" applyBorder="1" applyAlignment="1">
      <alignment wrapText="1"/>
    </xf>
    <xf numFmtId="181" fontId="158" fillId="0" borderId="32" xfId="1043" applyNumberFormat="1" applyFont="1" applyBorder="1" applyAlignment="1">
      <alignment wrapText="1"/>
    </xf>
    <xf numFmtId="181" fontId="158" fillId="0" borderId="0" xfId="1043" applyNumberFormat="1" applyFont="1" applyBorder="1" applyAlignment="1">
      <alignment wrapText="1"/>
    </xf>
    <xf numFmtId="181" fontId="158" fillId="0" borderId="0" xfId="1043" applyNumberFormat="1" applyFont="1" applyAlignment="1">
      <alignment wrapText="1"/>
    </xf>
    <xf numFmtId="181" fontId="158" fillId="0" borderId="32" xfId="1043" applyNumberFormat="1" applyFont="1" applyFill="1" applyBorder="1" applyAlignment="1">
      <alignment wrapText="1"/>
    </xf>
    <xf numFmtId="181" fontId="158" fillId="0" borderId="0" xfId="1043" applyNumberFormat="1" applyFont="1" applyFill="1" applyBorder="1" applyAlignment="1">
      <alignment wrapText="1"/>
    </xf>
    <xf numFmtId="0" fontId="149" fillId="0" borderId="0" xfId="1061" applyFont="1" applyFill="1" applyProtection="1">
      <protection locked="0"/>
    </xf>
    <xf numFmtId="0" fontId="156" fillId="0" borderId="0" xfId="1150" applyFont="1" applyFill="1" applyAlignment="1" applyProtection="1">
      <alignment vertical="top"/>
      <protection locked="0"/>
    </xf>
    <xf numFmtId="0" fontId="3" fillId="0" borderId="0" xfId="0" applyFont="1" applyFill="1" applyProtection="1">
      <protection locked="0"/>
    </xf>
    <xf numFmtId="0" fontId="3" fillId="0" borderId="0" xfId="0" applyFont="1" applyFill="1" applyAlignment="1" applyProtection="1">
      <alignment vertical="top"/>
      <protection locked="0"/>
    </xf>
    <xf numFmtId="0" fontId="3" fillId="0" borderId="0" xfId="0" applyFont="1" applyFill="1" applyAlignment="1">
      <alignment vertical="top"/>
    </xf>
    <xf numFmtId="0" fontId="3" fillId="0" borderId="0" xfId="0" applyFont="1" applyFill="1" applyBorder="1" applyAlignment="1" applyProtection="1">
      <alignment vertical="top"/>
      <protection locked="0"/>
    </xf>
    <xf numFmtId="0" fontId="3" fillId="0" borderId="0" xfId="0" applyFont="1" applyFill="1" applyBorder="1" applyAlignment="1">
      <alignment vertical="top"/>
    </xf>
    <xf numFmtId="0" fontId="149" fillId="0" borderId="0" xfId="1061" applyFont="1" applyFill="1" applyAlignment="1" applyProtection="1">
      <alignment vertical="top"/>
      <protection locked="0"/>
    </xf>
    <xf numFmtId="0" fontId="150" fillId="0" borderId="0" xfId="1061" applyFont="1" applyFill="1" applyAlignment="1" applyProtection="1">
      <alignment vertical="top"/>
      <protection locked="0"/>
    </xf>
    <xf numFmtId="0" fontId="149" fillId="0" borderId="0" xfId="1061" applyFont="1" applyFill="1" applyAlignment="1" applyProtection="1">
      <alignment vertical="top" wrapText="1"/>
      <protection locked="0"/>
    </xf>
    <xf numFmtId="0" fontId="151" fillId="0" borderId="0" xfId="1150" applyFont="1" applyFill="1" applyAlignment="1" applyProtection="1">
      <alignment vertical="top"/>
      <protection locked="0"/>
    </xf>
    <xf numFmtId="0" fontId="146" fillId="0" borderId="0" xfId="1150" applyFont="1" applyFill="1" applyAlignment="1" applyProtection="1">
      <alignment vertical="top" wrapText="1"/>
      <protection locked="0"/>
    </xf>
    <xf numFmtId="0" fontId="151" fillId="0" borderId="0" xfId="1150" applyFont="1" applyFill="1" applyAlignment="1" applyProtection="1">
      <alignment vertical="top" wrapText="1"/>
      <protection locked="0"/>
    </xf>
    <xf numFmtId="0" fontId="149" fillId="0" borderId="0" xfId="1067" applyFont="1" applyFill="1" applyAlignment="1" applyProtection="1">
      <alignment horizontal="left" vertical="top"/>
      <protection locked="0"/>
    </xf>
    <xf numFmtId="0" fontId="149" fillId="0" borderId="0" xfId="1067" applyFont="1" applyFill="1" applyAlignment="1" applyProtection="1">
      <alignment horizontal="left" vertical="top" wrapText="1"/>
      <protection locked="0"/>
    </xf>
    <xf numFmtId="0" fontId="149" fillId="0" borderId="0" xfId="1067" applyFont="1" applyFill="1" applyAlignment="1" applyProtection="1">
      <alignment horizontal="center" vertical="top" wrapText="1"/>
      <protection locked="0"/>
    </xf>
    <xf numFmtId="4" fontId="153" fillId="0" borderId="0" xfId="400" applyNumberFormat="1" applyFont="1" applyFill="1" applyBorder="1" applyAlignment="1" applyProtection="1">
      <alignment vertical="top"/>
      <protection locked="0"/>
    </xf>
    <xf numFmtId="0" fontId="0" fillId="0" borderId="0" xfId="0" applyFill="1" applyAlignment="1" applyProtection="1">
      <alignment vertical="top"/>
      <protection locked="0"/>
    </xf>
    <xf numFmtId="0" fontId="0" fillId="0" borderId="0" xfId="0" applyFill="1" applyAlignment="1">
      <alignment vertical="top"/>
    </xf>
    <xf numFmtId="0" fontId="150" fillId="0" borderId="0" xfId="1061" applyFont="1" applyFill="1" applyProtection="1">
      <protection locked="0"/>
    </xf>
    <xf numFmtId="0" fontId="149" fillId="0" borderId="0" xfId="1056" applyFont="1" applyFill="1" applyAlignment="1" applyProtection="1">
      <alignment horizontal="left" vertical="top" wrapText="1"/>
      <protection locked="0"/>
    </xf>
    <xf numFmtId="3" fontId="155" fillId="0" borderId="0" xfId="1056" applyNumberFormat="1" applyFont="1" applyFill="1" applyAlignment="1" applyProtection="1">
      <alignment horizontal="center" vertical="top"/>
      <protection locked="0"/>
    </xf>
    <xf numFmtId="4" fontId="153" fillId="0" borderId="0" xfId="394" applyNumberFormat="1" applyFont="1" applyFill="1" applyBorder="1" applyAlignment="1" applyProtection="1">
      <alignment vertical="top"/>
      <protection locked="0"/>
    </xf>
    <xf numFmtId="0" fontId="149" fillId="0" borderId="0" xfId="1056" quotePrefix="1" applyFont="1" applyFill="1" applyAlignment="1" applyProtection="1">
      <alignment horizontal="left" vertical="top" wrapText="1"/>
      <protection locked="0"/>
    </xf>
    <xf numFmtId="0" fontId="0" fillId="0" borderId="0" xfId="0" applyFill="1" applyProtection="1">
      <protection locked="0"/>
    </xf>
    <xf numFmtId="0" fontId="0" fillId="0" borderId="0" xfId="0" applyFill="1"/>
    <xf numFmtId="0" fontId="146" fillId="0" borderId="0" xfId="1061" applyFont="1" applyFill="1" applyAlignment="1" applyProtection="1">
      <alignment vertical="top"/>
      <protection locked="0"/>
    </xf>
    <xf numFmtId="0" fontId="132" fillId="0" borderId="24" xfId="1040" applyFont="1" applyFill="1" applyBorder="1" applyAlignment="1" applyProtection="1">
      <alignment vertical="top"/>
    </xf>
    <xf numFmtId="0" fontId="121" fillId="0" borderId="24" xfId="1040" applyFont="1" applyFill="1" applyBorder="1" applyAlignment="1" applyProtection="1">
      <alignment horizontal="right" vertical="top"/>
    </xf>
    <xf numFmtId="0" fontId="5" fillId="0" borderId="0" xfId="1040" applyFill="1" applyBorder="1"/>
    <xf numFmtId="0" fontId="5" fillId="0" borderId="0" xfId="1040" applyFill="1"/>
    <xf numFmtId="181" fontId="49" fillId="0" borderId="24" xfId="1040" applyNumberFormat="1" applyFont="1" applyFill="1" applyBorder="1" applyProtection="1">
      <protection locked="0"/>
    </xf>
    <xf numFmtId="181" fontId="49" fillId="0" borderId="24" xfId="1040" applyNumberFormat="1" applyFont="1" applyFill="1" applyBorder="1" applyProtection="1"/>
    <xf numFmtId="181" fontId="49" fillId="0" borderId="19" xfId="1040" applyNumberFormat="1" applyFont="1" applyFill="1" applyBorder="1" applyAlignment="1" applyProtection="1">
      <alignment horizontal="center"/>
      <protection locked="0"/>
    </xf>
    <xf numFmtId="181" fontId="49" fillId="0" borderId="19" xfId="1040" applyNumberFormat="1" applyFont="1" applyFill="1" applyBorder="1" applyAlignment="1" applyProtection="1">
      <alignment horizontal="center"/>
    </xf>
    <xf numFmtId="181" fontId="126" fillId="0" borderId="24" xfId="1040" applyNumberFormat="1" applyFont="1" applyFill="1" applyBorder="1" applyProtection="1"/>
    <xf numFmtId="0" fontId="120" fillId="0" borderId="24" xfId="1040" applyFont="1" applyFill="1" applyBorder="1"/>
    <xf numFmtId="181" fontId="126" fillId="0" borderId="26" xfId="1040" applyNumberFormat="1" applyFont="1" applyFill="1" applyBorder="1" applyProtection="1">
      <protection locked="0"/>
    </xf>
    <xf numFmtId="181" fontId="126" fillId="0" borderId="26" xfId="392" applyNumberFormat="1" applyFont="1" applyFill="1" applyBorder="1" applyProtection="1"/>
    <xf numFmtId="181" fontId="126" fillId="0" borderId="26" xfId="1585" applyNumberFormat="1" applyFont="1" applyFill="1" applyBorder="1" applyProtection="1"/>
    <xf numFmtId="9" fontId="100" fillId="0" borderId="26" xfId="0" applyNumberFormat="1" applyFont="1" applyBorder="1" applyProtection="1">
      <protection locked="0"/>
    </xf>
    <xf numFmtId="49" fontId="76" fillId="47" borderId="21" xfId="0" applyNumberFormat="1" applyFont="1" applyFill="1" applyBorder="1" applyAlignment="1" applyProtection="1">
      <alignment horizontal="left"/>
      <protection locked="0"/>
    </xf>
    <xf numFmtId="181" fontId="5" fillId="4" borderId="27" xfId="1041" applyNumberFormat="1" applyFont="1" applyFill="1" applyBorder="1" applyAlignment="1" applyProtection="1">
      <alignment horizontal="center" wrapText="1"/>
      <protection locked="0"/>
    </xf>
    <xf numFmtId="181" fontId="5" fillId="4" borderId="29" xfId="1041" applyNumberFormat="1" applyFont="1" applyFill="1" applyBorder="1" applyAlignment="1" applyProtection="1">
      <alignment horizontal="right" wrapText="1"/>
      <protection locked="0"/>
    </xf>
    <xf numFmtId="181" fontId="5" fillId="4" borderId="29" xfId="1041" applyNumberFormat="1" applyFont="1" applyFill="1" applyBorder="1" applyAlignment="1" applyProtection="1">
      <alignment horizontal="center" wrapText="1"/>
    </xf>
    <xf numFmtId="2" fontId="164" fillId="0" borderId="0" xfId="1039" applyNumberFormat="1" applyFont="1" applyFill="1" applyBorder="1" applyAlignment="1">
      <alignment horizontal="left"/>
    </xf>
    <xf numFmtId="0" fontId="158" fillId="0" borderId="26" xfId="1039" applyFont="1" applyFill="1" applyBorder="1" applyAlignment="1">
      <alignment horizontal="left"/>
    </xf>
    <xf numFmtId="2" fontId="164" fillId="0" borderId="0" xfId="1039" applyNumberFormat="1" applyFont="1" applyFill="1" applyBorder="1" applyAlignment="1" applyProtection="1">
      <alignment horizontal="left"/>
      <protection locked="0"/>
    </xf>
    <xf numFmtId="0" fontId="158" fillId="0" borderId="0" xfId="1039" applyFont="1" applyFill="1" applyBorder="1" applyAlignment="1" applyProtection="1">
      <alignment horizontal="left"/>
      <protection locked="0"/>
    </xf>
    <xf numFmtId="181" fontId="157" fillId="0" borderId="31" xfId="1039" applyNumberFormat="1" applyFont="1" applyFill="1" applyBorder="1" applyAlignment="1" applyProtection="1">
      <alignment horizontal="center" wrapText="1"/>
      <protection locked="0"/>
    </xf>
    <xf numFmtId="181" fontId="158" fillId="0" borderId="0" xfId="1039" applyNumberFormat="1" applyFont="1" applyFill="1" applyBorder="1" applyAlignment="1" applyProtection="1">
      <alignment horizontal="left" wrapText="1"/>
      <protection locked="0"/>
    </xf>
    <xf numFmtId="0" fontId="158" fillId="0" borderId="0" xfId="1039" applyFont="1" applyFill="1" applyBorder="1" applyAlignment="1" applyProtection="1">
      <alignment horizontal="left" wrapText="1"/>
      <protection locked="0"/>
    </xf>
    <xf numFmtId="2" fontId="164" fillId="0" borderId="0" xfId="1039" applyNumberFormat="1" applyFont="1" applyFill="1" applyBorder="1" applyAlignment="1" applyProtection="1">
      <alignment horizontal="left" wrapText="1"/>
      <protection locked="0"/>
    </xf>
    <xf numFmtId="181" fontId="157" fillId="0" borderId="0" xfId="1039" applyNumberFormat="1" applyFont="1" applyFill="1" applyBorder="1" applyAlignment="1" applyProtection="1">
      <alignment horizontal="justify" wrapText="1"/>
      <protection locked="0"/>
    </xf>
    <xf numFmtId="2" fontId="164" fillId="0" borderId="0" xfId="1039" applyNumberFormat="1" applyFont="1" applyFill="1" applyBorder="1" applyAlignment="1" applyProtection="1">
      <alignment horizontal="left"/>
    </xf>
    <xf numFmtId="0" fontId="157" fillId="0" borderId="0" xfId="1043" applyFont="1" applyAlignment="1">
      <alignment horizontal="left" vertical="center" wrapText="1"/>
    </xf>
    <xf numFmtId="0" fontId="159" fillId="0" borderId="0" xfId="1043" applyFont="1" applyFill="1" applyAlignment="1" applyProtection="1">
      <alignment horizontal="center" vertical="top" wrapText="1"/>
    </xf>
    <xf numFmtId="0" fontId="161" fillId="0" borderId="0" xfId="1043" applyFont="1" applyAlignment="1">
      <alignment horizontal="left" vertical="top" wrapText="1"/>
    </xf>
  </cellXfs>
  <cellStyles count="1832">
    <cellStyle name=" 1" xfId="1"/>
    <cellStyle name=" 1 2" xfId="2"/>
    <cellStyle name="20 % – Poudarek1" xfId="1810"/>
    <cellStyle name="20 % – Poudarek1 2" xfId="3"/>
    <cellStyle name="20 % – Poudarek1 2 2" xfId="4"/>
    <cellStyle name="20 % – Poudarek1 2 2 2" xfId="5"/>
    <cellStyle name="20 % – Poudarek1 2 3" xfId="6"/>
    <cellStyle name="20 % – Poudarek1 3" xfId="7"/>
    <cellStyle name="20 % – Poudarek1 3 2" xfId="8"/>
    <cellStyle name="20 % – Poudarek1 3 2 2" xfId="9"/>
    <cellStyle name="20 % – Poudarek1 3 3" xfId="10"/>
    <cellStyle name="20 % – Poudarek2" xfId="1811"/>
    <cellStyle name="20 % – Poudarek2 2" xfId="11"/>
    <cellStyle name="20 % – Poudarek2 2 2" xfId="12"/>
    <cellStyle name="20 % – Poudarek2 2 2 2" xfId="13"/>
    <cellStyle name="20 % – Poudarek2 2 3" xfId="14"/>
    <cellStyle name="20 % – Poudarek2 3" xfId="15"/>
    <cellStyle name="20 % – Poudarek2 3 2" xfId="16"/>
    <cellStyle name="20 % – Poudarek2 3 2 2" xfId="17"/>
    <cellStyle name="20 % – Poudarek2 3 3" xfId="18"/>
    <cellStyle name="20 % – Poudarek3" xfId="1812"/>
    <cellStyle name="20 % – Poudarek3 2" xfId="19"/>
    <cellStyle name="20 % – Poudarek3 2 2" xfId="20"/>
    <cellStyle name="20 % – Poudarek4" xfId="1813"/>
    <cellStyle name="20 % – Poudarek4 2" xfId="21"/>
    <cellStyle name="20 % – Poudarek4 2 2" xfId="22"/>
    <cellStyle name="20 % – Poudarek4 2 2 2" xfId="23"/>
    <cellStyle name="20 % – Poudarek4 2 3" xfId="24"/>
    <cellStyle name="20 % – Poudarek4 3" xfId="25"/>
    <cellStyle name="20 % – Poudarek4 3 2" xfId="26"/>
    <cellStyle name="20 % – Poudarek5" xfId="1814"/>
    <cellStyle name="20 % – Poudarek5 2" xfId="27"/>
    <cellStyle name="20 % – Poudarek5 2 2" xfId="28"/>
    <cellStyle name="20 % – Poudarek5 2 2 2" xfId="29"/>
    <cellStyle name="20 % – Poudarek5 2 3" xfId="30"/>
    <cellStyle name="20 % – Poudarek5 3" xfId="31"/>
    <cellStyle name="20 % – Poudarek5 3 2" xfId="32"/>
    <cellStyle name="20 % – Poudarek5 3 2 2" xfId="33"/>
    <cellStyle name="20 % – Poudarek5 3 3" xfId="34"/>
    <cellStyle name="20 % – Poudarek6" xfId="1815"/>
    <cellStyle name="20 % – Poudarek6 2" xfId="35"/>
    <cellStyle name="20 % – Poudarek6 2 2" xfId="36"/>
    <cellStyle name="20 % – Poudarek6 2 2 2" xfId="37"/>
    <cellStyle name="20 % – Poudarek6 2 3" xfId="38"/>
    <cellStyle name="20 % – Poudarek6 3" xfId="39"/>
    <cellStyle name="20 % – Poudarek6 3 2" xfId="40"/>
    <cellStyle name="20% - Accent1 1" xfId="41"/>
    <cellStyle name="20% - Accent1 1 2" xfId="42"/>
    <cellStyle name="20% - Accent1 1 4" xfId="43"/>
    <cellStyle name="20% - Accent1 1 4 2" xfId="44"/>
    <cellStyle name="20% - Accent1 1 4 3" xfId="45"/>
    <cellStyle name="20% - Accent1 2" xfId="46"/>
    <cellStyle name="20% - Accent1 2 2" xfId="47"/>
    <cellStyle name="20% - Accent1 3" xfId="48"/>
    <cellStyle name="20% - Accent1 3 2" xfId="49"/>
    <cellStyle name="20% - Accent1 4" xfId="50"/>
    <cellStyle name="20% - Accent1 4 2" xfId="51"/>
    <cellStyle name="20% - Accent1 5" xfId="52"/>
    <cellStyle name="20% - Accent1 5 2" xfId="53"/>
    <cellStyle name="20% - Accent1 6" xfId="54"/>
    <cellStyle name="20% - Accent1 6 2" xfId="55"/>
    <cellStyle name="20% - Accent2 1" xfId="56"/>
    <cellStyle name="20% - Accent2 2" xfId="57"/>
    <cellStyle name="20% - Accent2 3" xfId="58"/>
    <cellStyle name="20% - Accent2 4" xfId="59"/>
    <cellStyle name="20% - Accent2 5" xfId="60"/>
    <cellStyle name="20% - Accent2 6" xfId="61"/>
    <cellStyle name="20% - Accent3 1" xfId="62"/>
    <cellStyle name="20% - Accent3 1 2" xfId="63"/>
    <cellStyle name="20% - Accent3 2" xfId="64"/>
    <cellStyle name="20% - Accent3 2 2" xfId="65"/>
    <cellStyle name="20% - Accent3 3" xfId="66"/>
    <cellStyle name="20% - Accent3 3 2" xfId="67"/>
    <cellStyle name="20% - Accent3 4" xfId="68"/>
    <cellStyle name="20% - Accent3 4 2" xfId="69"/>
    <cellStyle name="20% - Accent3 5" xfId="70"/>
    <cellStyle name="20% - Accent3 5 2" xfId="71"/>
    <cellStyle name="20% - Accent3 6" xfId="72"/>
    <cellStyle name="20% - Accent3 6 2" xfId="73"/>
    <cellStyle name="20% - Accent4 1" xfId="74"/>
    <cellStyle name="20% - Accent4 1 2" xfId="75"/>
    <cellStyle name="20% - Accent4 2" xfId="76"/>
    <cellStyle name="20% - Accent4 2 2" xfId="77"/>
    <cellStyle name="20% - Accent4 3" xfId="78"/>
    <cellStyle name="20% - Accent4 3 2" xfId="79"/>
    <cellStyle name="20% - Accent4 4" xfId="80"/>
    <cellStyle name="20% - Accent4 4 2" xfId="81"/>
    <cellStyle name="20% - Accent4 5" xfId="82"/>
    <cellStyle name="20% - Accent4 5 2" xfId="83"/>
    <cellStyle name="20% - Accent4 6" xfId="84"/>
    <cellStyle name="20% - Accent4 6 2" xfId="85"/>
    <cellStyle name="20% - Accent5 1" xfId="86"/>
    <cellStyle name="20% - Accent5 1 2" xfId="87"/>
    <cellStyle name="20% - Accent5 2" xfId="88"/>
    <cellStyle name="20% - Accent5 2 2" xfId="89"/>
    <cellStyle name="20% - Accent5 3" xfId="90"/>
    <cellStyle name="20% - Accent5 3 2" xfId="91"/>
    <cellStyle name="20% - Accent5 4" xfId="92"/>
    <cellStyle name="20% - Accent5 4 2" xfId="93"/>
    <cellStyle name="20% - Accent5 5" xfId="94"/>
    <cellStyle name="20% - Accent5 5 2" xfId="95"/>
    <cellStyle name="20% - Accent5 6" xfId="96"/>
    <cellStyle name="20% - Accent5 6 2" xfId="97"/>
    <cellStyle name="20% - Accent6 1" xfId="98"/>
    <cellStyle name="20% - Accent6 1 2" xfId="99"/>
    <cellStyle name="20% - Accent6 2" xfId="100"/>
    <cellStyle name="20% - Accent6 2 2" xfId="101"/>
    <cellStyle name="20% - Accent6 3" xfId="102"/>
    <cellStyle name="20% - Accent6 3 2" xfId="103"/>
    <cellStyle name="20% - Accent6 4" xfId="104"/>
    <cellStyle name="20% - Accent6 4 2" xfId="105"/>
    <cellStyle name="20% - Accent6 5" xfId="106"/>
    <cellStyle name="20% - Accent6 5 2" xfId="107"/>
    <cellStyle name="20% - Accent6 6" xfId="108"/>
    <cellStyle name="20% - Accent6 6 2" xfId="109"/>
    <cellStyle name="40 % – Poudarek1" xfId="1816"/>
    <cellStyle name="40 % – Poudarek1 2" xfId="110"/>
    <cellStyle name="40 % – Poudarek1 2 2" xfId="111"/>
    <cellStyle name="40 % – Poudarek2" xfId="1817"/>
    <cellStyle name="40 % – Poudarek2 2" xfId="112"/>
    <cellStyle name="40 % – Poudarek2 2 2" xfId="113"/>
    <cellStyle name="40 % – Poudarek3" xfId="1818"/>
    <cellStyle name="40 % – Poudarek3 2" xfId="114"/>
    <cellStyle name="40 % – Poudarek3 2 2" xfId="115"/>
    <cellStyle name="40 % – Poudarek3 2 2 2" xfId="116"/>
    <cellStyle name="40 % – Poudarek3 2 3" xfId="117"/>
    <cellStyle name="40 % – Poudarek4" xfId="1819"/>
    <cellStyle name="40 % – Poudarek4 2" xfId="118"/>
    <cellStyle name="40 % – Poudarek4 2 2" xfId="119"/>
    <cellStyle name="40 % – Poudarek4 2 2 2" xfId="120"/>
    <cellStyle name="40 % – Poudarek4 2 3" xfId="121"/>
    <cellStyle name="40 % – Poudarek4 3" xfId="122"/>
    <cellStyle name="40 % – Poudarek4 3 2" xfId="123"/>
    <cellStyle name="40 % – Poudarek5" xfId="1820"/>
    <cellStyle name="40 % – Poudarek5 2" xfId="124"/>
    <cellStyle name="40 % – Poudarek5 2 2" xfId="125"/>
    <cellStyle name="40 % – Poudarek6" xfId="1821"/>
    <cellStyle name="40 % – Poudarek6 2" xfId="126"/>
    <cellStyle name="40 % – Poudarek6 2 2" xfId="127"/>
    <cellStyle name="40 % – Poudarek6 2 2 2" xfId="128"/>
    <cellStyle name="40 % – Poudarek6 2 3" xfId="129"/>
    <cellStyle name="40 % – Poudarek6 3" xfId="130"/>
    <cellStyle name="40 % – Poudarek6 3 2" xfId="131"/>
    <cellStyle name="40 % – Poudarek6 3 2 2" xfId="132"/>
    <cellStyle name="40 % – Poudarek6 3 3" xfId="133"/>
    <cellStyle name="40% - Accent1 1" xfId="134"/>
    <cellStyle name="40% - Accent1 1 2" xfId="135"/>
    <cellStyle name="40% - Accent1 2" xfId="136"/>
    <cellStyle name="40% - Accent1 2 2" xfId="137"/>
    <cellStyle name="40% - Accent1 3" xfId="138"/>
    <cellStyle name="40% - Accent1 3 2" xfId="139"/>
    <cellStyle name="40% - Accent1 4" xfId="140"/>
    <cellStyle name="40% - Accent1 4 2" xfId="141"/>
    <cellStyle name="40% - Accent1 5" xfId="142"/>
    <cellStyle name="40% - Accent1 5 2" xfId="143"/>
    <cellStyle name="40% - Accent1 6" xfId="144"/>
    <cellStyle name="40% - Accent1 6 2" xfId="145"/>
    <cellStyle name="40% - Accent2 1" xfId="146"/>
    <cellStyle name="40% - Accent2 2" xfId="147"/>
    <cellStyle name="40% - Accent2 3" xfId="148"/>
    <cellStyle name="40% - Accent2 4" xfId="149"/>
    <cellStyle name="40% - Accent2 5" xfId="150"/>
    <cellStyle name="40% - Accent2 6" xfId="151"/>
    <cellStyle name="40% - Accent3 1" xfId="152"/>
    <cellStyle name="40% - Accent3 2" xfId="153"/>
    <cellStyle name="40% - Accent3 3" xfId="154"/>
    <cellStyle name="40% - Accent3 4" xfId="155"/>
    <cellStyle name="40% - Accent3 5" xfId="156"/>
    <cellStyle name="40% - Accent3 6" xfId="157"/>
    <cellStyle name="40% - Accent4 1" xfId="158"/>
    <cellStyle name="40% - Accent4 1 2" xfId="159"/>
    <cellStyle name="40% - Accent4 2" xfId="160"/>
    <cellStyle name="40% - Accent4 2 2" xfId="161"/>
    <cellStyle name="40% - Accent4 3" xfId="162"/>
    <cellStyle name="40% - Accent4 3 2" xfId="163"/>
    <cellStyle name="40% - Accent4 4" xfId="164"/>
    <cellStyle name="40% - Accent4 4 2" xfId="165"/>
    <cellStyle name="40% - Accent4 5" xfId="166"/>
    <cellStyle name="40% - Accent4 5 2" xfId="167"/>
    <cellStyle name="40% - Accent4 6" xfId="168"/>
    <cellStyle name="40% - Accent4 6 2" xfId="169"/>
    <cellStyle name="40% - Accent5 1" xfId="170"/>
    <cellStyle name="40% - Accent5 1 2" xfId="171"/>
    <cellStyle name="40% - Accent5 2" xfId="172"/>
    <cellStyle name="40% - Accent5 2 2" xfId="173"/>
    <cellStyle name="40% - Accent5 3" xfId="174"/>
    <cellStyle name="40% - Accent5 3 2" xfId="175"/>
    <cellStyle name="40% - Accent5 4" xfId="176"/>
    <cellStyle name="40% - Accent5 4 2" xfId="177"/>
    <cellStyle name="40% - Accent5 5" xfId="178"/>
    <cellStyle name="40% - Accent5 5 2" xfId="179"/>
    <cellStyle name="40% - Accent5 6" xfId="180"/>
    <cellStyle name="40% - Accent5 6 2" xfId="181"/>
    <cellStyle name="40% - Accent6 1" xfId="182"/>
    <cellStyle name="40% - Accent6 1 2" xfId="183"/>
    <cellStyle name="40% - Accent6 2" xfId="184"/>
    <cellStyle name="40% - Accent6 2 2" xfId="185"/>
    <cellStyle name="40% - Accent6 3" xfId="186"/>
    <cellStyle name="40% - Accent6 3 2" xfId="187"/>
    <cellStyle name="40% - Accent6 4" xfId="188"/>
    <cellStyle name="40% - Accent6 4 2" xfId="189"/>
    <cellStyle name="40% - Accent6 5" xfId="190"/>
    <cellStyle name="40% - Accent6 5 2" xfId="191"/>
    <cellStyle name="40% - Accent6 6" xfId="192"/>
    <cellStyle name="40% - Accent6 6 2" xfId="193"/>
    <cellStyle name="60 % – Poudarek1" xfId="1822"/>
    <cellStyle name="60 % – Poudarek1 2" xfId="194"/>
    <cellStyle name="60 % – Poudarek2" xfId="1823"/>
    <cellStyle name="60 % – Poudarek2 2" xfId="195"/>
    <cellStyle name="60 % – Poudarek3" xfId="1824"/>
    <cellStyle name="60 % – Poudarek3 2" xfId="196"/>
    <cellStyle name="60 % – Poudarek3 2 2" xfId="197"/>
    <cellStyle name="60 % – Poudarek4" xfId="1825"/>
    <cellStyle name="60 % – Poudarek4 2" xfId="198"/>
    <cellStyle name="60 % – Poudarek4 2 2" xfId="199"/>
    <cellStyle name="60 % – Poudarek5" xfId="1826"/>
    <cellStyle name="60 % – Poudarek5 2" xfId="200"/>
    <cellStyle name="60 % – Poudarek5 2 2" xfId="201"/>
    <cellStyle name="60 % – Poudarek6" xfId="1827"/>
    <cellStyle name="60 % – Poudarek6 2" xfId="202"/>
    <cellStyle name="60 % – Poudarek6 2 2" xfId="203"/>
    <cellStyle name="60 % – Poudarek6 3" xfId="204"/>
    <cellStyle name="60% - Accent1 1" xfId="205"/>
    <cellStyle name="60% - Accent1 1 2" xfId="206"/>
    <cellStyle name="60% - Accent1 2" xfId="207"/>
    <cellStyle name="60% - Accent1 2 2" xfId="208"/>
    <cellStyle name="60% - Accent1 3" xfId="209"/>
    <cellStyle name="60% - Accent1 3 2" xfId="210"/>
    <cellStyle name="60% - Accent1 4" xfId="211"/>
    <cellStyle name="60% - Accent1 4 2" xfId="212"/>
    <cellStyle name="60% - Accent1 5" xfId="213"/>
    <cellStyle name="60% - Accent1 5 2" xfId="214"/>
    <cellStyle name="60% - Accent1 6" xfId="215"/>
    <cellStyle name="60% - Accent1 6 2" xfId="216"/>
    <cellStyle name="60% - Accent2 1" xfId="217"/>
    <cellStyle name="60% - Accent2 1 2" xfId="218"/>
    <cellStyle name="60% - Accent2 2" xfId="219"/>
    <cellStyle name="60% - Accent2 2 2" xfId="220"/>
    <cellStyle name="60% - Accent2 3" xfId="221"/>
    <cellStyle name="60% - Accent2 3 2" xfId="222"/>
    <cellStyle name="60% - Accent2 4" xfId="223"/>
    <cellStyle name="60% - Accent2 4 2" xfId="224"/>
    <cellStyle name="60% - Accent2 5" xfId="225"/>
    <cellStyle name="60% - Accent2 5 2" xfId="226"/>
    <cellStyle name="60% - Accent2 6" xfId="227"/>
    <cellStyle name="60% - Accent2 6 2" xfId="228"/>
    <cellStyle name="60% - Accent3 1" xfId="229"/>
    <cellStyle name="60% - Accent3 1 2" xfId="230"/>
    <cellStyle name="60% - Accent3 2" xfId="231"/>
    <cellStyle name="60% - Accent3 2 2" xfId="232"/>
    <cellStyle name="60% - Accent3 3" xfId="233"/>
    <cellStyle name="60% - Accent3 3 2" xfId="234"/>
    <cellStyle name="60% - Accent3 4" xfId="235"/>
    <cellStyle name="60% - Accent3 4 2" xfId="236"/>
    <cellStyle name="60% - Accent3 5" xfId="237"/>
    <cellStyle name="60% - Accent3 5 2" xfId="238"/>
    <cellStyle name="60% - Accent3 6" xfId="239"/>
    <cellStyle name="60% - Accent3 6 2" xfId="240"/>
    <cellStyle name="60% - Accent4 1" xfId="241"/>
    <cellStyle name="60% - Accent4 1 2" xfId="242"/>
    <cellStyle name="60% - Accent4 2" xfId="243"/>
    <cellStyle name="60% - Accent4 2 2" xfId="244"/>
    <cellStyle name="60% - Accent4 3" xfId="245"/>
    <cellStyle name="60% - Accent4 3 2" xfId="246"/>
    <cellStyle name="60% - Accent4 4" xfId="247"/>
    <cellStyle name="60% - Accent4 4 2" xfId="248"/>
    <cellStyle name="60% - Accent4 5" xfId="249"/>
    <cellStyle name="60% - Accent4 5 2" xfId="250"/>
    <cellStyle name="60% - Accent4 6" xfId="251"/>
    <cellStyle name="60% - Accent4 6 2" xfId="252"/>
    <cellStyle name="60% - Accent5 1" xfId="253"/>
    <cellStyle name="60% - Accent5 1 2" xfId="254"/>
    <cellStyle name="60% - Accent5 2" xfId="255"/>
    <cellStyle name="60% - Accent5 2 2" xfId="256"/>
    <cellStyle name="60% - Accent5 3" xfId="257"/>
    <cellStyle name="60% - Accent5 3 2" xfId="258"/>
    <cellStyle name="60% - Accent5 4" xfId="259"/>
    <cellStyle name="60% - Accent5 4 2" xfId="260"/>
    <cellStyle name="60% - Accent5 5" xfId="261"/>
    <cellStyle name="60% - Accent5 5 2" xfId="262"/>
    <cellStyle name="60% - Accent5 6" xfId="263"/>
    <cellStyle name="60% - Accent5 6 2" xfId="264"/>
    <cellStyle name="60% - Accent6 1" xfId="265"/>
    <cellStyle name="60% - Accent6 2" xfId="266"/>
    <cellStyle name="60% - Accent6 3" xfId="267"/>
    <cellStyle name="60% - Accent6 4" xfId="268"/>
    <cellStyle name="60% - Accent6 5" xfId="269"/>
    <cellStyle name="60% - Accent6 6" xfId="270"/>
    <cellStyle name="Accent1" xfId="271"/>
    <cellStyle name="Accent1 1" xfId="272"/>
    <cellStyle name="Accent1 1 2" xfId="273"/>
    <cellStyle name="Accent1 2" xfId="274"/>
    <cellStyle name="Accent1 2 2" xfId="275"/>
    <cellStyle name="Accent1 3" xfId="276"/>
    <cellStyle name="Accent1 3 2" xfId="277"/>
    <cellStyle name="Accent1 4" xfId="278"/>
    <cellStyle name="Accent1 4 2" xfId="279"/>
    <cellStyle name="Accent1 5" xfId="280"/>
    <cellStyle name="Accent1 5 2" xfId="281"/>
    <cellStyle name="Accent1 6" xfId="282"/>
    <cellStyle name="Accent1 6 2" xfId="283"/>
    <cellStyle name="Accent1 7" xfId="284"/>
    <cellStyle name="Accent1 8" xfId="285"/>
    <cellStyle name="Accent2" xfId="286"/>
    <cellStyle name="Accent2 1" xfId="287"/>
    <cellStyle name="Accent2 1 2" xfId="288"/>
    <cellStyle name="Accent2 2" xfId="289"/>
    <cellStyle name="Accent2 2 2" xfId="290"/>
    <cellStyle name="Accent2 3" xfId="291"/>
    <cellStyle name="Accent2 3 2" xfId="292"/>
    <cellStyle name="Accent2 4" xfId="293"/>
    <cellStyle name="Accent2 4 2" xfId="294"/>
    <cellStyle name="Accent2 5" xfId="295"/>
    <cellStyle name="Accent2 5 2" xfId="296"/>
    <cellStyle name="Accent2 6" xfId="297"/>
    <cellStyle name="Accent2 6 2" xfId="298"/>
    <cellStyle name="Accent2 7" xfId="299"/>
    <cellStyle name="Accent2 8" xfId="300"/>
    <cellStyle name="Accent3" xfId="301"/>
    <cellStyle name="Accent3 1" xfId="302"/>
    <cellStyle name="Accent3 1 2" xfId="303"/>
    <cellStyle name="Accent3 2" xfId="304"/>
    <cellStyle name="Accent3 2 2" xfId="305"/>
    <cellStyle name="Accent3 3" xfId="306"/>
    <cellStyle name="Accent3 3 2" xfId="307"/>
    <cellStyle name="Accent3 4" xfId="308"/>
    <cellStyle name="Accent3 4 2" xfId="309"/>
    <cellStyle name="Accent3 5" xfId="310"/>
    <cellStyle name="Accent3 5 2" xfId="311"/>
    <cellStyle name="Accent3 6" xfId="312"/>
    <cellStyle name="Accent3 6 2" xfId="313"/>
    <cellStyle name="Accent3 7" xfId="314"/>
    <cellStyle name="Accent3 8" xfId="315"/>
    <cellStyle name="Accent4" xfId="316"/>
    <cellStyle name="Accent4 1" xfId="317"/>
    <cellStyle name="Accent4 1 2" xfId="318"/>
    <cellStyle name="Accent4 2" xfId="319"/>
    <cellStyle name="Accent4 2 2" xfId="320"/>
    <cellStyle name="Accent4 3" xfId="321"/>
    <cellStyle name="Accent4 3 2" xfId="322"/>
    <cellStyle name="Accent4 4" xfId="323"/>
    <cellStyle name="Accent4 4 2" xfId="324"/>
    <cellStyle name="Accent4 5" xfId="325"/>
    <cellStyle name="Accent4 5 2" xfId="326"/>
    <cellStyle name="Accent4 6" xfId="327"/>
    <cellStyle name="Accent4 6 2" xfId="328"/>
    <cellStyle name="Accent4 7" xfId="329"/>
    <cellStyle name="Accent4 8" xfId="330"/>
    <cellStyle name="Accent5" xfId="331"/>
    <cellStyle name="Accent5 1" xfId="332"/>
    <cellStyle name="Accent5 1 2" xfId="333"/>
    <cellStyle name="Accent5 2" xfId="334"/>
    <cellStyle name="Accent5 2 2" xfId="335"/>
    <cellStyle name="Accent5 3" xfId="336"/>
    <cellStyle name="Accent5 3 2" xfId="337"/>
    <cellStyle name="Accent5 4" xfId="338"/>
    <cellStyle name="Accent5 4 2" xfId="339"/>
    <cellStyle name="Accent5 5" xfId="340"/>
    <cellStyle name="Accent5 5 2" xfId="341"/>
    <cellStyle name="Accent5 6" xfId="342"/>
    <cellStyle name="Accent5 6 2" xfId="343"/>
    <cellStyle name="Accent5 7" xfId="344"/>
    <cellStyle name="Accent5 8" xfId="345"/>
    <cellStyle name="Accent6" xfId="346"/>
    <cellStyle name="Accent6 1" xfId="347"/>
    <cellStyle name="Accent6 1 2" xfId="348"/>
    <cellStyle name="Accent6 2" xfId="349"/>
    <cellStyle name="Accent6 2 2" xfId="350"/>
    <cellStyle name="Accent6 3" xfId="351"/>
    <cellStyle name="Accent6 3 2" xfId="352"/>
    <cellStyle name="Accent6 4" xfId="353"/>
    <cellStyle name="Accent6 4 2" xfId="354"/>
    <cellStyle name="Accent6 5" xfId="355"/>
    <cellStyle name="Accent6 5 2" xfId="356"/>
    <cellStyle name="Accent6 6" xfId="357"/>
    <cellStyle name="Accent6 6 2" xfId="358"/>
    <cellStyle name="Accent6 7" xfId="359"/>
    <cellStyle name="Accent6 8" xfId="360"/>
    <cellStyle name="Bad" xfId="361"/>
    <cellStyle name="Bad 1" xfId="362"/>
    <cellStyle name="Bad 2" xfId="363"/>
    <cellStyle name="Bad 3" xfId="364"/>
    <cellStyle name="Bad 4" xfId="365"/>
    <cellStyle name="Bad 5" xfId="366"/>
    <cellStyle name="Bad 6" xfId="367"/>
    <cellStyle name="Bad 7" xfId="368"/>
    <cellStyle name="Calculation" xfId="369"/>
    <cellStyle name="Calculation 1" xfId="370"/>
    <cellStyle name="Calculation 1 2" xfId="371"/>
    <cellStyle name="Calculation 2" xfId="372"/>
    <cellStyle name="Calculation 2 2" xfId="373"/>
    <cellStyle name="Calculation 3" xfId="374"/>
    <cellStyle name="Calculation 3 2" xfId="375"/>
    <cellStyle name="Calculation 4" xfId="376"/>
    <cellStyle name="Calculation 4 2" xfId="377"/>
    <cellStyle name="Calculation 5" xfId="378"/>
    <cellStyle name="Calculation 5 2" xfId="379"/>
    <cellStyle name="Calculation 6" xfId="380"/>
    <cellStyle name="Calculation 6 2" xfId="381"/>
    <cellStyle name="Calculation 7" xfId="382"/>
    <cellStyle name="Calculation 8" xfId="383"/>
    <cellStyle name="Check Cell" xfId="384"/>
    <cellStyle name="Check Cell 1" xfId="385"/>
    <cellStyle name="Check Cell 2" xfId="386"/>
    <cellStyle name="Check Cell 3" xfId="387"/>
    <cellStyle name="Check Cell 4" xfId="388"/>
    <cellStyle name="Check Cell 5" xfId="389"/>
    <cellStyle name="Check Cell 6" xfId="390"/>
    <cellStyle name="Check Cell 7" xfId="391"/>
    <cellStyle name="Comma 10 2" xfId="393"/>
    <cellStyle name="Comma 12 3" xfId="394"/>
    <cellStyle name="Comma 2" xfId="395"/>
    <cellStyle name="Comma 2 2" xfId="396"/>
    <cellStyle name="Comma 2_Popis 49-1-14 (6.4.2015-razdelitev)" xfId="397"/>
    <cellStyle name="Comma 25" xfId="398"/>
    <cellStyle name="Comma 6" xfId="399"/>
    <cellStyle name="Comma 6 3" xfId="400"/>
    <cellStyle name="Comma0" xfId="401"/>
    <cellStyle name="Comma0 2" xfId="402"/>
    <cellStyle name="Currency 2" xfId="404"/>
    <cellStyle name="Currency 2 2" xfId="405"/>
    <cellStyle name="Currency 3" xfId="1809"/>
    <cellStyle name="Dobro" xfId="1828"/>
    <cellStyle name="Dobro 2" xfId="406"/>
    <cellStyle name="Element-delo" xfId="407"/>
    <cellStyle name="Element-delo 2" xfId="408"/>
    <cellStyle name="Euro" xfId="409"/>
    <cellStyle name="Excel Built-in Comma" xfId="410"/>
    <cellStyle name="Excel Built-in Comma [0]" xfId="411"/>
    <cellStyle name="Excel Built-in Normal" xfId="412"/>
    <cellStyle name="Excel Built-in Normal 2" xfId="413"/>
    <cellStyle name="Excel Built-in Normal 2 2" xfId="414"/>
    <cellStyle name="Excel Built-in Normal 3" xfId="415"/>
    <cellStyle name="Excel Built-in Normal 4" xfId="416"/>
    <cellStyle name="Excel Built-in Percent" xfId="417"/>
    <cellStyle name="Explanatory Text" xfId="418"/>
    <cellStyle name="Explanatory Text 1" xfId="419"/>
    <cellStyle name="Explanatory Text 2" xfId="420"/>
    <cellStyle name="Explanatory Text 3" xfId="421"/>
    <cellStyle name="Explanatory Text 4" xfId="422"/>
    <cellStyle name="Explanatory Text 5" xfId="423"/>
    <cellStyle name="Explanatory Text 6" xfId="424"/>
    <cellStyle name="Explanatory Text 7" xfId="425"/>
    <cellStyle name="Good 1" xfId="426"/>
    <cellStyle name="Good 1 2" xfId="427"/>
    <cellStyle name="Good 2" xfId="428"/>
    <cellStyle name="Good 2 2" xfId="429"/>
    <cellStyle name="Good 3" xfId="430"/>
    <cellStyle name="Good 3 2" xfId="431"/>
    <cellStyle name="Good 4" xfId="432"/>
    <cellStyle name="Good 4 2" xfId="433"/>
    <cellStyle name="Good 5" xfId="434"/>
    <cellStyle name="Good 5 2" xfId="435"/>
    <cellStyle name="Good 6" xfId="436"/>
    <cellStyle name="Good 6 2" xfId="437"/>
    <cellStyle name="Heading 1" xfId="438"/>
    <cellStyle name="Heading 1 1" xfId="439"/>
    <cellStyle name="Heading 1 2" xfId="440"/>
    <cellStyle name="Heading 1 3" xfId="441"/>
    <cellStyle name="Heading 1 4" xfId="442"/>
    <cellStyle name="Heading 1 5" xfId="443"/>
    <cellStyle name="Heading 1 6" xfId="444"/>
    <cellStyle name="Heading 1 7" xfId="445"/>
    <cellStyle name="Heading 2" xfId="446"/>
    <cellStyle name="Heading 2 1" xfId="447"/>
    <cellStyle name="Heading 2 2" xfId="448"/>
    <cellStyle name="Heading 2 3" xfId="449"/>
    <cellStyle name="Heading 2 4" xfId="450"/>
    <cellStyle name="Heading 2 5" xfId="451"/>
    <cellStyle name="Heading 2 6" xfId="452"/>
    <cellStyle name="Heading 2 7" xfId="453"/>
    <cellStyle name="Heading 3" xfId="454"/>
    <cellStyle name="Heading 3 1" xfId="455"/>
    <cellStyle name="Heading 3 2" xfId="456"/>
    <cellStyle name="Heading 3 3" xfId="457"/>
    <cellStyle name="Heading 3 4" xfId="458"/>
    <cellStyle name="Heading 3 5" xfId="459"/>
    <cellStyle name="Heading 3 6" xfId="460"/>
    <cellStyle name="Heading 3 7" xfId="461"/>
    <cellStyle name="Heading 4" xfId="462"/>
    <cellStyle name="Heading 4 1" xfId="463"/>
    <cellStyle name="Heading 4 2" xfId="464"/>
    <cellStyle name="Heading 4 3" xfId="465"/>
    <cellStyle name="Heading 4 4" xfId="466"/>
    <cellStyle name="Heading 4 5" xfId="467"/>
    <cellStyle name="Heading 4 6" xfId="468"/>
    <cellStyle name="Heading 4 7" xfId="469"/>
    <cellStyle name="Hiperpovezava 2" xfId="470"/>
    <cellStyle name="Hiperpovezava 3" xfId="471"/>
    <cellStyle name="Hiperpovezava 4" xfId="472"/>
    <cellStyle name="Input" xfId="473"/>
    <cellStyle name="Input 1" xfId="474"/>
    <cellStyle name="Input 2" xfId="475"/>
    <cellStyle name="Input 3" xfId="476"/>
    <cellStyle name="Input 4" xfId="477"/>
    <cellStyle name="Input 5" xfId="478"/>
    <cellStyle name="Input 6" xfId="479"/>
    <cellStyle name="Input 7" xfId="480"/>
    <cellStyle name="Izhod" xfId="1829"/>
    <cellStyle name="Izhod 2" xfId="481"/>
    <cellStyle name="Izhod 2 2" xfId="482"/>
    <cellStyle name="Linked Cell" xfId="483"/>
    <cellStyle name="Linked Cell 1" xfId="484"/>
    <cellStyle name="Linked Cell 2" xfId="485"/>
    <cellStyle name="Linked Cell 3" xfId="486"/>
    <cellStyle name="Linked Cell 4" xfId="487"/>
    <cellStyle name="Linked Cell 5" xfId="488"/>
    <cellStyle name="Linked Cell 6" xfId="489"/>
    <cellStyle name="Linked Cell 7" xfId="490"/>
    <cellStyle name="Naslov" xfId="1830"/>
    <cellStyle name="Naslov 1 1" xfId="491"/>
    <cellStyle name="Naslov 1 1 1" xfId="492"/>
    <cellStyle name="Naslov 1 1 2" xfId="493"/>
    <cellStyle name="Naslov 1 2" xfId="494"/>
    <cellStyle name="Naslov 1 3" xfId="495"/>
    <cellStyle name="Naslov 2 2" xfId="496"/>
    <cellStyle name="Naslov 2 3" xfId="497"/>
    <cellStyle name="Naslov 3 2" xfId="498"/>
    <cellStyle name="Naslov 3 3" xfId="499"/>
    <cellStyle name="Naslov 4 2" xfId="500"/>
    <cellStyle name="Naslov 4 3" xfId="501"/>
    <cellStyle name="Naslov 5" xfId="502"/>
    <cellStyle name="Naslov del" xfId="503"/>
    <cellStyle name="Naslov del 1" xfId="504"/>
    <cellStyle name="Naslov del 2" xfId="505"/>
    <cellStyle name="Naslov del 3" xfId="506"/>
    <cellStyle name="Naslov del 4" xfId="507"/>
    <cellStyle name="Naslov del 5" xfId="508"/>
    <cellStyle name="Naslov del 6" xfId="509"/>
    <cellStyle name="nASLOV PROSTOROV" xfId="510"/>
    <cellStyle name="nASLOV PROSTOROV 1" xfId="511"/>
    <cellStyle name="nASLOV PROSTOROV 2" xfId="512"/>
    <cellStyle name="nASLOV PROSTOROV 3" xfId="513"/>
    <cellStyle name="nASLOV PROSTOROV 4" xfId="514"/>
    <cellStyle name="nASLOV PROSTOROV 5" xfId="515"/>
    <cellStyle name="nASLOV PROSTOROV 6" xfId="516"/>
    <cellStyle name="Navadno" xfId="0" builtinId="0"/>
    <cellStyle name="Navadno 10 2" xfId="517"/>
    <cellStyle name="Navadno 10 2 2" xfId="518"/>
    <cellStyle name="Navadno 10 2 2 2" xfId="519"/>
    <cellStyle name="Navadno 10 2 2 2 2" xfId="520"/>
    <cellStyle name="Navadno 10 2 2 3" xfId="521"/>
    <cellStyle name="Navadno 10 2 3" xfId="522"/>
    <cellStyle name="Navadno 10 2 3 2" xfId="523"/>
    <cellStyle name="Navadno 10 2 4" xfId="524"/>
    <cellStyle name="Navadno 10 3" xfId="525"/>
    <cellStyle name="Navadno 10 3 2" xfId="526"/>
    <cellStyle name="Navadno 10 3 2 2" xfId="527"/>
    <cellStyle name="Navadno 10 3 2 2 2" xfId="528"/>
    <cellStyle name="Navadno 10 3 2 3" xfId="529"/>
    <cellStyle name="Navadno 10 3 3" xfId="530"/>
    <cellStyle name="Navadno 10 3 3 2" xfId="531"/>
    <cellStyle name="Navadno 10 3 4" xfId="532"/>
    <cellStyle name="Navadno 11 2" xfId="533"/>
    <cellStyle name="Navadno 11 2 2" xfId="534"/>
    <cellStyle name="Navadno 11 2 2 2" xfId="535"/>
    <cellStyle name="Navadno 11 2 2 2 2" xfId="536"/>
    <cellStyle name="Navadno 11 2 2 3" xfId="537"/>
    <cellStyle name="Navadno 11 2 3" xfId="538"/>
    <cellStyle name="Navadno 11 2 3 2" xfId="539"/>
    <cellStyle name="Navadno 11 2 4" xfId="540"/>
    <cellStyle name="Navadno 11 3" xfId="541"/>
    <cellStyle name="Navadno 11 3 2" xfId="542"/>
    <cellStyle name="Navadno 11 3 2 2" xfId="543"/>
    <cellStyle name="Navadno 11 3 2 2 2" xfId="544"/>
    <cellStyle name="Navadno 11 3 2 3" xfId="545"/>
    <cellStyle name="Navadno 11 3 3" xfId="546"/>
    <cellStyle name="Navadno 11 3 3 2" xfId="547"/>
    <cellStyle name="Navadno 11 3 4" xfId="548"/>
    <cellStyle name="Navadno 12" xfId="549"/>
    <cellStyle name="Navadno 12 2" xfId="550"/>
    <cellStyle name="Navadno 12 2 2" xfId="551"/>
    <cellStyle name="Navadno 12 2 2 2" xfId="552"/>
    <cellStyle name="Navadno 12 2 2 2 2" xfId="553"/>
    <cellStyle name="Navadno 12 2 2 3" xfId="554"/>
    <cellStyle name="Navadno 12 2 3" xfId="555"/>
    <cellStyle name="Navadno 12 2 3 2" xfId="556"/>
    <cellStyle name="Navadno 12 2 4" xfId="557"/>
    <cellStyle name="Navadno 12 3" xfId="558"/>
    <cellStyle name="Navadno 12 3 2" xfId="559"/>
    <cellStyle name="Navadno 12 3 2 2" xfId="560"/>
    <cellStyle name="Navadno 12 3 2 2 2" xfId="561"/>
    <cellStyle name="Navadno 12 3 2 3" xfId="562"/>
    <cellStyle name="Navadno 12 3 3" xfId="563"/>
    <cellStyle name="Navadno 12 3 3 2" xfId="564"/>
    <cellStyle name="Navadno 12 3 4" xfId="565"/>
    <cellStyle name="Navadno 12 4" xfId="566"/>
    <cellStyle name="Navadno 12 4 2" xfId="567"/>
    <cellStyle name="Navadno 12 4 2 2" xfId="568"/>
    <cellStyle name="Navadno 12 4 3" xfId="569"/>
    <cellStyle name="Navadno 12 5" xfId="570"/>
    <cellStyle name="Navadno 12 5 2" xfId="571"/>
    <cellStyle name="Navadno 12 5 2 2" xfId="572"/>
    <cellStyle name="Navadno 12 5 3" xfId="573"/>
    <cellStyle name="Navadno 12 6" xfId="574"/>
    <cellStyle name="Navadno 12 6 2" xfId="575"/>
    <cellStyle name="Navadno 12 7" xfId="576"/>
    <cellStyle name="Navadno 13 2" xfId="577"/>
    <cellStyle name="Navadno 13 2 2" xfId="578"/>
    <cellStyle name="Navadno 13 2 2 2" xfId="579"/>
    <cellStyle name="Navadno 13 2 2 2 2" xfId="580"/>
    <cellStyle name="Navadno 13 2 2 3" xfId="581"/>
    <cellStyle name="Navadno 13 2 3" xfId="582"/>
    <cellStyle name="Navadno 13 2 3 2" xfId="583"/>
    <cellStyle name="Navadno 13 2 4" xfId="584"/>
    <cellStyle name="Navadno 13 3" xfId="585"/>
    <cellStyle name="Navadno 13 3 2" xfId="586"/>
    <cellStyle name="Navadno 13 3 2 2" xfId="587"/>
    <cellStyle name="Navadno 13 3 2 2 2" xfId="588"/>
    <cellStyle name="Navadno 13 3 2 3" xfId="589"/>
    <cellStyle name="Navadno 13 3 3" xfId="590"/>
    <cellStyle name="Navadno 13 3 3 2" xfId="591"/>
    <cellStyle name="Navadno 13 3 4" xfId="592"/>
    <cellStyle name="Navadno 14 2" xfId="593"/>
    <cellStyle name="Navadno 14 2 2" xfId="594"/>
    <cellStyle name="Navadno 14 2 2 2" xfId="595"/>
    <cellStyle name="Navadno 14 2 2 2 2" xfId="596"/>
    <cellStyle name="Navadno 14 2 2 3" xfId="597"/>
    <cellStyle name="Navadno 14 2 3" xfId="598"/>
    <cellStyle name="Navadno 14 2 3 2" xfId="599"/>
    <cellStyle name="Navadno 14 2 4" xfId="600"/>
    <cellStyle name="Navadno 14 3" xfId="601"/>
    <cellStyle name="Navadno 14 3 2" xfId="602"/>
    <cellStyle name="Navadno 14 3 2 2" xfId="603"/>
    <cellStyle name="Navadno 14 3 2 2 2" xfId="604"/>
    <cellStyle name="Navadno 14 3 2 3" xfId="605"/>
    <cellStyle name="Navadno 14 3 3" xfId="606"/>
    <cellStyle name="Navadno 14 3 3 2" xfId="607"/>
    <cellStyle name="Navadno 14 3 4" xfId="608"/>
    <cellStyle name="Navadno 15 2" xfId="609"/>
    <cellStyle name="Navadno 15 2 2" xfId="610"/>
    <cellStyle name="Navadno 15 2 2 2" xfId="611"/>
    <cellStyle name="Navadno 15 2 2 2 2" xfId="612"/>
    <cellStyle name="Navadno 15 2 2 3" xfId="613"/>
    <cellStyle name="Navadno 15 2 3" xfId="614"/>
    <cellStyle name="Navadno 15 2 3 2" xfId="615"/>
    <cellStyle name="Navadno 15 2 4" xfId="616"/>
    <cellStyle name="Navadno 15 3" xfId="617"/>
    <cellStyle name="Navadno 15 3 2" xfId="618"/>
    <cellStyle name="Navadno 15 3 2 2" xfId="619"/>
    <cellStyle name="Navadno 15 3 2 2 2" xfId="620"/>
    <cellStyle name="Navadno 15 3 2 3" xfId="621"/>
    <cellStyle name="Navadno 15 3 3" xfId="622"/>
    <cellStyle name="Navadno 15 3 3 2" xfId="623"/>
    <cellStyle name="Navadno 15 3 4" xfId="624"/>
    <cellStyle name="Navadno 16 2" xfId="625"/>
    <cellStyle name="Navadno 16 2 2" xfId="626"/>
    <cellStyle name="Navadno 16 2 2 2" xfId="627"/>
    <cellStyle name="Navadno 16 2 2 2 2" xfId="628"/>
    <cellStyle name="Navadno 16 2 2 3" xfId="629"/>
    <cellStyle name="Navadno 16 2 3" xfId="630"/>
    <cellStyle name="Navadno 16 2 3 2" xfId="631"/>
    <cellStyle name="Navadno 16 2 4" xfId="632"/>
    <cellStyle name="Navadno 16 3" xfId="633"/>
    <cellStyle name="Navadno 16 3 2" xfId="634"/>
    <cellStyle name="Navadno 16 3 2 2" xfId="635"/>
    <cellStyle name="Navadno 16 3 2 2 2" xfId="636"/>
    <cellStyle name="Navadno 16 3 2 3" xfId="637"/>
    <cellStyle name="Navadno 16 3 3" xfId="638"/>
    <cellStyle name="Navadno 16 3 3 2" xfId="639"/>
    <cellStyle name="Navadno 16 3 4" xfId="640"/>
    <cellStyle name="Navadno 17 2" xfId="641"/>
    <cellStyle name="Navadno 17 2 2" xfId="642"/>
    <cellStyle name="Navadno 17 2 2 2" xfId="643"/>
    <cellStyle name="Navadno 17 2 2 2 2" xfId="644"/>
    <cellStyle name="Navadno 17 2 2 3" xfId="645"/>
    <cellStyle name="Navadno 17 2 3" xfId="646"/>
    <cellStyle name="Navadno 17 2 3 2" xfId="647"/>
    <cellStyle name="Navadno 17 2 4" xfId="648"/>
    <cellStyle name="Navadno 17 3" xfId="649"/>
    <cellStyle name="Navadno 17 3 2" xfId="650"/>
    <cellStyle name="Navadno 17 3 2 2" xfId="651"/>
    <cellStyle name="Navadno 17 3 2 2 2" xfId="652"/>
    <cellStyle name="Navadno 17 3 2 3" xfId="653"/>
    <cellStyle name="Navadno 17 3 3" xfId="654"/>
    <cellStyle name="Navadno 17 3 3 2" xfId="655"/>
    <cellStyle name="Navadno 17 3 4" xfId="656"/>
    <cellStyle name="Navadno 18 2" xfId="657"/>
    <cellStyle name="Navadno 18 2 2" xfId="658"/>
    <cellStyle name="Navadno 18 2 2 2" xfId="659"/>
    <cellStyle name="Navadno 18 2 2 2 2" xfId="660"/>
    <cellStyle name="Navadno 18 2 2 3" xfId="661"/>
    <cellStyle name="Navadno 18 2 3" xfId="662"/>
    <cellStyle name="Navadno 18 2 3 2" xfId="663"/>
    <cellStyle name="Navadno 18 2 4" xfId="664"/>
    <cellStyle name="Navadno 18 3" xfId="665"/>
    <cellStyle name="Navadno 18 3 2" xfId="666"/>
    <cellStyle name="Navadno 18 3 2 2" xfId="667"/>
    <cellStyle name="Navadno 18 3 2 2 2" xfId="668"/>
    <cellStyle name="Navadno 18 3 2 3" xfId="669"/>
    <cellStyle name="Navadno 18 3 3" xfId="670"/>
    <cellStyle name="Navadno 18 3 3 2" xfId="671"/>
    <cellStyle name="Navadno 18 3 4" xfId="672"/>
    <cellStyle name="Navadno 19 2" xfId="673"/>
    <cellStyle name="Navadno 19 2 2" xfId="674"/>
    <cellStyle name="Navadno 19 2 2 2" xfId="675"/>
    <cellStyle name="Navadno 19 2 2 2 2" xfId="676"/>
    <cellStyle name="Navadno 19 2 2 3" xfId="677"/>
    <cellStyle name="Navadno 19 2 3" xfId="678"/>
    <cellStyle name="Navadno 19 2 3 2" xfId="679"/>
    <cellStyle name="Navadno 19 2 4" xfId="680"/>
    <cellStyle name="Navadno 19 3" xfId="681"/>
    <cellStyle name="Navadno 19 3 2" xfId="682"/>
    <cellStyle name="Navadno 19 3 2 2" xfId="683"/>
    <cellStyle name="Navadno 19 3 2 2 2" xfId="684"/>
    <cellStyle name="Navadno 19 3 2 3" xfId="685"/>
    <cellStyle name="Navadno 19 3 3" xfId="686"/>
    <cellStyle name="Navadno 19 3 3 2" xfId="687"/>
    <cellStyle name="Navadno 19 3 4" xfId="688"/>
    <cellStyle name="Navadno 2" xfId="689"/>
    <cellStyle name="Navadno 2 2" xfId="690"/>
    <cellStyle name="Navadno 2 2 2" xfId="691"/>
    <cellStyle name="Navadno 2 2 2 2" xfId="692"/>
    <cellStyle name="Navadno 2 2 2 3" xfId="693"/>
    <cellStyle name="Navadno 2 2 3" xfId="694"/>
    <cellStyle name="Navadno 2 2 4" xfId="695"/>
    <cellStyle name="Navadno 2 3" xfId="696"/>
    <cellStyle name="Navadno 2 3 2" xfId="697"/>
    <cellStyle name="Navadno 2 3 2 2" xfId="698"/>
    <cellStyle name="Navadno 2 3 3" xfId="699"/>
    <cellStyle name="Navadno 2 3 4" xfId="700"/>
    <cellStyle name="Navadno 2 4" xfId="701"/>
    <cellStyle name="Navadno 2 5" xfId="702"/>
    <cellStyle name="Navadno 2 5 2" xfId="703"/>
    <cellStyle name="Navadno 2 6" xfId="704"/>
    <cellStyle name="Navadno 2 7" xfId="705"/>
    <cellStyle name="Navadno 2_Popis 49-1-14 (6.4.2015-razdelitev)" xfId="706"/>
    <cellStyle name="Navadno 20 2" xfId="707"/>
    <cellStyle name="Navadno 20 2 2" xfId="708"/>
    <cellStyle name="Navadno 20 2 2 2" xfId="709"/>
    <cellStyle name="Navadno 20 2 2 2 2" xfId="710"/>
    <cellStyle name="Navadno 20 2 2 3" xfId="711"/>
    <cellStyle name="Navadno 20 2 3" xfId="712"/>
    <cellStyle name="Navadno 20 2 3 2" xfId="713"/>
    <cellStyle name="Navadno 20 2 4" xfId="714"/>
    <cellStyle name="Navadno 20 3" xfId="715"/>
    <cellStyle name="Navadno 20 3 2" xfId="716"/>
    <cellStyle name="Navadno 20 3 2 2" xfId="717"/>
    <cellStyle name="Navadno 20 3 2 2 2" xfId="718"/>
    <cellStyle name="Navadno 20 3 2 3" xfId="719"/>
    <cellStyle name="Navadno 20 3 3" xfId="720"/>
    <cellStyle name="Navadno 20 3 3 2" xfId="721"/>
    <cellStyle name="Navadno 20 3 4" xfId="722"/>
    <cellStyle name="Navadno 25 2" xfId="723"/>
    <cellStyle name="Navadno 25 2 2" xfId="724"/>
    <cellStyle name="Navadno 25 2 2 2" xfId="725"/>
    <cellStyle name="Navadno 25 2 2 2 2" xfId="726"/>
    <cellStyle name="Navadno 25 2 2 3" xfId="727"/>
    <cellStyle name="Navadno 25 2 3" xfId="728"/>
    <cellStyle name="Navadno 25 2 3 2" xfId="729"/>
    <cellStyle name="Navadno 25 2 4" xfId="730"/>
    <cellStyle name="Navadno 25 3" xfId="731"/>
    <cellStyle name="Navadno 25 3 2" xfId="732"/>
    <cellStyle name="Navadno 25 3 2 2" xfId="733"/>
    <cellStyle name="Navadno 25 3 2 2 2" xfId="734"/>
    <cellStyle name="Navadno 25 3 2 3" xfId="735"/>
    <cellStyle name="Navadno 25 3 3" xfId="736"/>
    <cellStyle name="Navadno 25 3 3 2" xfId="737"/>
    <cellStyle name="Navadno 25 3 4" xfId="738"/>
    <cellStyle name="Navadno 26 2" xfId="739"/>
    <cellStyle name="Navadno 26 2 2" xfId="740"/>
    <cellStyle name="Navadno 26 2 2 2" xfId="741"/>
    <cellStyle name="Navadno 26 2 2 2 2" xfId="742"/>
    <cellStyle name="Navadno 26 2 2 3" xfId="743"/>
    <cellStyle name="Navadno 26 2 3" xfId="744"/>
    <cellStyle name="Navadno 26 2 3 2" xfId="745"/>
    <cellStyle name="Navadno 26 2 4" xfId="746"/>
    <cellStyle name="Navadno 26 3" xfId="747"/>
    <cellStyle name="Navadno 26 3 2" xfId="748"/>
    <cellStyle name="Navadno 26 3 2 2" xfId="749"/>
    <cellStyle name="Navadno 26 3 2 2 2" xfId="750"/>
    <cellStyle name="Navadno 26 3 2 3" xfId="751"/>
    <cellStyle name="Navadno 26 3 3" xfId="752"/>
    <cellStyle name="Navadno 26 3 3 2" xfId="753"/>
    <cellStyle name="Navadno 26 3 4" xfId="754"/>
    <cellStyle name="Navadno 27 2" xfId="755"/>
    <cellStyle name="Navadno 27 2 2" xfId="756"/>
    <cellStyle name="Navadno 27 2 2 2" xfId="757"/>
    <cellStyle name="Navadno 27 2 2 2 2" xfId="758"/>
    <cellStyle name="Navadno 27 2 2 3" xfId="759"/>
    <cellStyle name="Navadno 27 2 3" xfId="760"/>
    <cellStyle name="Navadno 27 2 3 2" xfId="761"/>
    <cellStyle name="Navadno 27 2 4" xfId="762"/>
    <cellStyle name="Navadno 27 3" xfId="763"/>
    <cellStyle name="Navadno 27 3 2" xfId="764"/>
    <cellStyle name="Navadno 27 3 2 2" xfId="765"/>
    <cellStyle name="Navadno 27 3 2 2 2" xfId="766"/>
    <cellStyle name="Navadno 27 3 2 3" xfId="767"/>
    <cellStyle name="Navadno 27 3 3" xfId="768"/>
    <cellStyle name="Navadno 27 3 3 2" xfId="769"/>
    <cellStyle name="Navadno 27 3 4" xfId="770"/>
    <cellStyle name="Navadno 28 2" xfId="771"/>
    <cellStyle name="Navadno 28 2 2" xfId="772"/>
    <cellStyle name="Navadno 28 2 2 2" xfId="773"/>
    <cellStyle name="Navadno 28 2 2 2 2" xfId="774"/>
    <cellStyle name="Navadno 28 2 2 3" xfId="775"/>
    <cellStyle name="Navadno 28 2 3" xfId="776"/>
    <cellStyle name="Navadno 28 2 3 2" xfId="777"/>
    <cellStyle name="Navadno 28 2 4" xfId="778"/>
    <cellStyle name="Navadno 28 3" xfId="779"/>
    <cellStyle name="Navadno 28 3 2" xfId="780"/>
    <cellStyle name="Navadno 28 3 2 2" xfId="781"/>
    <cellStyle name="Navadno 28 3 2 2 2" xfId="782"/>
    <cellStyle name="Navadno 28 3 2 3" xfId="783"/>
    <cellStyle name="Navadno 28 3 3" xfId="784"/>
    <cellStyle name="Navadno 28 3 3 2" xfId="785"/>
    <cellStyle name="Navadno 28 3 4" xfId="786"/>
    <cellStyle name="Navadno 29" xfId="787"/>
    <cellStyle name="Navadno 29 2" xfId="788"/>
    <cellStyle name="Navadno 29 2 2" xfId="789"/>
    <cellStyle name="Navadno 29 2 2 2" xfId="790"/>
    <cellStyle name="Navadno 29 2 2 2 2" xfId="791"/>
    <cellStyle name="Navadno 29 2 2 3" xfId="792"/>
    <cellStyle name="Navadno 29 2 3" xfId="793"/>
    <cellStyle name="Navadno 29 2 3 2" xfId="794"/>
    <cellStyle name="Navadno 29 2 4" xfId="795"/>
    <cellStyle name="Navadno 29 3" xfId="796"/>
    <cellStyle name="Navadno 29 3 2" xfId="797"/>
    <cellStyle name="Navadno 29 3 2 2" xfId="798"/>
    <cellStyle name="Navadno 29 3 2 2 2" xfId="799"/>
    <cellStyle name="Navadno 29 3 2 3" xfId="800"/>
    <cellStyle name="Navadno 29 3 3" xfId="801"/>
    <cellStyle name="Navadno 29 3 3 2" xfId="802"/>
    <cellStyle name="Navadno 29 3 4" xfId="803"/>
    <cellStyle name="Navadno 29 4" xfId="804"/>
    <cellStyle name="Navadno 29 4 2" xfId="805"/>
    <cellStyle name="Navadno 29 4 2 2" xfId="806"/>
    <cellStyle name="Navadno 29 4 3" xfId="807"/>
    <cellStyle name="Navadno 29 5" xfId="808"/>
    <cellStyle name="Navadno 29 5 2" xfId="809"/>
    <cellStyle name="Navadno 29 5 2 2" xfId="810"/>
    <cellStyle name="Navadno 29 5 3" xfId="811"/>
    <cellStyle name="Navadno 29 6" xfId="812"/>
    <cellStyle name="Navadno 29 6 2" xfId="813"/>
    <cellStyle name="Navadno 29 7" xfId="814"/>
    <cellStyle name="Navadno 3" xfId="815"/>
    <cellStyle name="Navadno 3 10" xfId="816"/>
    <cellStyle name="Navadno 3 2" xfId="817"/>
    <cellStyle name="Navadno 3 2 2" xfId="818"/>
    <cellStyle name="Navadno 3 2 2 2" xfId="819"/>
    <cellStyle name="Navadno 3 2 2 3" xfId="820"/>
    <cellStyle name="Navadno 3 2 3" xfId="821"/>
    <cellStyle name="Navadno 3 2 4" xfId="822"/>
    <cellStyle name="Navadno 3 3" xfId="823"/>
    <cellStyle name="Navadno 3 3 2" xfId="824"/>
    <cellStyle name="Navadno 3 3 3" xfId="825"/>
    <cellStyle name="Navadno 3 4" xfId="826"/>
    <cellStyle name="Navadno 3 4 2" xfId="827"/>
    <cellStyle name="Navadno 3 4 3" xfId="828"/>
    <cellStyle name="Navadno 3 5" xfId="829"/>
    <cellStyle name="Navadno 3 5 2" xfId="830"/>
    <cellStyle name="Navadno 3 5 3" xfId="831"/>
    <cellStyle name="Navadno 3 6" xfId="832"/>
    <cellStyle name="Navadno 3 6 2" xfId="833"/>
    <cellStyle name="Navadno 3 6 3" xfId="834"/>
    <cellStyle name="Navadno 3 7" xfId="835"/>
    <cellStyle name="Navadno 3 7 2" xfId="836"/>
    <cellStyle name="Navadno 3 7 3" xfId="837"/>
    <cellStyle name="Navadno 3 8" xfId="838"/>
    <cellStyle name="Navadno 3 8 2" xfId="839"/>
    <cellStyle name="Navadno 3 8 3" xfId="840"/>
    <cellStyle name="Navadno 3 9" xfId="841"/>
    <cellStyle name="Navadno 3 9 2" xfId="842"/>
    <cellStyle name="Navadno 3_Popis 49-1-14 (6.4.2015-razdelitev)" xfId="843"/>
    <cellStyle name="Navadno 30 2" xfId="844"/>
    <cellStyle name="Navadno 30 2 2" xfId="845"/>
    <cellStyle name="Navadno 30 2 2 2" xfId="846"/>
    <cellStyle name="Navadno 30 2 2 2 2" xfId="847"/>
    <cellStyle name="Navadno 30 2 2 3" xfId="848"/>
    <cellStyle name="Navadno 30 2 3" xfId="849"/>
    <cellStyle name="Navadno 30 2 3 2" xfId="850"/>
    <cellStyle name="Navadno 30 2 4" xfId="851"/>
    <cellStyle name="Navadno 30 3" xfId="852"/>
    <cellStyle name="Navadno 30 3 2" xfId="853"/>
    <cellStyle name="Navadno 30 3 2 2" xfId="854"/>
    <cellStyle name="Navadno 30 3 2 2 2" xfId="855"/>
    <cellStyle name="Navadno 30 3 2 3" xfId="856"/>
    <cellStyle name="Navadno 30 3 3" xfId="857"/>
    <cellStyle name="Navadno 30 3 3 2" xfId="858"/>
    <cellStyle name="Navadno 30 3 4" xfId="859"/>
    <cellStyle name="Navadno 31" xfId="860"/>
    <cellStyle name="Navadno 31 2" xfId="861"/>
    <cellStyle name="Navadno 31 2 2" xfId="862"/>
    <cellStyle name="Navadno 31 2 2 2" xfId="863"/>
    <cellStyle name="Navadno 31 2 2 2 2" xfId="864"/>
    <cellStyle name="Navadno 31 2 2 3" xfId="865"/>
    <cellStyle name="Navadno 31 2 3" xfId="866"/>
    <cellStyle name="Navadno 31 2 3 2" xfId="867"/>
    <cellStyle name="Navadno 31 2 4" xfId="868"/>
    <cellStyle name="Navadno 31 3" xfId="869"/>
    <cellStyle name="Navadno 31 3 2" xfId="870"/>
    <cellStyle name="Navadno 31 3 2 2" xfId="871"/>
    <cellStyle name="Navadno 31 3 2 2 2" xfId="872"/>
    <cellStyle name="Navadno 31 3 2 3" xfId="873"/>
    <cellStyle name="Navadno 31 3 3" xfId="874"/>
    <cellStyle name="Navadno 31 3 3 2" xfId="875"/>
    <cellStyle name="Navadno 31 3 4" xfId="876"/>
    <cellStyle name="Navadno 31 4" xfId="877"/>
    <cellStyle name="Navadno 31 4 2" xfId="878"/>
    <cellStyle name="Navadno 31 4 2 2" xfId="879"/>
    <cellStyle name="Navadno 31 4 3" xfId="880"/>
    <cellStyle name="Navadno 31 5" xfId="881"/>
    <cellStyle name="Navadno 31 5 2" xfId="882"/>
    <cellStyle name="Navadno 31 5 2 2" xfId="883"/>
    <cellStyle name="Navadno 31 5 3" xfId="884"/>
    <cellStyle name="Navadno 31 6" xfId="885"/>
    <cellStyle name="Navadno 31 6 2" xfId="886"/>
    <cellStyle name="Navadno 31 7" xfId="887"/>
    <cellStyle name="Navadno 32 2" xfId="888"/>
    <cellStyle name="Navadno 32 2 2" xfId="889"/>
    <cellStyle name="Navadno 32 2 2 2" xfId="890"/>
    <cellStyle name="Navadno 32 2 2 2 2" xfId="891"/>
    <cellStyle name="Navadno 32 2 2 3" xfId="892"/>
    <cellStyle name="Navadno 32 2 3" xfId="893"/>
    <cellStyle name="Navadno 32 2 3 2" xfId="894"/>
    <cellStyle name="Navadno 32 2 4" xfId="895"/>
    <cellStyle name="Navadno 32 3" xfId="896"/>
    <cellStyle name="Navadno 32 3 2" xfId="897"/>
    <cellStyle name="Navadno 32 3 2 2" xfId="898"/>
    <cellStyle name="Navadno 32 3 2 2 2" xfId="899"/>
    <cellStyle name="Navadno 32 3 2 3" xfId="900"/>
    <cellStyle name="Navadno 32 3 3" xfId="901"/>
    <cellStyle name="Navadno 32 3 3 2" xfId="902"/>
    <cellStyle name="Navadno 32 3 4" xfId="903"/>
    <cellStyle name="Navadno 34" xfId="904"/>
    <cellStyle name="Navadno 34 2" xfId="905"/>
    <cellStyle name="Navadno 34 2 2" xfId="906"/>
    <cellStyle name="Navadno 34 2 3" xfId="907"/>
    <cellStyle name="Navadno 34 3" xfId="908"/>
    <cellStyle name="Navadno 34 3 2" xfId="909"/>
    <cellStyle name="Navadno 34 3 3" xfId="910"/>
    <cellStyle name="Navadno 34 4" xfId="911"/>
    <cellStyle name="Navadno 34 5" xfId="912"/>
    <cellStyle name="Navadno 35 2" xfId="913"/>
    <cellStyle name="Navadno 35 2 2" xfId="914"/>
    <cellStyle name="Navadno 35 2 3" xfId="915"/>
    <cellStyle name="Navadno 35 3" xfId="916"/>
    <cellStyle name="Navadno 35 3 2" xfId="917"/>
    <cellStyle name="Navadno 35 3 3" xfId="918"/>
    <cellStyle name="Navadno 36 2" xfId="919"/>
    <cellStyle name="Navadno 36 2 2" xfId="920"/>
    <cellStyle name="Navadno 36 2 3" xfId="921"/>
    <cellStyle name="Navadno 36 3" xfId="922"/>
    <cellStyle name="Navadno 36 3 2" xfId="923"/>
    <cellStyle name="Navadno 36 3 3" xfId="924"/>
    <cellStyle name="Navadno 37 2" xfId="925"/>
    <cellStyle name="Navadno 37 2 2" xfId="926"/>
    <cellStyle name="Navadno 37 2 3" xfId="927"/>
    <cellStyle name="Navadno 37 3" xfId="928"/>
    <cellStyle name="Navadno 37 3 2" xfId="929"/>
    <cellStyle name="Navadno 37 3 3" xfId="930"/>
    <cellStyle name="Navadno 38 2" xfId="931"/>
    <cellStyle name="Navadno 38 2 2" xfId="932"/>
    <cellStyle name="Navadno 38 2 3" xfId="933"/>
    <cellStyle name="Navadno 38 3" xfId="934"/>
    <cellStyle name="Navadno 38 3 2" xfId="935"/>
    <cellStyle name="Navadno 38 3 3" xfId="936"/>
    <cellStyle name="Navadno 39 2" xfId="937"/>
    <cellStyle name="Navadno 39 2 2" xfId="938"/>
    <cellStyle name="Navadno 39 2 3" xfId="939"/>
    <cellStyle name="Navadno 39 3" xfId="940"/>
    <cellStyle name="Navadno 39 3 2" xfId="941"/>
    <cellStyle name="Navadno 39 3 3" xfId="942"/>
    <cellStyle name="Navadno 4" xfId="943"/>
    <cellStyle name="Navadno 4 10" xfId="944"/>
    <cellStyle name="Navadno 4 11" xfId="945"/>
    <cellStyle name="Navadno 4 2" xfId="946"/>
    <cellStyle name="Navadno 4 2 2" xfId="947"/>
    <cellStyle name="Navadno 4 2 3" xfId="948"/>
    <cellStyle name="Navadno 4 2 4" xfId="949"/>
    <cellStyle name="Navadno 4 3" xfId="950"/>
    <cellStyle name="Navadno 4 3 2" xfId="951"/>
    <cellStyle name="Navadno 4 3 3" xfId="952"/>
    <cellStyle name="Navadno 4 4" xfId="953"/>
    <cellStyle name="Navadno 4 4 2" xfId="954"/>
    <cellStyle name="Navadno 4 4 3" xfId="955"/>
    <cellStyle name="Navadno 4 5" xfId="956"/>
    <cellStyle name="Navadno 4 5 2" xfId="957"/>
    <cellStyle name="Navadno 4 5 3" xfId="958"/>
    <cellStyle name="Navadno 4 6" xfId="959"/>
    <cellStyle name="Navadno 4 6 2" xfId="960"/>
    <cellStyle name="Navadno 4 6 3" xfId="961"/>
    <cellStyle name="Navadno 4 7" xfId="962"/>
    <cellStyle name="Navadno 4 7 2" xfId="963"/>
    <cellStyle name="Navadno 4 7 3" xfId="964"/>
    <cellStyle name="Navadno 4 8" xfId="965"/>
    <cellStyle name="Navadno 4 8 2" xfId="966"/>
    <cellStyle name="Navadno 4 8 3" xfId="967"/>
    <cellStyle name="Navadno 4 9" xfId="968"/>
    <cellStyle name="Navadno 4_Popis 49-1-14 (6.4.2015-razdelitev)" xfId="969"/>
    <cellStyle name="Navadno 40 2" xfId="970"/>
    <cellStyle name="Navadno 40 2 2" xfId="971"/>
    <cellStyle name="Navadno 40 2 3" xfId="972"/>
    <cellStyle name="Navadno 40 3" xfId="973"/>
    <cellStyle name="Navadno 40 3 2" xfId="974"/>
    <cellStyle name="Navadno 40 3 3" xfId="975"/>
    <cellStyle name="Navadno 41" xfId="976"/>
    <cellStyle name="Navadno 41 2" xfId="977"/>
    <cellStyle name="Navadno 41 2 2" xfId="978"/>
    <cellStyle name="Navadno 41 2 3" xfId="979"/>
    <cellStyle name="Navadno 41 3" xfId="980"/>
    <cellStyle name="Navadno 41 3 2" xfId="981"/>
    <cellStyle name="Navadno 41 3 3" xfId="982"/>
    <cellStyle name="Navadno 41 4" xfId="983"/>
    <cellStyle name="Navadno 41 5" xfId="984"/>
    <cellStyle name="Navadno 42" xfId="985"/>
    <cellStyle name="Navadno 42 2" xfId="986"/>
    <cellStyle name="Navadno 42 3" xfId="987"/>
    <cellStyle name="Navadno 5" xfId="988"/>
    <cellStyle name="Navadno 5 2" xfId="989"/>
    <cellStyle name="Navadno 5 3" xfId="990"/>
    <cellStyle name="Navadno 5 3 2" xfId="991"/>
    <cellStyle name="Navadno 5 3 3" xfId="992"/>
    <cellStyle name="Navadno 5 4" xfId="993"/>
    <cellStyle name="Navadno 5 4 2" xfId="994"/>
    <cellStyle name="Navadno 6" xfId="995"/>
    <cellStyle name="Navadno 6 2" xfId="996"/>
    <cellStyle name="Navadno 6 3" xfId="997"/>
    <cellStyle name="Navadno 6 4" xfId="998"/>
    <cellStyle name="Navadno 6 5" xfId="999"/>
    <cellStyle name="Navadno 6 6" xfId="1000"/>
    <cellStyle name="Navadno 7" xfId="1001"/>
    <cellStyle name="Navadno 7 2" xfId="1002"/>
    <cellStyle name="Navadno 7 3" xfId="1003"/>
    <cellStyle name="Navadno 7 3 2" xfId="1004"/>
    <cellStyle name="Navadno 7 4" xfId="1005"/>
    <cellStyle name="Navadno 7 4 2" xfId="1006"/>
    <cellStyle name="Navadno 8" xfId="1007"/>
    <cellStyle name="Navadno 8 2" xfId="1008"/>
    <cellStyle name="Navadno 8 2 2" xfId="1009"/>
    <cellStyle name="Navadno 9" xfId="1010"/>
    <cellStyle name="Navadno 9 2" xfId="1011"/>
    <cellStyle name="Navadno 9 2 2" xfId="1012"/>
    <cellStyle name="Navadno 9 2 2 2" xfId="1013"/>
    <cellStyle name="Navadno 9 2 2 2 2" xfId="1014"/>
    <cellStyle name="Navadno 9 2 2 3" xfId="1015"/>
    <cellStyle name="Navadno 9 2 3" xfId="1016"/>
    <cellStyle name="Navadno 9 2 3 2" xfId="1017"/>
    <cellStyle name="Navadno 9 2 4" xfId="1018"/>
    <cellStyle name="Navadno 9 3" xfId="1019"/>
    <cellStyle name="Navadno 9 3 2" xfId="1020"/>
    <cellStyle name="Navadno 9 3 2 2" xfId="1021"/>
    <cellStyle name="Navadno 9 3 2 2 2" xfId="1022"/>
    <cellStyle name="Navadno 9 3 2 3" xfId="1023"/>
    <cellStyle name="Navadno 9 3 3" xfId="1024"/>
    <cellStyle name="Navadno 9 3 3 2" xfId="1025"/>
    <cellStyle name="Navadno 9 3 4" xfId="1026"/>
    <cellStyle name="Navadno 9 4" xfId="1027"/>
    <cellStyle name="Navadno 9 4 2" xfId="1028"/>
    <cellStyle name="Navadno 9 4 2 2" xfId="1029"/>
    <cellStyle name="Navadno 9 4 3" xfId="1030"/>
    <cellStyle name="Navadno 9 5" xfId="1031"/>
    <cellStyle name="Navadno 9 5 2" xfId="1032"/>
    <cellStyle name="Navadno 9 5 2 2" xfId="1033"/>
    <cellStyle name="Navadno 9 5 3" xfId="1034"/>
    <cellStyle name="Navadno 9 6" xfId="1035"/>
    <cellStyle name="Navadno 9 6 2" xfId="1036"/>
    <cellStyle name="Navadno 9 7" xfId="1037"/>
    <cellStyle name="Navadno 9_Popis 49-1-14 (6.4.2015-razdelitev)" xfId="1038"/>
    <cellStyle name="Navadno_celoten popis" xfId="1039"/>
    <cellStyle name="Navadno_CSOD-EI-popis-OBJEKT+ ES-150208" xfId="1040"/>
    <cellStyle name="Navadno_KALAMAR-PSO GREGORČIČEVA MS-16.11.04" xfId="1041"/>
    <cellStyle name="Navadno_List1" xfId="1042"/>
    <cellStyle name="Navadno_Popis 49-1-14 (6.4.2015-razdelitev)" xfId="1043"/>
    <cellStyle name="Navadno_POPIS VODA objekt A1 in A2" xfId="1044"/>
    <cellStyle name="Navadno_zem+gradb+strojna dela" xfId="1045"/>
    <cellStyle name="Neutral" xfId="1046"/>
    <cellStyle name="Neutral 1" xfId="1047"/>
    <cellStyle name="Neutral 2" xfId="1048"/>
    <cellStyle name="Neutral 3" xfId="1049"/>
    <cellStyle name="Neutral 4" xfId="1050"/>
    <cellStyle name="Neutral 5" xfId="1051"/>
    <cellStyle name="Neutral 6" xfId="1052"/>
    <cellStyle name="Neutral 7" xfId="1053"/>
    <cellStyle name="Nevtralno 2" xfId="1054"/>
    <cellStyle name="Nevtralno 3" xfId="1055"/>
    <cellStyle name="Normal 10 2 2" xfId="1056"/>
    <cellStyle name="Normal 11" xfId="1057"/>
    <cellStyle name="Normal 11 2" xfId="1058"/>
    <cellStyle name="Normal 11_CSOD-EI-popis-OBJEKT+ ES-150208" xfId="1059"/>
    <cellStyle name="Normal 12" xfId="1060"/>
    <cellStyle name="Normal 2" xfId="1061"/>
    <cellStyle name="Normal 3" xfId="1062"/>
    <cellStyle name="Normal 3 10" xfId="1063"/>
    <cellStyle name="Normal 4" xfId="1064"/>
    <cellStyle name="Normal 4 3" xfId="1065"/>
    <cellStyle name="Normal 5" xfId="1808"/>
    <cellStyle name="Normal_Mamac_MA" xfId="1066"/>
    <cellStyle name="Normal_Sheet1" xfId="1067"/>
    <cellStyle name="Note" xfId="1068"/>
    <cellStyle name="Note 1" xfId="1069"/>
    <cellStyle name="Note 1 2" xfId="1070"/>
    <cellStyle name="Note 2" xfId="1071"/>
    <cellStyle name="Note 2 2" xfId="1072"/>
    <cellStyle name="Note 3" xfId="1073"/>
    <cellStyle name="Note 3 2" xfId="1074"/>
    <cellStyle name="Note 4" xfId="1075"/>
    <cellStyle name="Note 4 2" xfId="1076"/>
    <cellStyle name="Note 5" xfId="1077"/>
    <cellStyle name="Note 5 2" xfId="1078"/>
    <cellStyle name="Note 6" xfId="1079"/>
    <cellStyle name="Note 6 2" xfId="1080"/>
    <cellStyle name="Note 7" xfId="1081"/>
    <cellStyle name="Note 8" xfId="1082"/>
    <cellStyle name="Odstotek 2" xfId="1083"/>
    <cellStyle name="Odstotek 2 2" xfId="1084"/>
    <cellStyle name="Odstotek 2 3" xfId="1085"/>
    <cellStyle name="Odstotek 2_Popis 49-1-14 (6.4.2015-razdelitev)" xfId="1086"/>
    <cellStyle name="Odstotek 3" xfId="1087"/>
    <cellStyle name="Opomba 2" xfId="1088"/>
    <cellStyle name="Opomba 3" xfId="1089"/>
    <cellStyle name="Opomba 3 2" xfId="1090"/>
    <cellStyle name="Opozorilo" xfId="1831"/>
    <cellStyle name="Opozorilo 2" xfId="1091"/>
    <cellStyle name="Output 1" xfId="1092"/>
    <cellStyle name="Output 1 2" xfId="1093"/>
    <cellStyle name="Output 2" xfId="1094"/>
    <cellStyle name="Output 2 2" xfId="1095"/>
    <cellStyle name="Output 3" xfId="1096"/>
    <cellStyle name="Output 3 2" xfId="1097"/>
    <cellStyle name="Output 4" xfId="1098"/>
    <cellStyle name="Output 4 2" xfId="1099"/>
    <cellStyle name="Output 5" xfId="1100"/>
    <cellStyle name="Output 5 2" xfId="1101"/>
    <cellStyle name="Output 6" xfId="1102"/>
    <cellStyle name="Output 6 2" xfId="1103"/>
    <cellStyle name="Pojasnjevalno besedilo 2" xfId="1104"/>
    <cellStyle name="Popis Evo" xfId="1105"/>
    <cellStyle name="Poudarek1 2" xfId="1106"/>
    <cellStyle name="Poudarek1 2 2" xfId="1107"/>
    <cellStyle name="Poudarek1 3" xfId="1108"/>
    <cellStyle name="Poudarek1 3 2" xfId="1109"/>
    <cellStyle name="Poudarek2 2" xfId="1110"/>
    <cellStyle name="Poudarek2 2 2" xfId="1111"/>
    <cellStyle name="Poudarek2 3" xfId="1112"/>
    <cellStyle name="Poudarek3 2" xfId="1113"/>
    <cellStyle name="Poudarek3 2 2" xfId="1114"/>
    <cellStyle name="Poudarek3 3" xfId="1115"/>
    <cellStyle name="Poudarek3 3 2" xfId="1116"/>
    <cellStyle name="Poudarek4 2" xfId="1117"/>
    <cellStyle name="Poudarek4 2 2" xfId="1118"/>
    <cellStyle name="Poudarek5 2" xfId="1119"/>
    <cellStyle name="Poudarek5 2 2" xfId="1120"/>
    <cellStyle name="Poudarek6 2" xfId="1121"/>
    <cellStyle name="Poudarek6 2 2" xfId="1122"/>
    <cellStyle name="Poudarek6 3" xfId="1123"/>
    <cellStyle name="Poudarek6 3 2" xfId="1124"/>
    <cellStyle name="Povezana celica 2" xfId="1125"/>
    <cellStyle name="Povezana celica 3" xfId="1126"/>
    <cellStyle name="Preveri celico 2" xfId="1127"/>
    <cellStyle name="PRVA VRSTA Element delo 2" xfId="1128"/>
    <cellStyle name="PRVA VRSTA Element delo 2 2" xfId="1129"/>
    <cellStyle name="PRVA VRSTA Element delo_Kolektor Koling_Unichem Logatec_požar,plin_331" xfId="1130"/>
    <cellStyle name="Računanje 2" xfId="1131"/>
    <cellStyle name="Računanje 2 2" xfId="1132"/>
    <cellStyle name="Računanje 3" xfId="1133"/>
    <cellStyle name="Računanje 3 2" xfId="1134"/>
    <cellStyle name="Skupaj" xfId="1135"/>
    <cellStyle name="Skupaj 1" xfId="1136"/>
    <cellStyle name="Skupaj 2" xfId="1137"/>
    <cellStyle name="Skupaj 3" xfId="1138"/>
    <cellStyle name="Skupaj 4" xfId="1139"/>
    <cellStyle name="Skupaj 5" xfId="1140"/>
    <cellStyle name="Skupaj 6" xfId="1141"/>
    <cellStyle name="Slabo 2" xfId="1142"/>
    <cellStyle name="Slabo 2 2" xfId="1143"/>
    <cellStyle name="Slabo 3" xfId="1144"/>
    <cellStyle name="Slabo 3 2" xfId="1145"/>
    <cellStyle name="Slog 1" xfId="1146"/>
    <cellStyle name="Slog 1 2" xfId="1147"/>
    <cellStyle name="Slog 1 3" xfId="1148"/>
    <cellStyle name="Slog 1 4" xfId="1149"/>
    <cellStyle name="Style 1" xfId="1150"/>
    <cellStyle name="Title 1" xfId="1151"/>
    <cellStyle name="Title 2" xfId="1152"/>
    <cellStyle name="Title 3" xfId="1153"/>
    <cellStyle name="Title 4" xfId="1154"/>
    <cellStyle name="Title 5" xfId="1155"/>
    <cellStyle name="Title 6" xfId="1156"/>
    <cellStyle name="Total" xfId="1157"/>
    <cellStyle name="Total 1" xfId="1158"/>
    <cellStyle name="Total 2" xfId="1159"/>
    <cellStyle name="Total 3" xfId="1160"/>
    <cellStyle name="Total 4" xfId="1161"/>
    <cellStyle name="Total 5" xfId="1162"/>
    <cellStyle name="Total 6" xfId="1163"/>
    <cellStyle name="Total 7" xfId="1164"/>
    <cellStyle name="Valuta" xfId="403" builtinId="4"/>
    <cellStyle name="Valuta 10" xfId="1165"/>
    <cellStyle name="Valuta 10 2" xfId="1166"/>
    <cellStyle name="Valuta 10 2 2" xfId="1167"/>
    <cellStyle name="Valuta 10 2 3" xfId="1168"/>
    <cellStyle name="Valuta 10 3" xfId="1169"/>
    <cellStyle name="Valuta 10 3 2" xfId="1170"/>
    <cellStyle name="Valuta 10 3 3" xfId="1171"/>
    <cellStyle name="Valuta 10 4" xfId="1172"/>
    <cellStyle name="Valuta 10 5" xfId="1173"/>
    <cellStyle name="Valuta 11 2" xfId="1174"/>
    <cellStyle name="Valuta 11 2 2" xfId="1175"/>
    <cellStyle name="Valuta 11 2 3" xfId="1176"/>
    <cellStyle name="Valuta 11 3" xfId="1177"/>
    <cellStyle name="Valuta 11 3 2" xfId="1178"/>
    <cellStyle name="Valuta 11 3 3" xfId="1179"/>
    <cellStyle name="Valuta 12 2" xfId="1180"/>
    <cellStyle name="Valuta 12 2 2" xfId="1181"/>
    <cellStyle name="Valuta 12 2 3" xfId="1182"/>
    <cellStyle name="Valuta 12 3" xfId="1183"/>
    <cellStyle name="Valuta 12 3 2" xfId="1184"/>
    <cellStyle name="Valuta 12 3 3" xfId="1185"/>
    <cellStyle name="Valuta 13 2" xfId="1186"/>
    <cellStyle name="Valuta 13 2 2" xfId="1187"/>
    <cellStyle name="Valuta 13 2 3" xfId="1188"/>
    <cellStyle name="Valuta 13 3" xfId="1189"/>
    <cellStyle name="Valuta 13 3 2" xfId="1190"/>
    <cellStyle name="Valuta 13 3 3" xfId="1191"/>
    <cellStyle name="Valuta 15" xfId="1192"/>
    <cellStyle name="Valuta 15 2" xfId="1193"/>
    <cellStyle name="Valuta 15 3" xfId="1194"/>
    <cellStyle name="Valuta 19" xfId="1195"/>
    <cellStyle name="Valuta 19 2" xfId="1196"/>
    <cellStyle name="Valuta 19 3" xfId="1197"/>
    <cellStyle name="Valuta 2" xfId="1198"/>
    <cellStyle name="Valuta 2 1" xfId="1199"/>
    <cellStyle name="Valuta 2 2" xfId="1200"/>
    <cellStyle name="Valuta 2 2 2" xfId="1201"/>
    <cellStyle name="Valuta 2 2 2 2" xfId="1202"/>
    <cellStyle name="Valuta 2 2 3" xfId="1203"/>
    <cellStyle name="Valuta 2 2 4" xfId="1204"/>
    <cellStyle name="Valuta 2 3" xfId="1205"/>
    <cellStyle name="Valuta 2 3 2" xfId="1206"/>
    <cellStyle name="Valuta 2 3 3" xfId="1207"/>
    <cellStyle name="Valuta 2 3 4" xfId="1208"/>
    <cellStyle name="Valuta 2 4" xfId="1209"/>
    <cellStyle name="Valuta 2 5" xfId="1210"/>
    <cellStyle name="Valuta 2 6" xfId="1211"/>
    <cellStyle name="Valuta 2 7" xfId="1212"/>
    <cellStyle name="Valuta 2 7 2" xfId="1213"/>
    <cellStyle name="Valuta 2_Popis 49-1-14 (6.4.2015-razdelitev)" xfId="1214"/>
    <cellStyle name="Valuta 3 2" xfId="1215"/>
    <cellStyle name="Valuta 3 2 2" xfId="1216"/>
    <cellStyle name="Valuta 3 2 3" xfId="1217"/>
    <cellStyle name="Valuta 3 3" xfId="1218"/>
    <cellStyle name="Valuta 3 3 2" xfId="1219"/>
    <cellStyle name="Valuta 3 3 3" xfId="1220"/>
    <cellStyle name="Valuta 3 4" xfId="1221"/>
    <cellStyle name="Valuta 3 4 2" xfId="1222"/>
    <cellStyle name="Valuta 3 4 3" xfId="1223"/>
    <cellStyle name="Valuta 3 5" xfId="1224"/>
    <cellStyle name="Valuta 3 5 2" xfId="1225"/>
    <cellStyle name="Valuta 3 5 3" xfId="1226"/>
    <cellStyle name="Valuta 3 6" xfId="1227"/>
    <cellStyle name="Valuta 3 6 2" xfId="1228"/>
    <cellStyle name="Valuta 3 6 3" xfId="1229"/>
    <cellStyle name="Valuta 3 7" xfId="1230"/>
    <cellStyle name="Valuta 3 7 2" xfId="1231"/>
    <cellStyle name="Valuta 3 7 3" xfId="1232"/>
    <cellStyle name="Valuta 3 8" xfId="1233"/>
    <cellStyle name="Valuta 3 8 2" xfId="1234"/>
    <cellStyle name="Valuta 3 8 3" xfId="1235"/>
    <cellStyle name="Vejica" xfId="392" builtinId="3"/>
    <cellStyle name="Vejica [0] 2" xfId="1236"/>
    <cellStyle name="Vejica [0] 2 2" xfId="1237"/>
    <cellStyle name="Vejica 10" xfId="1238"/>
    <cellStyle name="Vejica 10 2" xfId="1239"/>
    <cellStyle name="Vejica 10 2 2" xfId="1240"/>
    <cellStyle name="Vejica 10 2 3" xfId="1241"/>
    <cellStyle name="Vejica 10 3" xfId="1242"/>
    <cellStyle name="Vejica 10 3 2" xfId="1243"/>
    <cellStyle name="Vejica 10 3 3" xfId="1244"/>
    <cellStyle name="Vejica 10 4" xfId="1245"/>
    <cellStyle name="Vejica 10 5" xfId="1246"/>
    <cellStyle name="Vejica 11" xfId="1247"/>
    <cellStyle name="Vejica 11 2" xfId="1248"/>
    <cellStyle name="Vejica 11 2 2" xfId="1249"/>
    <cellStyle name="Vejica 11 2 3" xfId="1250"/>
    <cellStyle name="Vejica 11 3" xfId="1251"/>
    <cellStyle name="Vejica 11 3 2" xfId="1252"/>
    <cellStyle name="Vejica 11 3 3" xfId="1253"/>
    <cellStyle name="Vejica 11 4" xfId="1254"/>
    <cellStyle name="Vejica 12" xfId="1255"/>
    <cellStyle name="Vejica 12 2" xfId="1256"/>
    <cellStyle name="Vejica 12 2 2" xfId="1257"/>
    <cellStyle name="Vejica 12 2 3" xfId="1258"/>
    <cellStyle name="Vejica 12 3" xfId="1259"/>
    <cellStyle name="Vejica 12 3 2" xfId="1260"/>
    <cellStyle name="Vejica 12 3 3" xfId="1261"/>
    <cellStyle name="Vejica 12 4" xfId="1262"/>
    <cellStyle name="Vejica 13" xfId="1263"/>
    <cellStyle name="Vejica 13 2" xfId="1264"/>
    <cellStyle name="Vejica 13 2 2" xfId="1265"/>
    <cellStyle name="Vejica 13 2 3" xfId="1266"/>
    <cellStyle name="Vejica 13 3" xfId="1267"/>
    <cellStyle name="Vejica 13 3 2" xfId="1268"/>
    <cellStyle name="Vejica 13 3 3" xfId="1269"/>
    <cellStyle name="Vejica 13 4" xfId="1270"/>
    <cellStyle name="Vejica 14" xfId="1271"/>
    <cellStyle name="Vejica 14 2" xfId="1272"/>
    <cellStyle name="Vejica 15" xfId="1273"/>
    <cellStyle name="Vejica 15 2" xfId="1274"/>
    <cellStyle name="Vejica 15 2 2" xfId="1275"/>
    <cellStyle name="Vejica 15 3" xfId="1276"/>
    <cellStyle name="Vejica 15 4" xfId="1277"/>
    <cellStyle name="Vejica 16" xfId="1278"/>
    <cellStyle name="Vejica 16 2" xfId="1279"/>
    <cellStyle name="Vejica 17" xfId="1280"/>
    <cellStyle name="Vejica 17 2" xfId="1281"/>
    <cellStyle name="Vejica 17 2 2" xfId="1282"/>
    <cellStyle name="Vejica 17 2 2 2" xfId="1283"/>
    <cellStyle name="Vejica 17 2 3" xfId="1284"/>
    <cellStyle name="Vejica 17 3" xfId="1285"/>
    <cellStyle name="Vejica 17 3 2" xfId="1286"/>
    <cellStyle name="Vejica 17 4" xfId="1287"/>
    <cellStyle name="Vejica 18" xfId="1288"/>
    <cellStyle name="Vejica 18 2" xfId="1289"/>
    <cellStyle name="Vejica 18 2 2" xfId="1290"/>
    <cellStyle name="Vejica 18 2 2 2" xfId="1291"/>
    <cellStyle name="Vejica 18 2 3" xfId="1292"/>
    <cellStyle name="Vejica 18 3" xfId="1293"/>
    <cellStyle name="Vejica 18 3 2" xfId="1294"/>
    <cellStyle name="Vejica 18 4" xfId="1295"/>
    <cellStyle name="Vejica 19" xfId="1296"/>
    <cellStyle name="Vejica 19 2" xfId="1297"/>
    <cellStyle name="Vejica 19 2 2" xfId="1298"/>
    <cellStyle name="Vejica 19 2 2 2" xfId="1299"/>
    <cellStyle name="Vejica 19 2 3" xfId="1300"/>
    <cellStyle name="Vejica 19 3" xfId="1301"/>
    <cellStyle name="Vejica 19 3 2" xfId="1302"/>
    <cellStyle name="Vejica 19 4" xfId="1303"/>
    <cellStyle name="Vejica 2" xfId="1304"/>
    <cellStyle name="Vejica 2 10" xfId="1305"/>
    <cellStyle name="Vejica 2 10 2" xfId="1306"/>
    <cellStyle name="Vejica 2 10 2 2" xfId="1307"/>
    <cellStyle name="Vejica 2 10 2 2 2" xfId="1308"/>
    <cellStyle name="Vejica 2 10 2 3" xfId="1309"/>
    <cellStyle name="Vejica 2 10 2 4" xfId="1310"/>
    <cellStyle name="Vejica 2 10 3" xfId="1311"/>
    <cellStyle name="Vejica 2 10 3 2" xfId="1312"/>
    <cellStyle name="Vejica 2 10 3 2 2" xfId="1313"/>
    <cellStyle name="Vejica 2 10 3 3" xfId="1314"/>
    <cellStyle name="Vejica 2 10 4" xfId="1315"/>
    <cellStyle name="Vejica 2 10 4 2" xfId="1316"/>
    <cellStyle name="Vejica 2 10 4 2 2" xfId="1317"/>
    <cellStyle name="Vejica 2 10 4 3" xfId="1318"/>
    <cellStyle name="Vejica 2 10 5" xfId="1319"/>
    <cellStyle name="Vejica 2 10 5 2" xfId="1320"/>
    <cellStyle name="Vejica 2 10 6" xfId="1321"/>
    <cellStyle name="Vejica 2 10 7" xfId="1322"/>
    <cellStyle name="Vejica 2 11" xfId="1323"/>
    <cellStyle name="Vejica 2 11 2" xfId="1324"/>
    <cellStyle name="Vejica 2 11 2 2" xfId="1325"/>
    <cellStyle name="Vejica 2 11 3" xfId="1326"/>
    <cellStyle name="Vejica 2 11 4" xfId="1327"/>
    <cellStyle name="Vejica 2 12" xfId="1328"/>
    <cellStyle name="Vejica 2 12 2" xfId="1329"/>
    <cellStyle name="Vejica 2 12 2 2" xfId="1330"/>
    <cellStyle name="Vejica 2 12 3" xfId="1331"/>
    <cellStyle name="Vejica 2 12 4" xfId="1332"/>
    <cellStyle name="Vejica 2 13" xfId="1333"/>
    <cellStyle name="Vejica 2 13 2" xfId="1334"/>
    <cellStyle name="Vejica 2 13 2 2" xfId="1335"/>
    <cellStyle name="Vejica 2 13 3" xfId="1336"/>
    <cellStyle name="Vejica 2 14" xfId="1337"/>
    <cellStyle name="Vejica 2 15" xfId="1338"/>
    <cellStyle name="Vejica 2 16" xfId="1339"/>
    <cellStyle name="Vejica 2 2" xfId="1340"/>
    <cellStyle name="Vejica 2 2 2" xfId="1341"/>
    <cellStyle name="Vejica 2 2 2 2" xfId="1342"/>
    <cellStyle name="Vejica 2 2 2 2 2" xfId="1343"/>
    <cellStyle name="Vejica 2 2 2 2 2 2" xfId="1344"/>
    <cellStyle name="Vejica 2 2 2 2 2 2 2" xfId="1345"/>
    <cellStyle name="Vejica 2 2 2 2 2 3" xfId="1346"/>
    <cellStyle name="Vejica 2 2 2 2 2 4" xfId="1347"/>
    <cellStyle name="Vejica 2 2 2 2 3" xfId="1348"/>
    <cellStyle name="Vejica 2 2 2 2 3 2" xfId="1349"/>
    <cellStyle name="Vejica 2 2 2 2 4" xfId="1350"/>
    <cellStyle name="Vejica 2 2 2 2 5" xfId="1351"/>
    <cellStyle name="Vejica 2 2 2 3" xfId="1352"/>
    <cellStyle name="Vejica 2 2 2 3 2" xfId="1353"/>
    <cellStyle name="Vejica 2 2 2 3 2 2" xfId="1354"/>
    <cellStyle name="Vejica 2 2 2 3 2 2 2" xfId="1355"/>
    <cellStyle name="Vejica 2 2 2 3 2 3" xfId="1356"/>
    <cellStyle name="Vejica 2 2 2 3 2 4" xfId="1357"/>
    <cellStyle name="Vejica 2 2 2 3 3" xfId="1358"/>
    <cellStyle name="Vejica 2 2 2 3 3 2" xfId="1359"/>
    <cellStyle name="Vejica 2 2 2 3 4" xfId="1360"/>
    <cellStyle name="Vejica 2 2 2 3 5" xfId="1361"/>
    <cellStyle name="Vejica 2 2 2 4" xfId="1362"/>
    <cellStyle name="Vejica 2 2 2 4 2" xfId="1363"/>
    <cellStyle name="Vejica 2 2 2 4 2 2" xfId="1364"/>
    <cellStyle name="Vejica 2 2 2 4 3" xfId="1365"/>
    <cellStyle name="Vejica 2 2 2 4 4" xfId="1366"/>
    <cellStyle name="Vejica 2 2 2 5" xfId="1367"/>
    <cellStyle name="Vejica 2 2 2 5 2" xfId="1368"/>
    <cellStyle name="Vejica 2 2 2 5 3" xfId="1369"/>
    <cellStyle name="Vejica 2 2 2 6" xfId="1370"/>
    <cellStyle name="Vejica 2 2 2 7" xfId="1371"/>
    <cellStyle name="Vejica 2 2 3" xfId="1372"/>
    <cellStyle name="Vejica 2 2 4" xfId="1373"/>
    <cellStyle name="Vejica 2 3" xfId="1374"/>
    <cellStyle name="Vejica 2 3 2" xfId="1375"/>
    <cellStyle name="Vejica 2 3 2 2" xfId="1376"/>
    <cellStyle name="Vejica 2 3 2 3" xfId="1377"/>
    <cellStyle name="Vejica 2 3 3" xfId="1378"/>
    <cellStyle name="Vejica 2 3 3 2" xfId="1379"/>
    <cellStyle name="Vejica 2 3 3 2 2" xfId="1380"/>
    <cellStyle name="Vejica 2 3 3 2 2 2" xfId="1381"/>
    <cellStyle name="Vejica 2 3 3 2 3" xfId="1382"/>
    <cellStyle name="Vejica 2 3 3 2 4" xfId="1383"/>
    <cellStyle name="Vejica 2 3 3 3" xfId="1384"/>
    <cellStyle name="Vejica 2 3 3 3 2" xfId="1385"/>
    <cellStyle name="Vejica 2 3 3 4" xfId="1386"/>
    <cellStyle name="Vejica 2 3 3 5" xfId="1387"/>
    <cellStyle name="Vejica 2 3 4" xfId="1388"/>
    <cellStyle name="Vejica 2 3 4 2" xfId="1389"/>
    <cellStyle name="Vejica 2 3 4 2 2" xfId="1390"/>
    <cellStyle name="Vejica 2 3 4 2 2 2" xfId="1391"/>
    <cellStyle name="Vejica 2 3 4 2 3" xfId="1392"/>
    <cellStyle name="Vejica 2 3 4 2 4" xfId="1393"/>
    <cellStyle name="Vejica 2 3 4 3" xfId="1394"/>
    <cellStyle name="Vejica 2 3 4 3 2" xfId="1395"/>
    <cellStyle name="Vejica 2 3 4 4" xfId="1396"/>
    <cellStyle name="Vejica 2 3 4 5" xfId="1397"/>
    <cellStyle name="Vejica 2 3 5" xfId="1398"/>
    <cellStyle name="Vejica 2 3 5 2" xfId="1399"/>
    <cellStyle name="Vejica 2 3 5 2 2" xfId="1400"/>
    <cellStyle name="Vejica 2 3 5 3" xfId="1401"/>
    <cellStyle name="Vejica 2 3 5 4" xfId="1402"/>
    <cellStyle name="Vejica 2 3 6" xfId="1403"/>
    <cellStyle name="Vejica 2 3 6 2" xfId="1404"/>
    <cellStyle name="Vejica 2 3 6 3" xfId="1405"/>
    <cellStyle name="Vejica 2 3 7" xfId="1406"/>
    <cellStyle name="Vejica 2 3 8" xfId="1407"/>
    <cellStyle name="Vejica 2 4" xfId="1408"/>
    <cellStyle name="Vejica 2 4 2" xfId="1409"/>
    <cellStyle name="Vejica 2 4 2 2" xfId="1410"/>
    <cellStyle name="Vejica 2 4 2 2 2" xfId="1411"/>
    <cellStyle name="Vejica 2 4 2 2 2 2" xfId="1412"/>
    <cellStyle name="Vejica 2 4 2 2 3" xfId="1413"/>
    <cellStyle name="Vejica 2 4 2 2 4" xfId="1414"/>
    <cellStyle name="Vejica 2 4 2 3" xfId="1415"/>
    <cellStyle name="Vejica 2 4 2 3 2" xfId="1416"/>
    <cellStyle name="Vejica 2 4 2 4" xfId="1417"/>
    <cellStyle name="Vejica 2 4 2 5" xfId="1418"/>
    <cellStyle name="Vejica 2 4 3" xfId="1419"/>
    <cellStyle name="Vejica 2 4 3 2" xfId="1420"/>
    <cellStyle name="Vejica 2 4 3 2 2" xfId="1421"/>
    <cellStyle name="Vejica 2 4 3 2 2 2" xfId="1422"/>
    <cellStyle name="Vejica 2 4 3 2 3" xfId="1423"/>
    <cellStyle name="Vejica 2 4 3 2 4" xfId="1424"/>
    <cellStyle name="Vejica 2 4 3 3" xfId="1425"/>
    <cellStyle name="Vejica 2 4 3 3 2" xfId="1426"/>
    <cellStyle name="Vejica 2 4 3 4" xfId="1427"/>
    <cellStyle name="Vejica 2 4 3 5" xfId="1428"/>
    <cellStyle name="Vejica 2 4 4" xfId="1429"/>
    <cellStyle name="Vejica 2 4 4 2" xfId="1430"/>
    <cellStyle name="Vejica 2 4 4 2 2" xfId="1431"/>
    <cellStyle name="Vejica 2 4 4 3" xfId="1432"/>
    <cellStyle name="Vejica 2 4 4 4" xfId="1433"/>
    <cellStyle name="Vejica 2 4 5" xfId="1434"/>
    <cellStyle name="Vejica 2 4 5 2" xfId="1435"/>
    <cellStyle name="Vejica 2 4 5 3" xfId="1436"/>
    <cellStyle name="Vejica 2 4 6" xfId="1437"/>
    <cellStyle name="Vejica 2 4 7" xfId="1438"/>
    <cellStyle name="Vejica 2 5" xfId="1439"/>
    <cellStyle name="Vejica 2 5 2" xfId="1440"/>
    <cellStyle name="Vejica 2 5 2 2" xfId="1441"/>
    <cellStyle name="Vejica 2 5 2 2 2" xfId="1442"/>
    <cellStyle name="Vejica 2 5 2 2 2 2" xfId="1443"/>
    <cellStyle name="Vejica 2 5 2 2 3" xfId="1444"/>
    <cellStyle name="Vejica 2 5 2 2 4" xfId="1445"/>
    <cellStyle name="Vejica 2 5 2 3" xfId="1446"/>
    <cellStyle name="Vejica 2 5 2 3 2" xfId="1447"/>
    <cellStyle name="Vejica 2 5 2 4" xfId="1448"/>
    <cellStyle name="Vejica 2 5 2 5" xfId="1449"/>
    <cellStyle name="Vejica 2 5 3" xfId="1450"/>
    <cellStyle name="Vejica 2 5 3 2" xfId="1451"/>
    <cellStyle name="Vejica 2 5 3 2 2" xfId="1452"/>
    <cellStyle name="Vejica 2 5 3 2 2 2" xfId="1453"/>
    <cellStyle name="Vejica 2 5 3 2 3" xfId="1454"/>
    <cellStyle name="Vejica 2 5 3 2 4" xfId="1455"/>
    <cellStyle name="Vejica 2 5 3 3" xfId="1456"/>
    <cellStyle name="Vejica 2 5 3 3 2" xfId="1457"/>
    <cellStyle name="Vejica 2 5 3 4" xfId="1458"/>
    <cellStyle name="Vejica 2 5 3 5" xfId="1459"/>
    <cellStyle name="Vejica 2 5 4" xfId="1460"/>
    <cellStyle name="Vejica 2 5 4 2" xfId="1461"/>
    <cellStyle name="Vejica 2 5 4 2 2" xfId="1462"/>
    <cellStyle name="Vejica 2 5 4 3" xfId="1463"/>
    <cellStyle name="Vejica 2 5 4 4" xfId="1464"/>
    <cellStyle name="Vejica 2 5 5" xfId="1465"/>
    <cellStyle name="Vejica 2 5 5 2" xfId="1466"/>
    <cellStyle name="Vejica 2 5 5 3" xfId="1467"/>
    <cellStyle name="Vejica 2 5 6" xfId="1468"/>
    <cellStyle name="Vejica 2 5 7" xfId="1469"/>
    <cellStyle name="Vejica 2 6" xfId="1470"/>
    <cellStyle name="Vejica 2 6 2" xfId="1471"/>
    <cellStyle name="Vejica 2 6 2 2" xfId="1472"/>
    <cellStyle name="Vejica 2 6 2 2 2" xfId="1473"/>
    <cellStyle name="Vejica 2 6 2 2 2 2" xfId="1474"/>
    <cellStyle name="Vejica 2 6 2 2 3" xfId="1475"/>
    <cellStyle name="Vejica 2 6 2 2 4" xfId="1476"/>
    <cellStyle name="Vejica 2 6 2 3" xfId="1477"/>
    <cellStyle name="Vejica 2 6 2 3 2" xfId="1478"/>
    <cellStyle name="Vejica 2 6 2 4" xfId="1479"/>
    <cellStyle name="Vejica 2 6 2 5" xfId="1480"/>
    <cellStyle name="Vejica 2 6 3" xfId="1481"/>
    <cellStyle name="Vejica 2 6 3 2" xfId="1482"/>
    <cellStyle name="Vejica 2 6 3 2 2" xfId="1483"/>
    <cellStyle name="Vejica 2 6 3 2 2 2" xfId="1484"/>
    <cellStyle name="Vejica 2 6 3 2 3" xfId="1485"/>
    <cellStyle name="Vejica 2 6 3 2 4" xfId="1486"/>
    <cellStyle name="Vejica 2 6 3 3" xfId="1487"/>
    <cellStyle name="Vejica 2 6 3 3 2" xfId="1488"/>
    <cellStyle name="Vejica 2 6 3 4" xfId="1489"/>
    <cellStyle name="Vejica 2 6 3 5" xfId="1490"/>
    <cellStyle name="Vejica 2 6 4" xfId="1491"/>
    <cellStyle name="Vejica 2 6 4 2" xfId="1492"/>
    <cellStyle name="Vejica 2 6 4 2 2" xfId="1493"/>
    <cellStyle name="Vejica 2 6 4 3" xfId="1494"/>
    <cellStyle name="Vejica 2 6 4 4" xfId="1495"/>
    <cellStyle name="Vejica 2 6 5" xfId="1496"/>
    <cellStyle name="Vejica 2 6 5 2" xfId="1497"/>
    <cellStyle name="Vejica 2 6 5 3" xfId="1498"/>
    <cellStyle name="Vejica 2 6 6" xfId="1499"/>
    <cellStyle name="Vejica 2 6 7" xfId="1500"/>
    <cellStyle name="Vejica 2 7" xfId="1501"/>
    <cellStyle name="Vejica 2 7 2" xfId="1502"/>
    <cellStyle name="Vejica 2 7 2 2" xfId="1503"/>
    <cellStyle name="Vejica 2 7 2 2 2" xfId="1504"/>
    <cellStyle name="Vejica 2 7 2 2 2 2" xfId="1505"/>
    <cellStyle name="Vejica 2 7 2 2 3" xfId="1506"/>
    <cellStyle name="Vejica 2 7 2 2 4" xfId="1507"/>
    <cellStyle name="Vejica 2 7 2 3" xfId="1508"/>
    <cellStyle name="Vejica 2 7 2 3 2" xfId="1509"/>
    <cellStyle name="Vejica 2 7 2 4" xfId="1510"/>
    <cellStyle name="Vejica 2 7 2 5" xfId="1511"/>
    <cellStyle name="Vejica 2 7 3" xfId="1512"/>
    <cellStyle name="Vejica 2 7 3 2" xfId="1513"/>
    <cellStyle name="Vejica 2 7 3 2 2" xfId="1514"/>
    <cellStyle name="Vejica 2 7 3 2 2 2" xfId="1515"/>
    <cellStyle name="Vejica 2 7 3 2 3" xfId="1516"/>
    <cellStyle name="Vejica 2 7 3 2 4" xfId="1517"/>
    <cellStyle name="Vejica 2 7 3 3" xfId="1518"/>
    <cellStyle name="Vejica 2 7 3 3 2" xfId="1519"/>
    <cellStyle name="Vejica 2 7 3 4" xfId="1520"/>
    <cellStyle name="Vejica 2 7 3 5" xfId="1521"/>
    <cellStyle name="Vejica 2 7 4" xfId="1522"/>
    <cellStyle name="Vejica 2 7 4 2" xfId="1523"/>
    <cellStyle name="Vejica 2 7 4 2 2" xfId="1524"/>
    <cellStyle name="Vejica 2 7 4 3" xfId="1525"/>
    <cellStyle name="Vejica 2 7 4 4" xfId="1526"/>
    <cellStyle name="Vejica 2 7 5" xfId="1527"/>
    <cellStyle name="Vejica 2 7 5 2" xfId="1528"/>
    <cellStyle name="Vejica 2 7 5 3" xfId="1529"/>
    <cellStyle name="Vejica 2 7 6" xfId="1530"/>
    <cellStyle name="Vejica 2 7 7" xfId="1531"/>
    <cellStyle name="Vejica 2 8" xfId="1532"/>
    <cellStyle name="Vejica 2 8 2" xfId="1533"/>
    <cellStyle name="Vejica 2 8 2 2" xfId="1534"/>
    <cellStyle name="Vejica 2 8 2 2 2" xfId="1535"/>
    <cellStyle name="Vejica 2 8 2 2 2 2" xfId="1536"/>
    <cellStyle name="Vejica 2 8 2 2 3" xfId="1537"/>
    <cellStyle name="Vejica 2 8 2 2 4" xfId="1538"/>
    <cellStyle name="Vejica 2 8 2 3" xfId="1539"/>
    <cellStyle name="Vejica 2 8 2 3 2" xfId="1540"/>
    <cellStyle name="Vejica 2 8 2 4" xfId="1541"/>
    <cellStyle name="Vejica 2 8 2 5" xfId="1542"/>
    <cellStyle name="Vejica 2 8 3" xfId="1543"/>
    <cellStyle name="Vejica 2 8 3 2" xfId="1544"/>
    <cellStyle name="Vejica 2 8 3 2 2" xfId="1545"/>
    <cellStyle name="Vejica 2 8 3 2 2 2" xfId="1546"/>
    <cellStyle name="Vejica 2 8 3 2 3" xfId="1547"/>
    <cellStyle name="Vejica 2 8 3 2 4" xfId="1548"/>
    <cellStyle name="Vejica 2 8 3 3" xfId="1549"/>
    <cellStyle name="Vejica 2 8 3 3 2" xfId="1550"/>
    <cellStyle name="Vejica 2 8 3 4" xfId="1551"/>
    <cellStyle name="Vejica 2 8 3 5" xfId="1552"/>
    <cellStyle name="Vejica 2 8 4" xfId="1553"/>
    <cellStyle name="Vejica 2 8 4 2" xfId="1554"/>
    <cellStyle name="Vejica 2 8 4 2 2" xfId="1555"/>
    <cellStyle name="Vejica 2 8 4 3" xfId="1556"/>
    <cellStyle name="Vejica 2 8 4 4" xfId="1557"/>
    <cellStyle name="Vejica 2 8 5" xfId="1558"/>
    <cellStyle name="Vejica 2 8 5 2" xfId="1559"/>
    <cellStyle name="Vejica 2 8 5 2 2" xfId="1560"/>
    <cellStyle name="Vejica 2 8 5 3" xfId="1561"/>
    <cellStyle name="Vejica 2 8 5 4" xfId="1562"/>
    <cellStyle name="Vejica 2 8 6" xfId="1563"/>
    <cellStyle name="Vejica 2 8 6 2" xfId="1564"/>
    <cellStyle name="Vejica 2 8 7" xfId="1565"/>
    <cellStyle name="Vejica 2 8 8" xfId="1566"/>
    <cellStyle name="Vejica 2 9" xfId="1567"/>
    <cellStyle name="Vejica 2 9 2" xfId="1568"/>
    <cellStyle name="Vejica 2 9 2 2" xfId="1569"/>
    <cellStyle name="Vejica 2 9 2 2 2" xfId="1570"/>
    <cellStyle name="Vejica 2 9 2 3" xfId="1571"/>
    <cellStyle name="Vejica 2 9 2 4" xfId="1572"/>
    <cellStyle name="Vejica 2 9 3" xfId="1573"/>
    <cellStyle name="Vejica 2 9 3 2" xfId="1574"/>
    <cellStyle name="Vejica 2 9 3 2 2" xfId="1575"/>
    <cellStyle name="Vejica 2 9 3 3" xfId="1576"/>
    <cellStyle name="Vejica 2 9 4" xfId="1577"/>
    <cellStyle name="Vejica 2 9 4 2" xfId="1578"/>
    <cellStyle name="Vejica 2 9 4 2 2" xfId="1579"/>
    <cellStyle name="Vejica 2 9 4 3" xfId="1580"/>
    <cellStyle name="Vejica 2 9 5" xfId="1581"/>
    <cellStyle name="Vejica 2 9 5 2" xfId="1582"/>
    <cellStyle name="Vejica 2 9 6" xfId="1583"/>
    <cellStyle name="Vejica 2 9 7" xfId="1584"/>
    <cellStyle name="Vejica 2_CSOD-EI-popis-OBJEKT+ ES-150208" xfId="1585"/>
    <cellStyle name="Vejica 20" xfId="1586"/>
    <cellStyle name="Vejica 20 2" xfId="1587"/>
    <cellStyle name="Vejica 20 2 2" xfId="1588"/>
    <cellStyle name="Vejica 20 2 2 2" xfId="1589"/>
    <cellStyle name="Vejica 20 2 3" xfId="1590"/>
    <cellStyle name="Vejica 20 3" xfId="1591"/>
    <cellStyle name="Vejica 20 3 2" xfId="1592"/>
    <cellStyle name="Vejica 20 4" xfId="1593"/>
    <cellStyle name="Vejica 21" xfId="1594"/>
    <cellStyle name="Vejica 21 2" xfId="1595"/>
    <cellStyle name="Vejica 21 2 2" xfId="1596"/>
    <cellStyle name="Vejica 21 2 2 2" xfId="1597"/>
    <cellStyle name="Vejica 21 2 3" xfId="1598"/>
    <cellStyle name="Vejica 21 3" xfId="1599"/>
    <cellStyle name="Vejica 21 3 2" xfId="1600"/>
    <cellStyle name="Vejica 21 4" xfId="1601"/>
    <cellStyle name="Vejica 22" xfId="1602"/>
    <cellStyle name="Vejica 22 2" xfId="1603"/>
    <cellStyle name="Vejica 22 2 2" xfId="1604"/>
    <cellStyle name="Vejica 22 2 2 2" xfId="1605"/>
    <cellStyle name="Vejica 22 2 3" xfId="1606"/>
    <cellStyle name="Vejica 22 3" xfId="1607"/>
    <cellStyle name="Vejica 22 3 2" xfId="1608"/>
    <cellStyle name="Vejica 22 4" xfId="1609"/>
    <cellStyle name="Vejica 23" xfId="1610"/>
    <cellStyle name="Vejica 23 2" xfId="1611"/>
    <cellStyle name="Vejica 23 2 2" xfId="1612"/>
    <cellStyle name="Vejica 23 2 2 2" xfId="1613"/>
    <cellStyle name="Vejica 23 2 3" xfId="1614"/>
    <cellStyle name="Vejica 23 3" xfId="1615"/>
    <cellStyle name="Vejica 24" xfId="1616"/>
    <cellStyle name="Vejica 24 2" xfId="1617"/>
    <cellStyle name="Vejica 24 2 2" xfId="1618"/>
    <cellStyle name="Vejica 24 2 2 2" xfId="1619"/>
    <cellStyle name="Vejica 24 2 3" xfId="1620"/>
    <cellStyle name="Vejica 24 3" xfId="1621"/>
    <cellStyle name="Vejica 25" xfId="1622"/>
    <cellStyle name="Vejica 25 2" xfId="1623"/>
    <cellStyle name="Vejica 25 2 2" xfId="1624"/>
    <cellStyle name="Vejica 25 2 2 2" xfId="1625"/>
    <cellStyle name="Vejica 25 2 3" xfId="1626"/>
    <cellStyle name="Vejica 25 3" xfId="1627"/>
    <cellStyle name="Vejica 26" xfId="1628"/>
    <cellStyle name="Vejica 27" xfId="1629"/>
    <cellStyle name="Vejica 28" xfId="1630"/>
    <cellStyle name="Vejica 29" xfId="1631"/>
    <cellStyle name="Vejica 3" xfId="1632"/>
    <cellStyle name="Vejica 3 10" xfId="1633"/>
    <cellStyle name="Vejica 3 10 2" xfId="1634"/>
    <cellStyle name="Vejica 3 10 2 2" xfId="1635"/>
    <cellStyle name="Vejica 3 10 2 2 2" xfId="1636"/>
    <cellStyle name="Vejica 3 10 2 3" xfId="1637"/>
    <cellStyle name="Vejica 3 10 2 4" xfId="1638"/>
    <cellStyle name="Vejica 3 10 3" xfId="1639"/>
    <cellStyle name="Vejica 3 10 3 2" xfId="1640"/>
    <cellStyle name="Vejica 3 10 4" xfId="1641"/>
    <cellStyle name="Vejica 3 10 5" xfId="1642"/>
    <cellStyle name="Vejica 3 11" xfId="1643"/>
    <cellStyle name="Vejica 3 11 2" xfId="1644"/>
    <cellStyle name="Vejica 3 11 2 2" xfId="1645"/>
    <cellStyle name="Vejica 3 11 3" xfId="1646"/>
    <cellStyle name="Vejica 3 11 4" xfId="1647"/>
    <cellStyle name="Vejica 3 12" xfId="1648"/>
    <cellStyle name="Vejica 3 12 2" xfId="1649"/>
    <cellStyle name="Vejica 3 12 3" xfId="1650"/>
    <cellStyle name="Vejica 3 13" xfId="1651"/>
    <cellStyle name="Vejica 3 14" xfId="1652"/>
    <cellStyle name="Vejica 3 15" xfId="1653"/>
    <cellStyle name="Vejica 3 2" xfId="1654"/>
    <cellStyle name="Vejica 3 2 2" xfId="1655"/>
    <cellStyle name="Vejica 3 2 2 2" xfId="1656"/>
    <cellStyle name="Vejica 3 2 2 3" xfId="1657"/>
    <cellStyle name="Vejica 3 2 3" xfId="1658"/>
    <cellStyle name="Vejica 3 3" xfId="1659"/>
    <cellStyle name="Vejica 3 3 2" xfId="1660"/>
    <cellStyle name="Vejica 3 3 3" xfId="1661"/>
    <cellStyle name="Vejica 3 4" xfId="1662"/>
    <cellStyle name="Vejica 3 4 2" xfId="1663"/>
    <cellStyle name="Vejica 3 4 3" xfId="1664"/>
    <cellStyle name="Vejica 3 5" xfId="1665"/>
    <cellStyle name="Vejica 3 5 2" xfId="1666"/>
    <cellStyle name="Vejica 3 5 3" xfId="1667"/>
    <cellStyle name="Vejica 3 6" xfId="1668"/>
    <cellStyle name="Vejica 3 6 2" xfId="1669"/>
    <cellStyle name="Vejica 3 6 3" xfId="1670"/>
    <cellStyle name="Vejica 3 7" xfId="1671"/>
    <cellStyle name="Vejica 3 7 2" xfId="1672"/>
    <cellStyle name="Vejica 3 7 3" xfId="1673"/>
    <cellStyle name="Vejica 3 8" xfId="1674"/>
    <cellStyle name="Vejica 3 8 2" xfId="1675"/>
    <cellStyle name="Vejica 3 8 3" xfId="1676"/>
    <cellStyle name="Vejica 3 9" xfId="1677"/>
    <cellStyle name="Vejica 3 9 2" xfId="1678"/>
    <cellStyle name="Vejica 3 9 2 2" xfId="1679"/>
    <cellStyle name="Vejica 3 9 2 2 2" xfId="1680"/>
    <cellStyle name="Vejica 3 9 2 3" xfId="1681"/>
    <cellStyle name="Vejica 3 9 2 4" xfId="1682"/>
    <cellStyle name="Vejica 3 9 3" xfId="1683"/>
    <cellStyle name="Vejica 3 9 3 2" xfId="1684"/>
    <cellStyle name="Vejica 3 9 4" xfId="1685"/>
    <cellStyle name="Vejica 3 9 5" xfId="1686"/>
    <cellStyle name="Vejica 30" xfId="1687"/>
    <cellStyle name="Vejica 31" xfId="1688"/>
    <cellStyle name="Vejica 31 2" xfId="1689"/>
    <cellStyle name="Vejica 32" xfId="1690"/>
    <cellStyle name="Vejica 32 2" xfId="1691"/>
    <cellStyle name="Vejica 33" xfId="1692"/>
    <cellStyle name="Vejica 33 2" xfId="1693"/>
    <cellStyle name="Vejica 34" xfId="1694"/>
    <cellStyle name="Vejica 34 2" xfId="1695"/>
    <cellStyle name="Vejica 35" xfId="1696"/>
    <cellStyle name="Vejica 35 2" xfId="1697"/>
    <cellStyle name="Vejica 4" xfId="1698"/>
    <cellStyle name="Vejica 4 10" xfId="1699"/>
    <cellStyle name="Vejica 4 10 2" xfId="1700"/>
    <cellStyle name="Vejica 4 10 2 2" xfId="1701"/>
    <cellStyle name="Vejica 4 10 2 2 2" xfId="1702"/>
    <cellStyle name="Vejica 4 10 2 3" xfId="1703"/>
    <cellStyle name="Vejica 4 10 2 4" xfId="1704"/>
    <cellStyle name="Vejica 4 10 3" xfId="1705"/>
    <cellStyle name="Vejica 4 10 3 2" xfId="1706"/>
    <cellStyle name="Vejica 4 10 4" xfId="1707"/>
    <cellStyle name="Vejica 4 10 5" xfId="1708"/>
    <cellStyle name="Vejica 4 11" xfId="1709"/>
    <cellStyle name="Vejica 4 11 2" xfId="1710"/>
    <cellStyle name="Vejica 4 11 2 2" xfId="1711"/>
    <cellStyle name="Vejica 4 11 2 2 2" xfId="1712"/>
    <cellStyle name="Vejica 4 11 2 3" xfId="1713"/>
    <cellStyle name="Vejica 4 11 3" xfId="1714"/>
    <cellStyle name="Vejica 4 12" xfId="1715"/>
    <cellStyle name="Vejica 4 12 2" xfId="1716"/>
    <cellStyle name="Vejica 4 12 2 2" xfId="1717"/>
    <cellStyle name="Vejica 4 12 3" xfId="1718"/>
    <cellStyle name="Vejica 4 13" xfId="1719"/>
    <cellStyle name="Vejica 4 13 2" xfId="1720"/>
    <cellStyle name="Vejica 4 13 2 2" xfId="1721"/>
    <cellStyle name="Vejica 4 13 2 2 2" xfId="1722"/>
    <cellStyle name="Vejica 4 13 2 3" xfId="1723"/>
    <cellStyle name="Vejica 4 13 3" xfId="1724"/>
    <cellStyle name="Vejica 4 14" xfId="1725"/>
    <cellStyle name="Vejica 4 14 2" xfId="1726"/>
    <cellStyle name="Vejica 4 15" xfId="1727"/>
    <cellStyle name="Vejica 4 16" xfId="1728"/>
    <cellStyle name="Vejica 4 2" xfId="1729"/>
    <cellStyle name="Vejica 4 2 2" xfId="1730"/>
    <cellStyle name="Vejica 4 2 3" xfId="1731"/>
    <cellStyle name="Vejica 4 3" xfId="1732"/>
    <cellStyle name="Vejica 4 3 2" xfId="1733"/>
    <cellStyle name="Vejica 4 3 3" xfId="1734"/>
    <cellStyle name="Vejica 4 4" xfId="1735"/>
    <cellStyle name="Vejica 4 4 2" xfId="1736"/>
    <cellStyle name="Vejica 4 4 3" xfId="1737"/>
    <cellStyle name="Vejica 4 5" xfId="1738"/>
    <cellStyle name="Vejica 4 5 2" xfId="1739"/>
    <cellStyle name="Vejica 4 5 3" xfId="1740"/>
    <cellStyle name="Vejica 4 6" xfId="1741"/>
    <cellStyle name="Vejica 4 6 2" xfId="1742"/>
    <cellStyle name="Vejica 4 6 3" xfId="1743"/>
    <cellStyle name="Vejica 4 7" xfId="1744"/>
    <cellStyle name="Vejica 4 7 2" xfId="1745"/>
    <cellStyle name="Vejica 4 7 3" xfId="1746"/>
    <cellStyle name="Vejica 4 8" xfId="1747"/>
    <cellStyle name="Vejica 4 8 2" xfId="1748"/>
    <cellStyle name="Vejica 4 8 3" xfId="1749"/>
    <cellStyle name="Vejica 4 9" xfId="1750"/>
    <cellStyle name="Vejica 4 9 2" xfId="1751"/>
    <cellStyle name="Vejica 4 9 2 2" xfId="1752"/>
    <cellStyle name="Vejica 4 9 2 2 2" xfId="1753"/>
    <cellStyle name="Vejica 4 9 2 2 2 2" xfId="1754"/>
    <cellStyle name="Vejica 4 9 2 2 3" xfId="1755"/>
    <cellStyle name="Vejica 4 9 2 3" xfId="1756"/>
    <cellStyle name="Vejica 4 9 3" xfId="1757"/>
    <cellStyle name="Vejica 4 9 3 2" xfId="1758"/>
    <cellStyle name="Vejica 4 9 3 2 2" xfId="1759"/>
    <cellStyle name="Vejica 4 9 3 3" xfId="1760"/>
    <cellStyle name="Vejica 4 9 4" xfId="1761"/>
    <cellStyle name="Vejica 4 9 5" xfId="1762"/>
    <cellStyle name="Vejica 5" xfId="1763"/>
    <cellStyle name="Vejica 5 2" xfId="1764"/>
    <cellStyle name="Vejica 5 2 2" xfId="1765"/>
    <cellStyle name="Vejica 5 3" xfId="1766"/>
    <cellStyle name="Vejica 5 3 2" xfId="1767"/>
    <cellStyle name="Vejica 5 3 2 2" xfId="1768"/>
    <cellStyle name="Vejica 5 3 3" xfId="1769"/>
    <cellStyle name="Vejica 5 4" xfId="1770"/>
    <cellStyle name="Vejica 6" xfId="1771"/>
    <cellStyle name="Vejica 6 2" xfId="1772"/>
    <cellStyle name="Vejica 7" xfId="1773"/>
    <cellStyle name="Vejica 7 2" xfId="1774"/>
    <cellStyle name="Vejica 7 2 2" xfId="1775"/>
    <cellStyle name="Vejica 7 2 3" xfId="1776"/>
    <cellStyle name="Vejica 7 3" xfId="1777"/>
    <cellStyle name="Vejica 7 3 2" xfId="1778"/>
    <cellStyle name="Vejica 7 3 3" xfId="1779"/>
    <cellStyle name="Vejica 7 4" xfId="1780"/>
    <cellStyle name="Vejica 7 5" xfId="1781"/>
    <cellStyle name="Vejica 8" xfId="1782"/>
    <cellStyle name="Vejica 8 2" xfId="1783"/>
    <cellStyle name="Vejica 8 2 2" xfId="1784"/>
    <cellStyle name="Vejica 8 2 3" xfId="1785"/>
    <cellStyle name="Vejica 8 3" xfId="1786"/>
    <cellStyle name="Vejica 8 3 2" xfId="1787"/>
    <cellStyle name="Vejica 8 3 3" xfId="1788"/>
    <cellStyle name="Vejica 8 4" xfId="1789"/>
    <cellStyle name="Vejica 9" xfId="1790"/>
    <cellStyle name="Vejica 9 2" xfId="1791"/>
    <cellStyle name="Vejica 9 2 2" xfId="1792"/>
    <cellStyle name="Vejica 9 2 3" xfId="1793"/>
    <cellStyle name="Vejica 9 3" xfId="1794"/>
    <cellStyle name="Vejica 9 3 2" xfId="1795"/>
    <cellStyle name="Vejica 9 3 3" xfId="1796"/>
    <cellStyle name="Vejica 9 4" xfId="1797"/>
    <cellStyle name="Vnos 2" xfId="1798"/>
    <cellStyle name="Vnos 2 2" xfId="1799"/>
    <cellStyle name="Vnos 3" xfId="1800"/>
    <cellStyle name="Vsota 2" xfId="1801"/>
    <cellStyle name="Warning Text 1" xfId="1802"/>
    <cellStyle name="Warning Text 2" xfId="1803"/>
    <cellStyle name="Warning Text 3" xfId="1804"/>
    <cellStyle name="Warning Text 4" xfId="1805"/>
    <cellStyle name="Warning Text 5" xfId="1806"/>
    <cellStyle name="Warning Text 6" xfId="18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0</xdr:rowOff>
    </xdr:from>
    <xdr:to>
      <xdr:col>1</xdr:col>
      <xdr:colOff>3228975</xdr:colOff>
      <xdr:row>17</xdr:row>
      <xdr:rowOff>0</xdr:rowOff>
    </xdr:to>
    <xdr:pic>
      <xdr:nvPicPr>
        <xdr:cNvPr id="2199" name="Slika 2" descr="Crnuce_sajenje_drevesa-rascen"/>
        <xdr:cNvPicPr>
          <a:picLocks noChangeAspect="1" noChangeArrowheads="1"/>
        </xdr:cNvPicPr>
      </xdr:nvPicPr>
      <xdr:blipFill>
        <a:blip xmlns:r="http://schemas.openxmlformats.org/officeDocument/2006/relationships" r:embed="rId1"/>
        <a:srcRect l="22740" t="73116" r="14085" b="1280"/>
        <a:stretch>
          <a:fillRect/>
        </a:stretch>
      </xdr:blipFill>
      <xdr:spPr bwMode="auto">
        <a:xfrm>
          <a:off x="400050" y="4181475"/>
          <a:ext cx="322897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3:E72"/>
  <sheetViews>
    <sheetView tabSelected="1" workbookViewId="0">
      <selection activeCell="D19" sqref="D19"/>
    </sheetView>
  </sheetViews>
  <sheetFormatPr defaultColWidth="9.109375" defaultRowHeight="15.6"/>
  <cols>
    <col min="1" max="1" width="9.109375" style="290"/>
    <col min="2" max="2" width="12.109375" style="291" customWidth="1"/>
    <col min="3" max="3" width="55.6640625" style="290" customWidth="1"/>
    <col min="4" max="4" width="11.109375" style="290" customWidth="1"/>
    <col min="5" max="5" width="23.33203125" style="290" customWidth="1"/>
    <col min="6" max="16384" width="9.109375" style="293"/>
  </cols>
  <sheetData>
    <row r="3" spans="1:5" s="318" customFormat="1" ht="40.799999999999997">
      <c r="A3" s="317"/>
      <c r="B3" s="319"/>
      <c r="C3" s="324" t="s">
        <v>860</v>
      </c>
      <c r="D3" s="324"/>
      <c r="E3" s="317"/>
    </row>
    <row r="4" spans="1:5" s="318" customFormat="1">
      <c r="A4" s="317"/>
      <c r="B4" s="319"/>
      <c r="C4" s="320"/>
      <c r="D4" s="320"/>
      <c r="E4" s="317"/>
    </row>
    <row r="5" spans="1:5" s="318" customFormat="1">
      <c r="A5" s="317"/>
      <c r="B5" s="319"/>
      <c r="C5" s="320"/>
      <c r="D5" s="320"/>
      <c r="E5" s="317"/>
    </row>
    <row r="6" spans="1:5" s="318" customFormat="1">
      <c r="A6" s="317"/>
      <c r="B6" s="317"/>
      <c r="C6" s="325" t="s">
        <v>600</v>
      </c>
      <c r="D6" s="325"/>
      <c r="E6" s="317"/>
    </row>
    <row r="7" spans="1:5">
      <c r="C7" s="292"/>
      <c r="D7" s="292"/>
      <c r="E7" s="893"/>
    </row>
    <row r="8" spans="1:5">
      <c r="B8" s="316" t="s">
        <v>1036</v>
      </c>
      <c r="C8" s="299" t="s">
        <v>862</v>
      </c>
      <c r="D8" s="299"/>
      <c r="E8" s="894">
        <f>E35</f>
        <v>0</v>
      </c>
    </row>
    <row r="9" spans="1:5">
      <c r="B9" s="313" t="s">
        <v>1217</v>
      </c>
      <c r="C9" s="297" t="s">
        <v>1224</v>
      </c>
      <c r="D9" s="297"/>
      <c r="E9" s="895">
        <f>E44</f>
        <v>0</v>
      </c>
    </row>
    <row r="10" spans="1:5">
      <c r="B10" s="149" t="s">
        <v>1228</v>
      </c>
      <c r="C10" s="297" t="s">
        <v>993</v>
      </c>
      <c r="D10" s="297"/>
      <c r="E10" s="896">
        <f>E50</f>
        <v>0</v>
      </c>
    </row>
    <row r="11" spans="1:5">
      <c r="B11" s="348" t="s">
        <v>1220</v>
      </c>
      <c r="C11" s="297" t="s">
        <v>1230</v>
      </c>
      <c r="D11" s="297"/>
      <c r="E11" s="897">
        <f>E58</f>
        <v>0</v>
      </c>
    </row>
    <row r="12" spans="1:5">
      <c r="B12" s="147" t="s">
        <v>1153</v>
      </c>
      <c r="C12" s="133" t="s">
        <v>594</v>
      </c>
      <c r="D12" s="133"/>
      <c r="E12" s="897">
        <f>E66</f>
        <v>0</v>
      </c>
    </row>
    <row r="13" spans="1:5">
      <c r="B13" s="313" t="s">
        <v>1152</v>
      </c>
      <c r="C13" s="297" t="s">
        <v>590</v>
      </c>
      <c r="D13" s="297"/>
      <c r="E13" s="898">
        <f>E72</f>
        <v>0</v>
      </c>
    </row>
    <row r="14" spans="1:5" ht="16.2" thickBot="1">
      <c r="B14" s="347" t="s">
        <v>1151</v>
      </c>
      <c r="C14" s="302" t="s">
        <v>1255</v>
      </c>
      <c r="D14" s="302"/>
      <c r="E14" s="899">
        <v>0</v>
      </c>
    </row>
    <row r="15" spans="1:5" ht="16.2" thickTop="1">
      <c r="B15" s="296"/>
      <c r="C15" s="295"/>
      <c r="D15" s="295"/>
      <c r="E15" s="900"/>
    </row>
    <row r="16" spans="1:5">
      <c r="B16" s="300"/>
      <c r="C16" s="297" t="s">
        <v>596</v>
      </c>
      <c r="D16" s="297"/>
      <c r="E16" s="901">
        <f>+SUM(E8:E14)</f>
        <v>0</v>
      </c>
    </row>
    <row r="17" spans="1:5">
      <c r="B17" s="296"/>
      <c r="C17" s="295"/>
      <c r="D17" s="295"/>
      <c r="E17" s="900"/>
    </row>
    <row r="18" spans="1:5">
      <c r="B18" s="300"/>
      <c r="C18" s="297" t="s">
        <v>1257</v>
      </c>
      <c r="D18" s="297"/>
      <c r="E18" s="901">
        <f>+SUM(E16:E16)</f>
        <v>0</v>
      </c>
    </row>
    <row r="19" spans="1:5" ht="16.2" thickBot="1">
      <c r="B19" s="301"/>
      <c r="C19" s="302" t="s">
        <v>597</v>
      </c>
      <c r="D19" s="1316">
        <v>0</v>
      </c>
      <c r="E19" s="902">
        <f>+SUM(E18*D19)</f>
        <v>0</v>
      </c>
    </row>
    <row r="20" spans="1:5" ht="16.2" thickTop="1">
      <c r="B20" s="296"/>
      <c r="C20" s="295"/>
      <c r="D20" s="295"/>
      <c r="E20" s="900"/>
    </row>
    <row r="21" spans="1:5">
      <c r="B21" s="300"/>
      <c r="C21" s="297" t="s">
        <v>598</v>
      </c>
      <c r="D21" s="297"/>
      <c r="E21" s="901">
        <f>E18-E19</f>
        <v>0</v>
      </c>
    </row>
    <row r="22" spans="1:5" ht="16.2" thickBot="1">
      <c r="B22" s="301"/>
      <c r="C22" s="302" t="s">
        <v>585</v>
      </c>
      <c r="D22" s="950">
        <v>0.22</v>
      </c>
      <c r="E22" s="902">
        <f>SUM(E21*D22)</f>
        <v>0</v>
      </c>
    </row>
    <row r="23" spans="1:5" ht="16.2" thickTop="1">
      <c r="B23" s="294"/>
      <c r="C23" s="295"/>
      <c r="D23" s="295"/>
      <c r="E23" s="900"/>
    </row>
    <row r="24" spans="1:5" s="323" customFormat="1" ht="18">
      <c r="A24" s="321"/>
      <c r="B24" s="322"/>
      <c r="C24" s="322" t="s">
        <v>599</v>
      </c>
      <c r="D24" s="322"/>
      <c r="E24" s="903">
        <f>SUM(E21:E22)</f>
        <v>0</v>
      </c>
    </row>
    <row r="25" spans="1:5">
      <c r="B25" s="296"/>
      <c r="C25" s="297"/>
      <c r="D25" s="297"/>
      <c r="E25" s="295"/>
    </row>
    <row r="26" spans="1:5">
      <c r="B26" s="298"/>
    </row>
    <row r="27" spans="1:5">
      <c r="B27" s="291" t="s">
        <v>595</v>
      </c>
    </row>
    <row r="28" spans="1:5">
      <c r="B28" s="298"/>
    </row>
    <row r="29" spans="1:5">
      <c r="B29" s="312" t="s">
        <v>1036</v>
      </c>
      <c r="C29" s="305" t="s">
        <v>862</v>
      </c>
      <c r="D29" s="305"/>
      <c r="E29" s="904"/>
    </row>
    <row r="30" spans="1:5">
      <c r="B30" s="239" t="s">
        <v>998</v>
      </c>
      <c r="C30" s="100" t="s">
        <v>1155</v>
      </c>
      <c r="D30" s="100"/>
      <c r="E30" s="898">
        <f>'I. Ruš. dela'!F108</f>
        <v>0</v>
      </c>
    </row>
    <row r="31" spans="1:5">
      <c r="B31" s="239" t="s">
        <v>959</v>
      </c>
      <c r="C31" s="349" t="s">
        <v>1091</v>
      </c>
      <c r="D31" s="349"/>
      <c r="E31" s="898">
        <f>'II. Zemeljska dela'!F35</f>
        <v>0</v>
      </c>
    </row>
    <row r="32" spans="1:5">
      <c r="B32" s="276" t="s">
        <v>1197</v>
      </c>
      <c r="C32" s="126" t="s">
        <v>1223</v>
      </c>
      <c r="D32" s="126"/>
      <c r="E32" s="898">
        <f>'III.Betonska dela'!F13</f>
        <v>0</v>
      </c>
    </row>
    <row r="33" spans="2:5">
      <c r="B33" s="147" t="s">
        <v>1212</v>
      </c>
      <c r="C33" s="126" t="s">
        <v>951</v>
      </c>
      <c r="D33" s="126"/>
      <c r="E33" s="898">
        <f>'IV.Zidarska dela'!F93</f>
        <v>0</v>
      </c>
    </row>
    <row r="34" spans="2:5">
      <c r="B34" s="300"/>
      <c r="C34" s="297"/>
      <c r="D34" s="297"/>
      <c r="E34" s="898"/>
    </row>
    <row r="35" spans="2:5">
      <c r="B35" s="300"/>
      <c r="C35" s="306" t="s">
        <v>588</v>
      </c>
      <c r="D35" s="306"/>
      <c r="E35" s="961">
        <f>SUM(E30:E33)</f>
        <v>0</v>
      </c>
    </row>
    <row r="36" spans="2:5">
      <c r="B36" s="300"/>
      <c r="C36" s="306"/>
      <c r="D36" s="306"/>
      <c r="E36" s="898"/>
    </row>
    <row r="37" spans="2:5">
      <c r="B37" s="300"/>
      <c r="C37" s="297"/>
      <c r="D37" s="297"/>
      <c r="E37" s="898"/>
    </row>
    <row r="38" spans="2:5">
      <c r="B38" s="315" t="s">
        <v>1217</v>
      </c>
      <c r="C38" s="306" t="s">
        <v>1224</v>
      </c>
      <c r="D38" s="306"/>
      <c r="E38" s="898"/>
    </row>
    <row r="39" spans="2:5">
      <c r="B39" s="276" t="s">
        <v>998</v>
      </c>
      <c r="C39" s="126" t="s">
        <v>1077</v>
      </c>
      <c r="D39" s="126"/>
      <c r="E39" s="905">
        <f>'OBRTN. DELA'!F5</f>
        <v>0</v>
      </c>
    </row>
    <row r="40" spans="2:5">
      <c r="B40" s="350" t="s">
        <v>959</v>
      </c>
      <c r="C40" s="351" t="s">
        <v>1066</v>
      </c>
      <c r="D40" s="351"/>
      <c r="E40" s="906">
        <f>'OBRTN. DELA'!F6</f>
        <v>0</v>
      </c>
    </row>
    <row r="41" spans="2:5">
      <c r="B41" s="350" t="s">
        <v>1197</v>
      </c>
      <c r="C41" s="351" t="s">
        <v>911</v>
      </c>
      <c r="D41" s="351"/>
      <c r="E41" s="906">
        <f>'OBRTN. DELA'!F7</f>
        <v>0</v>
      </c>
    </row>
    <row r="42" spans="2:5">
      <c r="B42" s="149" t="s">
        <v>1212</v>
      </c>
      <c r="C42" s="126" t="s">
        <v>1079</v>
      </c>
      <c r="D42" s="126"/>
      <c r="E42" s="907">
        <f>'OBRTN. DELA'!F8</f>
        <v>0</v>
      </c>
    </row>
    <row r="43" spans="2:5">
      <c r="B43" s="300"/>
      <c r="C43" s="297"/>
      <c r="D43" s="297"/>
      <c r="E43" s="898"/>
    </row>
    <row r="44" spans="2:5">
      <c r="B44" s="300"/>
      <c r="C44" s="306" t="s">
        <v>589</v>
      </c>
      <c r="D44" s="306"/>
      <c r="E44" s="961">
        <f>SUM(E39:E42)</f>
        <v>0</v>
      </c>
    </row>
    <row r="45" spans="2:5">
      <c r="B45" s="300"/>
      <c r="C45" s="306"/>
      <c r="D45" s="306"/>
      <c r="E45" s="898"/>
    </row>
    <row r="46" spans="2:5">
      <c r="B46" s="300"/>
      <c r="C46" s="297"/>
      <c r="D46" s="297"/>
      <c r="E46" s="898"/>
    </row>
    <row r="47" spans="2:5">
      <c r="B47" s="262" t="s">
        <v>1228</v>
      </c>
      <c r="C47" s="306" t="s">
        <v>993</v>
      </c>
      <c r="D47" s="306"/>
      <c r="E47" s="168"/>
    </row>
    <row r="48" spans="2:5">
      <c r="B48" s="355" t="s">
        <v>998</v>
      </c>
      <c r="C48" s="354" t="s">
        <v>1068</v>
      </c>
      <c r="D48" s="354"/>
      <c r="E48" s="907">
        <f>'C.Zunanja ureditev'!F5</f>
        <v>0</v>
      </c>
    </row>
    <row r="49" spans="2:5">
      <c r="B49" s="278"/>
      <c r="C49" s="267"/>
      <c r="D49" s="267"/>
      <c r="E49" s="268"/>
    </row>
    <row r="50" spans="2:5">
      <c r="B50" s="266"/>
      <c r="C50" s="306" t="s">
        <v>592</v>
      </c>
      <c r="D50" s="306"/>
      <c r="E50" s="908">
        <f>SUM(E48:E48)</f>
        <v>0</v>
      </c>
    </row>
    <row r="51" spans="2:5">
      <c r="B51" s="266"/>
      <c r="C51" s="306"/>
      <c r="D51" s="306"/>
      <c r="E51" s="519"/>
    </row>
    <row r="52" spans="2:5">
      <c r="B52" s="266"/>
      <c r="C52" s="306"/>
      <c r="D52" s="306"/>
      <c r="E52" s="519"/>
    </row>
    <row r="53" spans="2:5">
      <c r="B53" s="356" t="s">
        <v>1220</v>
      </c>
      <c r="C53" s="306" t="s">
        <v>1230</v>
      </c>
      <c r="D53" s="306"/>
      <c r="E53" s="519"/>
    </row>
    <row r="54" spans="2:5">
      <c r="B54" s="357" t="s">
        <v>1212</v>
      </c>
      <c r="C54" s="100" t="s">
        <v>951</v>
      </c>
      <c r="D54" s="100"/>
      <c r="E54" s="908">
        <f>D.Kotlovnica!F5</f>
        <v>0</v>
      </c>
    </row>
    <row r="55" spans="2:5">
      <c r="B55" s="239" t="s">
        <v>1075</v>
      </c>
      <c r="C55" s="100" t="s">
        <v>960</v>
      </c>
      <c r="D55" s="100"/>
      <c r="E55" s="908">
        <f>D.Kotlovnica!F6</f>
        <v>0</v>
      </c>
    </row>
    <row r="56" spans="2:5" ht="16.2" thickBot="1">
      <c r="B56" s="310" t="s">
        <v>950</v>
      </c>
      <c r="C56" s="311" t="s">
        <v>1082</v>
      </c>
      <c r="D56" s="311"/>
      <c r="E56" s="909">
        <f>D.Kotlovnica!F7</f>
        <v>0</v>
      </c>
    </row>
    <row r="57" spans="2:5" ht="16.2" thickTop="1">
      <c r="B57" s="266"/>
      <c r="C57" s="306"/>
      <c r="D57" s="306"/>
      <c r="E57" s="519"/>
    </row>
    <row r="58" spans="2:5">
      <c r="B58" s="266"/>
      <c r="C58" s="306" t="s">
        <v>593</v>
      </c>
      <c r="D58" s="306"/>
      <c r="E58" s="1236">
        <f>SUM(E54:E56)</f>
        <v>0</v>
      </c>
    </row>
    <row r="59" spans="2:5">
      <c r="B59" s="266"/>
      <c r="C59" s="306"/>
      <c r="D59" s="306"/>
      <c r="E59" s="519"/>
    </row>
    <row r="60" spans="2:5">
      <c r="B60" s="266"/>
      <c r="C60" s="306"/>
      <c r="D60" s="306"/>
      <c r="E60" s="519"/>
    </row>
    <row r="61" spans="2:5">
      <c r="B61" s="266"/>
      <c r="C61" s="306"/>
      <c r="D61" s="306"/>
      <c r="E61" s="519"/>
    </row>
    <row r="62" spans="2:5">
      <c r="B62" s="314" t="s">
        <v>1153</v>
      </c>
      <c r="C62" s="225" t="s">
        <v>594</v>
      </c>
      <c r="D62" s="225"/>
      <c r="E62" s="519"/>
    </row>
    <row r="63" spans="2:5">
      <c r="B63" s="276" t="s">
        <v>998</v>
      </c>
      <c r="C63" s="126" t="s">
        <v>1084</v>
      </c>
      <c r="D63" s="126"/>
      <c r="E63" s="908">
        <f>F.Fasada!F5</f>
        <v>0</v>
      </c>
    </row>
    <row r="64" spans="2:5" ht="16.2" thickBot="1">
      <c r="B64" s="308" t="s">
        <v>959</v>
      </c>
      <c r="C64" s="307" t="s">
        <v>861</v>
      </c>
      <c r="D64" s="307"/>
      <c r="E64" s="909">
        <f>F.Fasada!F6</f>
        <v>0</v>
      </c>
    </row>
    <row r="65" spans="2:5" ht="16.2" thickTop="1">
      <c r="B65" s="266"/>
      <c r="C65" s="306"/>
      <c r="D65" s="306"/>
      <c r="E65" s="519"/>
    </row>
    <row r="66" spans="2:5">
      <c r="B66" s="266"/>
      <c r="C66" s="225" t="s">
        <v>1144</v>
      </c>
      <c r="D66" s="225"/>
      <c r="E66" s="908">
        <f>SUM(E63:E64)</f>
        <v>0</v>
      </c>
    </row>
    <row r="67" spans="2:5">
      <c r="B67" s="266"/>
      <c r="C67" s="306"/>
      <c r="D67" s="306"/>
      <c r="E67" s="519"/>
    </row>
    <row r="68" spans="2:5">
      <c r="B68" s="300"/>
      <c r="C68" s="297"/>
      <c r="D68" s="297"/>
      <c r="E68" s="898"/>
    </row>
    <row r="69" spans="2:5">
      <c r="B69" s="315" t="s">
        <v>1152</v>
      </c>
      <c r="C69" s="306" t="s">
        <v>590</v>
      </c>
      <c r="D69" s="306"/>
      <c r="E69" s="898"/>
    </row>
    <row r="70" spans="2:5">
      <c r="B70" s="300"/>
      <c r="C70" s="295" t="s">
        <v>587</v>
      </c>
      <c r="D70" s="295"/>
      <c r="E70" s="898">
        <f>'EI-REKAPITULACIJA'!F16</f>
        <v>0</v>
      </c>
    </row>
    <row r="71" spans="2:5" ht="16.2" thickBot="1">
      <c r="B71" s="301"/>
      <c r="C71" s="892" t="s">
        <v>586</v>
      </c>
      <c r="D71" s="892"/>
      <c r="E71" s="899">
        <f>'strojne-subvencionirano'!F702</f>
        <v>0</v>
      </c>
    </row>
    <row r="72" spans="2:5" ht="16.2" thickTop="1">
      <c r="B72" s="303"/>
      <c r="C72" s="306" t="s">
        <v>591</v>
      </c>
      <c r="D72" s="306"/>
      <c r="E72" s="910">
        <f>SUM(E70:E71)</f>
        <v>0</v>
      </c>
    </row>
  </sheetData>
  <sheetProtection algorithmName="SHA-512" hashValue="Duhsn0+vcqqK5RqauIlhnBP0Deh3VyMlSbVJIHe/GteQvuScSC9Kia2g181PCSj2ohM9VmbyNbP0iyRNvQds1g==" saltValue="HKYGJaRNix+4lBeEX1ifHQ==" spinCount="100000" sheet="1" objects="1" scenarios="1"/>
  <phoneticPr fontId="113" type="noConversion"/>
  <pageMargins left="0.7" right="0.7" top="0.75" bottom="0.75" header="0.3" footer="0.3"/>
  <pageSetup paperSize="9" scale="65" orientation="portrait" r:id="rId1"/>
  <rowBreaks count="1" manualBreakCount="1">
    <brk id="72"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IR62"/>
  <sheetViews>
    <sheetView topLeftCell="A34" workbookViewId="0">
      <selection activeCell="E34" sqref="E34"/>
    </sheetView>
  </sheetViews>
  <sheetFormatPr defaultColWidth="9.109375" defaultRowHeight="13.2"/>
  <cols>
    <col min="1" max="1" width="3.88671875" style="171" bestFit="1" customWidth="1"/>
    <col min="2" max="2" width="49.33203125" style="353" customWidth="1"/>
    <col min="3" max="3" width="9.109375" style="353"/>
    <col min="4" max="4" width="10.109375" style="353" bestFit="1" customWidth="1"/>
    <col min="5" max="5" width="11.33203125" style="1221" customWidth="1"/>
    <col min="6" max="6" width="12.88671875" style="1094" customWidth="1"/>
    <col min="7" max="16384" width="9.109375" style="136"/>
  </cols>
  <sheetData>
    <row r="1" spans="1:6" s="261" customFormat="1" ht="13.8" thickBot="1">
      <c r="A1" s="257" t="s">
        <v>1153</v>
      </c>
      <c r="B1" s="258" t="s">
        <v>1067</v>
      </c>
      <c r="C1" s="259"/>
      <c r="D1" s="260"/>
      <c r="E1" s="1193"/>
      <c r="F1" s="1194"/>
    </row>
    <row r="2" spans="1:6" s="194" customFormat="1">
      <c r="A2" s="190"/>
      <c r="B2" s="191"/>
      <c r="C2" s="192"/>
      <c r="D2" s="193"/>
      <c r="E2" s="1200"/>
      <c r="F2" s="1201"/>
    </row>
    <row r="3" spans="1:6" s="537" customFormat="1">
      <c r="A3" s="167"/>
      <c r="B3" s="225" t="s">
        <v>1149</v>
      </c>
      <c r="C3" s="168"/>
      <c r="D3" s="140"/>
      <c r="E3" s="1146"/>
      <c r="F3" s="1195"/>
    </row>
    <row r="4" spans="1:6" s="537" customFormat="1">
      <c r="A4" s="167"/>
      <c r="B4" s="225"/>
      <c r="C4" s="168"/>
      <c r="D4" s="140"/>
      <c r="E4" s="1146"/>
      <c r="F4" s="1195"/>
    </row>
    <row r="5" spans="1:6" s="143" customFormat="1">
      <c r="A5" s="142" t="s">
        <v>998</v>
      </c>
      <c r="B5" s="126" t="s">
        <v>1084</v>
      </c>
      <c r="C5" s="530"/>
      <c r="D5" s="155"/>
      <c r="E5" s="1130"/>
      <c r="F5" s="1131">
        <f>F51</f>
        <v>0</v>
      </c>
    </row>
    <row r="6" spans="1:6" s="143" customFormat="1" ht="15.75" customHeight="1">
      <c r="A6" s="149" t="s">
        <v>959</v>
      </c>
      <c r="B6" s="126" t="s">
        <v>861</v>
      </c>
      <c r="C6" s="127"/>
      <c r="D6" s="128"/>
      <c r="E6" s="1120"/>
      <c r="F6" s="1195">
        <f>F62</f>
        <v>0</v>
      </c>
    </row>
    <row r="7" spans="1:6" s="537" customFormat="1">
      <c r="A7" s="167"/>
      <c r="B7" s="225"/>
      <c r="C7" s="168"/>
      <c r="D7" s="140"/>
      <c r="E7" s="1146"/>
      <c r="F7" s="1195"/>
    </row>
    <row r="8" spans="1:6" s="516" customFormat="1">
      <c r="A8" s="215"/>
      <c r="B8" s="219" t="s">
        <v>1150</v>
      </c>
      <c r="C8" s="222"/>
      <c r="D8" s="223"/>
      <c r="E8" s="1124"/>
      <c r="F8" s="1128">
        <f>SUM(F5:F6)</f>
        <v>0</v>
      </c>
    </row>
    <row r="9" spans="1:6" s="194" customFormat="1">
      <c r="A9" s="342"/>
      <c r="B9" s="277"/>
      <c r="C9" s="343"/>
      <c r="D9" s="344"/>
      <c r="E9" s="1202"/>
      <c r="F9" s="1203"/>
    </row>
    <row r="10" spans="1:6" s="194" customFormat="1">
      <c r="A10" s="342"/>
      <c r="B10" s="277"/>
      <c r="C10" s="343"/>
      <c r="D10" s="344"/>
      <c r="E10" s="1202"/>
      <c r="F10" s="1203"/>
    </row>
    <row r="11" spans="1:6" s="194" customFormat="1">
      <c r="A11" s="342"/>
      <c r="B11" s="277"/>
      <c r="C11" s="343"/>
      <c r="D11" s="344"/>
      <c r="E11" s="1202"/>
      <c r="F11" s="1203"/>
    </row>
    <row r="12" spans="1:6" s="208" customFormat="1">
      <c r="A12" s="398" t="s">
        <v>998</v>
      </c>
      <c r="B12" s="137" t="s">
        <v>1084</v>
      </c>
      <c r="C12" s="399"/>
      <c r="D12" s="400"/>
      <c r="E12" s="1087"/>
      <c r="F12" s="1088"/>
    </row>
    <row r="13" spans="1:6">
      <c r="A13" s="401"/>
      <c r="B13" s="402"/>
      <c r="C13" s="399"/>
      <c r="D13" s="400"/>
      <c r="E13" s="1087"/>
      <c r="F13" s="1088"/>
    </row>
    <row r="14" spans="1:6">
      <c r="A14" s="403"/>
      <c r="B14" s="404" t="s">
        <v>1156</v>
      </c>
      <c r="C14" s="405" t="s">
        <v>1157</v>
      </c>
      <c r="D14" s="406" t="s">
        <v>1158</v>
      </c>
      <c r="E14" s="1089" t="s">
        <v>1159</v>
      </c>
      <c r="F14" s="1090" t="s">
        <v>1160</v>
      </c>
    </row>
    <row r="15" spans="1:6" s="143" customFormat="1">
      <c r="A15" s="350"/>
      <c r="B15" s="351"/>
      <c r="C15" s="415"/>
      <c r="D15" s="416"/>
      <c r="E15" s="1204"/>
      <c r="F15" s="1205"/>
    </row>
    <row r="16" spans="1:6" s="263" customFormat="1">
      <c r="A16" s="492"/>
      <c r="B16" s="493" t="s">
        <v>1010</v>
      </c>
      <c r="C16" s="450"/>
      <c r="D16" s="451"/>
      <c r="E16" s="1206"/>
      <c r="F16" s="1196"/>
    </row>
    <row r="17" spans="1:6" s="263" customFormat="1" ht="26.4">
      <c r="A17" s="492"/>
      <c r="B17" s="493" t="s">
        <v>1011</v>
      </c>
      <c r="C17" s="450"/>
      <c r="D17" s="451"/>
      <c r="E17" s="1206"/>
      <c r="F17" s="1196"/>
    </row>
    <row r="18" spans="1:6" s="263" customFormat="1">
      <c r="A18" s="492"/>
      <c r="B18" s="432"/>
      <c r="C18" s="450"/>
      <c r="D18" s="451"/>
      <c r="E18" s="1206"/>
      <c r="F18" s="1196"/>
    </row>
    <row r="19" spans="1:6" s="263" customFormat="1">
      <c r="A19" s="492"/>
      <c r="B19" s="432" t="s">
        <v>1004</v>
      </c>
      <c r="C19" s="450"/>
      <c r="D19" s="451"/>
      <c r="E19" s="1207"/>
      <c r="F19" s="1208"/>
    </row>
    <row r="20" spans="1:6" s="263" customFormat="1" ht="92.4">
      <c r="A20" s="492"/>
      <c r="B20" s="432" t="s">
        <v>1141</v>
      </c>
      <c r="C20" s="450"/>
      <c r="D20" s="451"/>
      <c r="E20" s="1207"/>
      <c r="F20" s="1208"/>
    </row>
    <row r="21" spans="1:6" s="173" customFormat="1" ht="158.4">
      <c r="A21" s="444"/>
      <c r="B21" s="354" t="s">
        <v>992</v>
      </c>
      <c r="C21" s="445"/>
      <c r="D21" s="445"/>
      <c r="E21" s="1209"/>
      <c r="F21" s="1210"/>
    </row>
    <row r="22" spans="1:6" s="197" customFormat="1" ht="132">
      <c r="A22" s="444"/>
      <c r="B22" s="354" t="s">
        <v>1005</v>
      </c>
      <c r="C22" s="494"/>
      <c r="D22" s="494"/>
      <c r="E22" s="1211"/>
      <c r="F22" s="1198"/>
    </row>
    <row r="23" spans="1:6" s="197" customFormat="1" ht="118.8">
      <c r="A23" s="444"/>
      <c r="B23" s="354" t="s">
        <v>1006</v>
      </c>
      <c r="C23" s="494"/>
      <c r="D23" s="494"/>
      <c r="E23" s="1211"/>
      <c r="F23" s="1198"/>
    </row>
    <row r="24" spans="1:6" s="197" customFormat="1" ht="211.2">
      <c r="A24" s="444"/>
      <c r="B24" s="354" t="s">
        <v>1000</v>
      </c>
      <c r="C24" s="495"/>
      <c r="D24" s="495"/>
      <c r="E24" s="1212"/>
      <c r="F24" s="1213"/>
    </row>
    <row r="25" spans="1:6" s="197" customFormat="1" ht="198">
      <c r="A25" s="444"/>
      <c r="B25" s="354" t="s">
        <v>1001</v>
      </c>
      <c r="C25" s="495"/>
      <c r="D25" s="495"/>
      <c r="E25" s="1212"/>
      <c r="F25" s="1213"/>
    </row>
    <row r="26" spans="1:6" s="197" customFormat="1" ht="39.6">
      <c r="A26" s="444"/>
      <c r="B26" s="354" t="s">
        <v>1065</v>
      </c>
      <c r="C26" s="495"/>
      <c r="D26" s="495"/>
      <c r="E26" s="1212"/>
      <c r="F26" s="1213"/>
    </row>
    <row r="27" spans="1:6" s="197" customFormat="1" ht="52.8">
      <c r="A27" s="444"/>
      <c r="B27" s="495" t="s">
        <v>1002</v>
      </c>
      <c r="C27" s="494"/>
      <c r="D27" s="494"/>
      <c r="E27" s="1211"/>
      <c r="F27" s="1198"/>
    </row>
    <row r="28" spans="1:6" s="197" customFormat="1" ht="105.6">
      <c r="A28" s="444"/>
      <c r="B28" s="354" t="s">
        <v>1145</v>
      </c>
      <c r="C28" s="494"/>
      <c r="D28" s="494"/>
      <c r="E28" s="1211"/>
      <c r="F28" s="1198"/>
    </row>
    <row r="29" spans="1:6" s="197" customFormat="1" ht="52.8">
      <c r="A29" s="444"/>
      <c r="B29" s="354" t="s">
        <v>1146</v>
      </c>
      <c r="C29" s="494"/>
      <c r="D29" s="494"/>
      <c r="E29" s="1211"/>
      <c r="F29" s="1198"/>
    </row>
    <row r="30" spans="1:6" s="197" customFormat="1" ht="39.6">
      <c r="A30" s="444"/>
      <c r="B30" s="495" t="s">
        <v>1147</v>
      </c>
      <c r="C30" s="494"/>
      <c r="D30" s="494"/>
      <c r="E30" s="1211"/>
      <c r="F30" s="1198"/>
    </row>
    <row r="31" spans="1:6" s="197" customFormat="1" ht="26.4">
      <c r="A31" s="444"/>
      <c r="B31" s="495" t="s">
        <v>1003</v>
      </c>
      <c r="C31" s="494"/>
      <c r="D31" s="494"/>
      <c r="E31" s="1211"/>
      <c r="F31" s="1198"/>
    </row>
    <row r="32" spans="1:6" s="197" customFormat="1">
      <c r="A32" s="444"/>
      <c r="B32" s="495"/>
      <c r="C32" s="494"/>
      <c r="D32" s="494"/>
      <c r="E32" s="1211"/>
      <c r="F32" s="1198"/>
    </row>
    <row r="33" spans="1:252">
      <c r="A33" s="156" t="s">
        <v>1161</v>
      </c>
      <c r="B33" s="141" t="s">
        <v>1085</v>
      </c>
      <c r="C33" s="187"/>
      <c r="D33" s="162"/>
      <c r="E33" s="1130"/>
      <c r="F33" s="1086"/>
    </row>
    <row r="34" spans="1:252" ht="92.4">
      <c r="A34" s="156"/>
      <c r="B34" s="141" t="s">
        <v>1142</v>
      </c>
      <c r="C34" s="187" t="s">
        <v>1162</v>
      </c>
      <c r="D34" s="162">
        <v>893.75</v>
      </c>
      <c r="E34" s="1130"/>
      <c r="F34" s="1086">
        <f>D34*E34</f>
        <v>0</v>
      </c>
    </row>
    <row r="35" spans="1:252">
      <c r="A35" s="156"/>
      <c r="B35" s="141"/>
      <c r="C35" s="187"/>
      <c r="D35" s="162"/>
      <c r="E35" s="1130"/>
      <c r="F35" s="1086"/>
    </row>
    <row r="36" spans="1:252" ht="303.60000000000002">
      <c r="A36" s="444" t="s">
        <v>1163</v>
      </c>
      <c r="B36" s="141" t="s">
        <v>619</v>
      </c>
      <c r="C36" s="452"/>
      <c r="D36" s="452"/>
      <c r="E36" s="1211"/>
      <c r="F36" s="1199"/>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5"/>
      <c r="CP36" s="275"/>
      <c r="CQ36" s="275"/>
      <c r="CR36" s="275"/>
      <c r="CS36" s="275"/>
      <c r="CT36" s="275"/>
      <c r="CU36" s="275"/>
      <c r="CV36" s="275"/>
      <c r="CW36" s="275"/>
      <c r="CX36" s="275"/>
      <c r="CY36" s="275"/>
      <c r="CZ36" s="275"/>
      <c r="DA36" s="275"/>
      <c r="DB36" s="275"/>
      <c r="DC36" s="275"/>
      <c r="DD36" s="275"/>
      <c r="DE36" s="275"/>
      <c r="DF36" s="275"/>
      <c r="DG36" s="275"/>
      <c r="DH36" s="275"/>
      <c r="DI36" s="275"/>
      <c r="DJ36" s="275"/>
      <c r="DK36" s="275"/>
      <c r="DL36" s="275"/>
      <c r="DM36" s="275"/>
      <c r="DN36" s="275"/>
      <c r="DO36" s="275"/>
      <c r="DP36" s="275"/>
      <c r="DQ36" s="275"/>
      <c r="DR36" s="275"/>
      <c r="DS36" s="275"/>
      <c r="DT36" s="275"/>
      <c r="DU36" s="275"/>
      <c r="DV36" s="275"/>
      <c r="DW36" s="275"/>
      <c r="DX36" s="275"/>
      <c r="DY36" s="275"/>
      <c r="DZ36" s="275"/>
      <c r="EA36" s="275"/>
      <c r="EB36" s="275"/>
      <c r="EC36" s="275"/>
      <c r="ED36" s="275"/>
      <c r="EE36" s="275"/>
      <c r="EF36" s="275"/>
      <c r="EG36" s="275"/>
      <c r="EH36" s="275"/>
      <c r="EI36" s="275"/>
      <c r="EJ36" s="275"/>
      <c r="EK36" s="275"/>
      <c r="EL36" s="275"/>
      <c r="EM36" s="275"/>
      <c r="EN36" s="275"/>
      <c r="EO36" s="275"/>
      <c r="EP36" s="275"/>
      <c r="EQ36" s="275"/>
      <c r="ER36" s="275"/>
      <c r="ES36" s="275"/>
      <c r="ET36" s="275"/>
      <c r="EU36" s="275"/>
      <c r="EV36" s="275"/>
      <c r="EW36" s="275"/>
      <c r="EX36" s="275"/>
      <c r="EY36" s="275"/>
      <c r="EZ36" s="275"/>
      <c r="FA36" s="275"/>
      <c r="FB36" s="275"/>
      <c r="FC36" s="275"/>
      <c r="FD36" s="275"/>
      <c r="FE36" s="275"/>
      <c r="FF36" s="275"/>
      <c r="FG36" s="275"/>
      <c r="FH36" s="275"/>
      <c r="FI36" s="275"/>
      <c r="FJ36" s="275"/>
      <c r="FK36" s="275"/>
      <c r="FL36" s="275"/>
      <c r="FM36" s="275"/>
      <c r="FN36" s="275"/>
      <c r="FO36" s="275"/>
      <c r="FP36" s="275"/>
      <c r="FQ36" s="275"/>
      <c r="FR36" s="275"/>
      <c r="FS36" s="275"/>
      <c r="FT36" s="275"/>
      <c r="FU36" s="275"/>
      <c r="FV36" s="275"/>
      <c r="FW36" s="275"/>
      <c r="FX36" s="275"/>
      <c r="FY36" s="275"/>
      <c r="FZ36" s="275"/>
      <c r="GA36" s="275"/>
      <c r="GB36" s="275"/>
      <c r="GC36" s="275"/>
      <c r="GD36" s="275"/>
      <c r="GE36" s="275"/>
      <c r="GF36" s="275"/>
      <c r="GG36" s="275"/>
      <c r="GH36" s="275"/>
      <c r="GI36" s="275"/>
      <c r="GJ36" s="275"/>
      <c r="GK36" s="275"/>
      <c r="GL36" s="275"/>
      <c r="GM36" s="275"/>
      <c r="GN36" s="275"/>
      <c r="GO36" s="275"/>
      <c r="GP36" s="275"/>
      <c r="GQ36" s="275"/>
      <c r="GR36" s="275"/>
      <c r="GS36" s="275"/>
      <c r="GT36" s="275"/>
      <c r="GU36" s="275"/>
      <c r="GV36" s="275"/>
      <c r="GW36" s="275"/>
      <c r="GX36" s="275"/>
      <c r="GY36" s="275"/>
      <c r="GZ36" s="275"/>
      <c r="HA36" s="275"/>
      <c r="HB36" s="275"/>
      <c r="HC36" s="275"/>
      <c r="HD36" s="275"/>
      <c r="HE36" s="275"/>
      <c r="HF36" s="275"/>
      <c r="HG36" s="275"/>
      <c r="HH36" s="275"/>
      <c r="HI36" s="275"/>
      <c r="HJ36" s="275"/>
      <c r="HK36" s="275"/>
      <c r="HL36" s="275"/>
      <c r="HM36" s="275"/>
      <c r="HN36" s="275"/>
      <c r="HO36" s="275"/>
      <c r="HP36" s="275"/>
      <c r="HQ36" s="275"/>
      <c r="HR36" s="275"/>
      <c r="HS36" s="275"/>
      <c r="HT36" s="275"/>
      <c r="HU36" s="275"/>
      <c r="HV36" s="275"/>
      <c r="HW36" s="275"/>
      <c r="HX36" s="275"/>
      <c r="HY36" s="275"/>
      <c r="HZ36" s="275"/>
      <c r="IA36" s="275"/>
      <c r="IB36" s="275"/>
      <c r="IC36" s="275"/>
      <c r="ID36" s="275"/>
      <c r="IE36" s="275"/>
      <c r="IF36" s="275"/>
      <c r="IG36" s="275"/>
      <c r="IH36" s="275"/>
      <c r="II36" s="275"/>
      <c r="IJ36" s="275"/>
      <c r="IK36" s="275"/>
      <c r="IL36" s="275"/>
      <c r="IM36" s="275"/>
      <c r="IN36" s="275"/>
      <c r="IO36" s="275"/>
      <c r="IP36" s="275"/>
      <c r="IQ36" s="275"/>
      <c r="IR36" s="275"/>
    </row>
    <row r="37" spans="1:252" ht="52.8">
      <c r="A37" s="444"/>
      <c r="B37" s="445" t="s">
        <v>903</v>
      </c>
      <c r="C37" s="446" t="s">
        <v>604</v>
      </c>
      <c r="D37" s="496">
        <v>893.75</v>
      </c>
      <c r="E37" s="1118"/>
      <c r="F37" s="1086">
        <f>D37*E37</f>
        <v>0</v>
      </c>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c r="BQ37" s="275"/>
      <c r="BR37" s="275"/>
      <c r="BS37" s="275"/>
      <c r="BT37" s="275"/>
      <c r="BU37" s="275"/>
      <c r="BV37" s="275"/>
      <c r="BW37" s="275"/>
      <c r="BX37" s="275"/>
      <c r="BY37" s="275"/>
      <c r="BZ37" s="275"/>
      <c r="CA37" s="275"/>
      <c r="CB37" s="275"/>
      <c r="CC37" s="275"/>
      <c r="CD37" s="275"/>
      <c r="CE37" s="275"/>
      <c r="CF37" s="275"/>
      <c r="CG37" s="275"/>
      <c r="CH37" s="275"/>
      <c r="CI37" s="275"/>
      <c r="CJ37" s="275"/>
      <c r="CK37" s="275"/>
      <c r="CL37" s="275"/>
      <c r="CM37" s="275"/>
      <c r="CN37" s="275"/>
      <c r="CO37" s="275"/>
      <c r="CP37" s="275"/>
      <c r="CQ37" s="275"/>
      <c r="CR37" s="275"/>
      <c r="CS37" s="275"/>
      <c r="CT37" s="275"/>
      <c r="CU37" s="275"/>
      <c r="CV37" s="275"/>
      <c r="CW37" s="275"/>
      <c r="CX37" s="275"/>
      <c r="CY37" s="275"/>
      <c r="CZ37" s="275"/>
      <c r="DA37" s="275"/>
      <c r="DB37" s="275"/>
      <c r="DC37" s="275"/>
      <c r="DD37" s="275"/>
      <c r="DE37" s="275"/>
      <c r="DF37" s="275"/>
      <c r="DG37" s="275"/>
      <c r="DH37" s="275"/>
      <c r="DI37" s="275"/>
      <c r="DJ37" s="275"/>
      <c r="DK37" s="275"/>
      <c r="DL37" s="275"/>
      <c r="DM37" s="275"/>
      <c r="DN37" s="275"/>
      <c r="DO37" s="275"/>
      <c r="DP37" s="275"/>
      <c r="DQ37" s="275"/>
      <c r="DR37" s="275"/>
      <c r="DS37" s="275"/>
      <c r="DT37" s="275"/>
      <c r="DU37" s="275"/>
      <c r="DV37" s="275"/>
      <c r="DW37" s="275"/>
      <c r="DX37" s="275"/>
      <c r="DY37" s="275"/>
      <c r="DZ37" s="275"/>
      <c r="EA37" s="275"/>
      <c r="EB37" s="275"/>
      <c r="EC37" s="275"/>
      <c r="ED37" s="275"/>
      <c r="EE37" s="275"/>
      <c r="EF37" s="275"/>
      <c r="EG37" s="275"/>
      <c r="EH37" s="275"/>
      <c r="EI37" s="275"/>
      <c r="EJ37" s="275"/>
      <c r="EK37" s="275"/>
      <c r="EL37" s="275"/>
      <c r="EM37" s="275"/>
      <c r="EN37" s="275"/>
      <c r="EO37" s="275"/>
      <c r="EP37" s="275"/>
      <c r="EQ37" s="275"/>
      <c r="ER37" s="275"/>
      <c r="ES37" s="275"/>
      <c r="ET37" s="275"/>
      <c r="EU37" s="275"/>
      <c r="EV37" s="275"/>
      <c r="EW37" s="275"/>
      <c r="EX37" s="275"/>
      <c r="EY37" s="275"/>
      <c r="EZ37" s="275"/>
      <c r="FA37" s="275"/>
      <c r="FB37" s="275"/>
      <c r="FC37" s="275"/>
      <c r="FD37" s="275"/>
      <c r="FE37" s="275"/>
      <c r="FF37" s="275"/>
      <c r="FG37" s="275"/>
      <c r="FH37" s="275"/>
      <c r="FI37" s="275"/>
      <c r="FJ37" s="275"/>
      <c r="FK37" s="275"/>
      <c r="FL37" s="275"/>
      <c r="FM37" s="275"/>
      <c r="FN37" s="275"/>
      <c r="FO37" s="275"/>
      <c r="FP37" s="275"/>
      <c r="FQ37" s="275"/>
      <c r="FR37" s="275"/>
      <c r="FS37" s="275"/>
      <c r="FT37" s="275"/>
      <c r="FU37" s="275"/>
      <c r="FV37" s="275"/>
      <c r="FW37" s="275"/>
      <c r="FX37" s="275"/>
      <c r="FY37" s="275"/>
      <c r="FZ37" s="275"/>
      <c r="GA37" s="275"/>
      <c r="GB37" s="275"/>
      <c r="GC37" s="275"/>
      <c r="GD37" s="275"/>
      <c r="GE37" s="275"/>
      <c r="GF37" s="275"/>
      <c r="GG37" s="275"/>
      <c r="GH37" s="275"/>
      <c r="GI37" s="275"/>
      <c r="GJ37" s="275"/>
      <c r="GK37" s="275"/>
      <c r="GL37" s="275"/>
      <c r="GM37" s="275"/>
      <c r="GN37" s="275"/>
      <c r="GO37" s="275"/>
      <c r="GP37" s="275"/>
      <c r="GQ37" s="275"/>
      <c r="GR37" s="275"/>
      <c r="GS37" s="275"/>
      <c r="GT37" s="275"/>
      <c r="GU37" s="275"/>
      <c r="GV37" s="275"/>
      <c r="GW37" s="275"/>
      <c r="GX37" s="275"/>
      <c r="GY37" s="275"/>
      <c r="GZ37" s="275"/>
      <c r="HA37" s="275"/>
      <c r="HB37" s="275"/>
      <c r="HC37" s="275"/>
      <c r="HD37" s="275"/>
      <c r="HE37" s="275"/>
      <c r="HF37" s="275"/>
      <c r="HG37" s="275"/>
      <c r="HH37" s="275"/>
      <c r="HI37" s="275"/>
      <c r="HJ37" s="275"/>
      <c r="HK37" s="275"/>
      <c r="HL37" s="275"/>
      <c r="HM37" s="275"/>
      <c r="HN37" s="275"/>
      <c r="HO37" s="275"/>
      <c r="HP37" s="275"/>
      <c r="HQ37" s="275"/>
      <c r="HR37" s="275"/>
      <c r="HS37" s="275"/>
      <c r="HT37" s="275"/>
      <c r="HU37" s="275"/>
      <c r="HV37" s="275"/>
      <c r="HW37" s="275"/>
      <c r="HX37" s="275"/>
      <c r="HY37" s="275"/>
      <c r="HZ37" s="275"/>
      <c r="IA37" s="275"/>
      <c r="IB37" s="275"/>
      <c r="IC37" s="275"/>
      <c r="ID37" s="275"/>
      <c r="IE37" s="275"/>
      <c r="IF37" s="275"/>
      <c r="IG37" s="275"/>
      <c r="IH37" s="275"/>
      <c r="II37" s="275"/>
      <c r="IJ37" s="275"/>
      <c r="IK37" s="275"/>
      <c r="IL37" s="275"/>
      <c r="IM37" s="275"/>
      <c r="IN37" s="275"/>
      <c r="IO37" s="275"/>
      <c r="IP37" s="275"/>
      <c r="IQ37" s="275"/>
      <c r="IR37" s="275"/>
    </row>
    <row r="38" spans="1:252">
      <c r="A38" s="444"/>
      <c r="B38" s="445"/>
      <c r="C38" s="446"/>
      <c r="D38" s="496"/>
      <c r="E38" s="1211"/>
      <c r="F38" s="1199"/>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275"/>
      <c r="BS38" s="275"/>
      <c r="BT38" s="275"/>
      <c r="BU38" s="275"/>
      <c r="BV38" s="275"/>
      <c r="BW38" s="275"/>
      <c r="BX38" s="275"/>
      <c r="BY38" s="275"/>
      <c r="BZ38" s="275"/>
      <c r="CA38" s="275"/>
      <c r="CB38" s="275"/>
      <c r="CC38" s="275"/>
      <c r="CD38" s="275"/>
      <c r="CE38" s="275"/>
      <c r="CF38" s="275"/>
      <c r="CG38" s="275"/>
      <c r="CH38" s="275"/>
      <c r="CI38" s="275"/>
      <c r="CJ38" s="275"/>
      <c r="CK38" s="275"/>
      <c r="CL38" s="275"/>
      <c r="CM38" s="275"/>
      <c r="CN38" s="275"/>
      <c r="CO38" s="275"/>
      <c r="CP38" s="275"/>
      <c r="CQ38" s="275"/>
      <c r="CR38" s="275"/>
      <c r="CS38" s="275"/>
      <c r="CT38" s="275"/>
      <c r="CU38" s="275"/>
      <c r="CV38" s="275"/>
      <c r="CW38" s="275"/>
      <c r="CX38" s="275"/>
      <c r="CY38" s="275"/>
      <c r="CZ38" s="275"/>
      <c r="DA38" s="275"/>
      <c r="DB38" s="275"/>
      <c r="DC38" s="275"/>
      <c r="DD38" s="275"/>
      <c r="DE38" s="275"/>
      <c r="DF38" s="275"/>
      <c r="DG38" s="275"/>
      <c r="DH38" s="275"/>
      <c r="DI38" s="275"/>
      <c r="DJ38" s="275"/>
      <c r="DK38" s="275"/>
      <c r="DL38" s="275"/>
      <c r="DM38" s="275"/>
      <c r="DN38" s="275"/>
      <c r="DO38" s="275"/>
      <c r="DP38" s="275"/>
      <c r="DQ38" s="275"/>
      <c r="DR38" s="275"/>
      <c r="DS38" s="275"/>
      <c r="DT38" s="275"/>
      <c r="DU38" s="275"/>
      <c r="DV38" s="275"/>
      <c r="DW38" s="275"/>
      <c r="DX38" s="275"/>
      <c r="DY38" s="275"/>
      <c r="DZ38" s="275"/>
      <c r="EA38" s="275"/>
      <c r="EB38" s="275"/>
      <c r="EC38" s="275"/>
      <c r="ED38" s="275"/>
      <c r="EE38" s="275"/>
      <c r="EF38" s="275"/>
      <c r="EG38" s="275"/>
      <c r="EH38" s="275"/>
      <c r="EI38" s="275"/>
      <c r="EJ38" s="275"/>
      <c r="EK38" s="275"/>
      <c r="EL38" s="275"/>
      <c r="EM38" s="275"/>
      <c r="EN38" s="275"/>
      <c r="EO38" s="275"/>
      <c r="EP38" s="275"/>
      <c r="EQ38" s="275"/>
      <c r="ER38" s="275"/>
      <c r="ES38" s="275"/>
      <c r="ET38" s="275"/>
      <c r="EU38" s="275"/>
      <c r="EV38" s="275"/>
      <c r="EW38" s="275"/>
      <c r="EX38" s="275"/>
      <c r="EY38" s="275"/>
      <c r="EZ38" s="275"/>
      <c r="FA38" s="275"/>
      <c r="FB38" s="275"/>
      <c r="FC38" s="275"/>
      <c r="FD38" s="275"/>
      <c r="FE38" s="275"/>
      <c r="FF38" s="275"/>
      <c r="FG38" s="275"/>
      <c r="FH38" s="275"/>
      <c r="FI38" s="275"/>
      <c r="FJ38" s="275"/>
      <c r="FK38" s="275"/>
      <c r="FL38" s="275"/>
      <c r="FM38" s="275"/>
      <c r="FN38" s="275"/>
      <c r="FO38" s="275"/>
      <c r="FP38" s="275"/>
      <c r="FQ38" s="275"/>
      <c r="FR38" s="275"/>
      <c r="FS38" s="275"/>
      <c r="FT38" s="275"/>
      <c r="FU38" s="275"/>
      <c r="FV38" s="275"/>
      <c r="FW38" s="275"/>
      <c r="FX38" s="275"/>
      <c r="FY38" s="275"/>
      <c r="FZ38" s="275"/>
      <c r="GA38" s="275"/>
      <c r="GB38" s="275"/>
      <c r="GC38" s="275"/>
      <c r="GD38" s="275"/>
      <c r="GE38" s="275"/>
      <c r="GF38" s="275"/>
      <c r="GG38" s="275"/>
      <c r="GH38" s="275"/>
      <c r="GI38" s="275"/>
      <c r="GJ38" s="275"/>
      <c r="GK38" s="275"/>
      <c r="GL38" s="275"/>
      <c r="GM38" s="275"/>
      <c r="GN38" s="275"/>
      <c r="GO38" s="275"/>
      <c r="GP38" s="275"/>
      <c r="GQ38" s="275"/>
      <c r="GR38" s="275"/>
      <c r="GS38" s="275"/>
      <c r="GT38" s="275"/>
      <c r="GU38" s="275"/>
      <c r="GV38" s="275"/>
      <c r="GW38" s="275"/>
      <c r="GX38" s="275"/>
      <c r="GY38" s="275"/>
      <c r="GZ38" s="275"/>
      <c r="HA38" s="275"/>
      <c r="HB38" s="275"/>
      <c r="HC38" s="275"/>
      <c r="HD38" s="275"/>
      <c r="HE38" s="275"/>
      <c r="HF38" s="275"/>
      <c r="HG38" s="275"/>
      <c r="HH38" s="275"/>
      <c r="HI38" s="275"/>
      <c r="HJ38" s="275"/>
      <c r="HK38" s="275"/>
      <c r="HL38" s="275"/>
      <c r="HM38" s="275"/>
      <c r="HN38" s="275"/>
      <c r="HO38" s="275"/>
      <c r="HP38" s="275"/>
      <c r="HQ38" s="275"/>
      <c r="HR38" s="275"/>
      <c r="HS38" s="275"/>
      <c r="HT38" s="275"/>
      <c r="HU38" s="275"/>
      <c r="HV38" s="275"/>
      <c r="HW38" s="275"/>
      <c r="HX38" s="275"/>
      <c r="HY38" s="275"/>
      <c r="HZ38" s="275"/>
      <c r="IA38" s="275"/>
      <c r="IB38" s="275"/>
      <c r="IC38" s="275"/>
      <c r="ID38" s="275"/>
      <c r="IE38" s="275"/>
      <c r="IF38" s="275"/>
      <c r="IG38" s="275"/>
      <c r="IH38" s="275"/>
      <c r="II38" s="275"/>
      <c r="IJ38" s="275"/>
      <c r="IK38" s="275"/>
      <c r="IL38" s="275"/>
      <c r="IM38" s="275"/>
      <c r="IN38" s="275"/>
      <c r="IO38" s="275"/>
      <c r="IP38" s="275"/>
      <c r="IQ38" s="275"/>
      <c r="IR38" s="275"/>
    </row>
    <row r="39" spans="1:252" ht="250.8">
      <c r="A39" s="444" t="s">
        <v>1165</v>
      </c>
      <c r="B39" s="141" t="s">
        <v>914</v>
      </c>
      <c r="C39" s="446" t="s">
        <v>604</v>
      </c>
      <c r="D39" s="497">
        <v>155.69999999999999</v>
      </c>
      <c r="E39" s="1118"/>
      <c r="F39" s="1086">
        <f>D39*E39</f>
        <v>0</v>
      </c>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75"/>
      <c r="CJ39" s="275"/>
      <c r="CK39" s="275"/>
      <c r="CL39" s="275"/>
      <c r="CM39" s="275"/>
      <c r="CN39" s="275"/>
      <c r="CO39" s="275"/>
      <c r="CP39" s="275"/>
      <c r="CQ39" s="275"/>
      <c r="CR39" s="275"/>
      <c r="CS39" s="275"/>
      <c r="CT39" s="275"/>
      <c r="CU39" s="275"/>
      <c r="CV39" s="275"/>
      <c r="CW39" s="275"/>
      <c r="CX39" s="275"/>
      <c r="CY39" s="275"/>
      <c r="CZ39" s="275"/>
      <c r="DA39" s="275"/>
      <c r="DB39" s="275"/>
      <c r="DC39" s="275"/>
      <c r="DD39" s="275"/>
      <c r="DE39" s="275"/>
      <c r="DF39" s="275"/>
      <c r="DG39" s="275"/>
      <c r="DH39" s="275"/>
      <c r="DI39" s="275"/>
      <c r="DJ39" s="275"/>
      <c r="DK39" s="275"/>
      <c r="DL39" s="275"/>
      <c r="DM39" s="275"/>
      <c r="DN39" s="275"/>
      <c r="DO39" s="275"/>
      <c r="DP39" s="275"/>
      <c r="DQ39" s="275"/>
      <c r="DR39" s="275"/>
      <c r="DS39" s="275"/>
      <c r="DT39" s="275"/>
      <c r="DU39" s="275"/>
      <c r="DV39" s="275"/>
      <c r="DW39" s="275"/>
      <c r="DX39" s="275"/>
      <c r="DY39" s="275"/>
      <c r="DZ39" s="275"/>
      <c r="EA39" s="275"/>
      <c r="EB39" s="275"/>
      <c r="EC39" s="275"/>
      <c r="ED39" s="275"/>
      <c r="EE39" s="275"/>
      <c r="EF39" s="275"/>
      <c r="EG39" s="275"/>
      <c r="EH39" s="275"/>
      <c r="EI39" s="275"/>
      <c r="EJ39" s="275"/>
      <c r="EK39" s="275"/>
      <c r="EL39" s="275"/>
      <c r="EM39" s="275"/>
      <c r="EN39" s="275"/>
      <c r="EO39" s="275"/>
      <c r="EP39" s="275"/>
      <c r="EQ39" s="275"/>
      <c r="ER39" s="275"/>
      <c r="ES39" s="275"/>
      <c r="ET39" s="275"/>
      <c r="EU39" s="275"/>
      <c r="EV39" s="275"/>
      <c r="EW39" s="275"/>
      <c r="EX39" s="275"/>
      <c r="EY39" s="275"/>
      <c r="EZ39" s="275"/>
      <c r="FA39" s="275"/>
      <c r="FB39" s="275"/>
      <c r="FC39" s="275"/>
      <c r="FD39" s="275"/>
      <c r="FE39" s="275"/>
      <c r="FF39" s="275"/>
      <c r="FG39" s="275"/>
      <c r="FH39" s="275"/>
      <c r="FI39" s="275"/>
      <c r="FJ39" s="275"/>
      <c r="FK39" s="275"/>
      <c r="FL39" s="275"/>
      <c r="FM39" s="275"/>
      <c r="FN39" s="275"/>
      <c r="FO39" s="275"/>
      <c r="FP39" s="275"/>
      <c r="FQ39" s="275"/>
      <c r="FR39" s="275"/>
      <c r="FS39" s="275"/>
      <c r="FT39" s="275"/>
      <c r="FU39" s="275"/>
      <c r="FV39" s="275"/>
      <c r="FW39" s="275"/>
      <c r="FX39" s="275"/>
      <c r="FY39" s="275"/>
      <c r="FZ39" s="275"/>
      <c r="GA39" s="275"/>
      <c r="GB39" s="275"/>
      <c r="GC39" s="275"/>
      <c r="GD39" s="275"/>
      <c r="GE39" s="275"/>
      <c r="GF39" s="275"/>
      <c r="GG39" s="275"/>
      <c r="GH39" s="275"/>
      <c r="GI39" s="275"/>
      <c r="GJ39" s="275"/>
      <c r="GK39" s="275"/>
      <c r="GL39" s="275"/>
      <c r="GM39" s="275"/>
      <c r="GN39" s="275"/>
      <c r="GO39" s="275"/>
      <c r="GP39" s="275"/>
      <c r="GQ39" s="275"/>
      <c r="GR39" s="275"/>
      <c r="GS39" s="275"/>
      <c r="GT39" s="275"/>
      <c r="GU39" s="275"/>
      <c r="GV39" s="275"/>
      <c r="GW39" s="275"/>
      <c r="GX39" s="275"/>
      <c r="GY39" s="275"/>
      <c r="GZ39" s="275"/>
      <c r="HA39" s="275"/>
      <c r="HB39" s="275"/>
      <c r="HC39" s="275"/>
      <c r="HD39" s="275"/>
      <c r="HE39" s="275"/>
      <c r="HF39" s="275"/>
      <c r="HG39" s="275"/>
      <c r="HH39" s="275"/>
      <c r="HI39" s="275"/>
      <c r="HJ39" s="275"/>
      <c r="HK39" s="275"/>
      <c r="HL39" s="275"/>
      <c r="HM39" s="275"/>
      <c r="HN39" s="275"/>
      <c r="HO39" s="275"/>
      <c r="HP39" s="275"/>
      <c r="HQ39" s="275"/>
      <c r="HR39" s="275"/>
      <c r="HS39" s="275"/>
      <c r="HT39" s="275"/>
      <c r="HU39" s="275"/>
      <c r="HV39" s="275"/>
      <c r="HW39" s="275"/>
      <c r="HX39" s="275"/>
      <c r="HY39" s="275"/>
      <c r="HZ39" s="275"/>
      <c r="IA39" s="275"/>
      <c r="IB39" s="275"/>
      <c r="IC39" s="275"/>
      <c r="ID39" s="275"/>
      <c r="IE39" s="275"/>
      <c r="IF39" s="275"/>
      <c r="IG39" s="275"/>
      <c r="IH39" s="275"/>
      <c r="II39" s="275"/>
      <c r="IJ39" s="275"/>
      <c r="IK39" s="275"/>
      <c r="IL39" s="275"/>
      <c r="IM39" s="275"/>
      <c r="IN39" s="275"/>
      <c r="IO39" s="275"/>
      <c r="IP39" s="275"/>
      <c r="IQ39" s="275"/>
      <c r="IR39" s="275"/>
    </row>
    <row r="40" spans="1:252">
      <c r="A40" s="444"/>
      <c r="B40" s="445"/>
      <c r="C40" s="446"/>
      <c r="D40" s="497"/>
      <c r="E40" s="1118"/>
      <c r="F40" s="1119"/>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5"/>
      <c r="BR40" s="275"/>
      <c r="BS40" s="275"/>
      <c r="BT40" s="275"/>
      <c r="BU40" s="275"/>
      <c r="BV40" s="275"/>
      <c r="BW40" s="275"/>
      <c r="BX40" s="275"/>
      <c r="BY40" s="275"/>
      <c r="BZ40" s="275"/>
      <c r="CA40" s="275"/>
      <c r="CB40" s="275"/>
      <c r="CC40" s="275"/>
      <c r="CD40" s="275"/>
      <c r="CE40" s="275"/>
      <c r="CF40" s="275"/>
      <c r="CG40" s="275"/>
      <c r="CH40" s="275"/>
      <c r="CI40" s="275"/>
      <c r="CJ40" s="275"/>
      <c r="CK40" s="275"/>
      <c r="CL40" s="275"/>
      <c r="CM40" s="275"/>
      <c r="CN40" s="275"/>
      <c r="CO40" s="275"/>
      <c r="CP40" s="275"/>
      <c r="CQ40" s="275"/>
      <c r="CR40" s="275"/>
      <c r="CS40" s="275"/>
      <c r="CT40" s="275"/>
      <c r="CU40" s="275"/>
      <c r="CV40" s="275"/>
      <c r="CW40" s="275"/>
      <c r="CX40" s="275"/>
      <c r="CY40" s="275"/>
      <c r="CZ40" s="275"/>
      <c r="DA40" s="275"/>
      <c r="DB40" s="275"/>
      <c r="DC40" s="275"/>
      <c r="DD40" s="275"/>
      <c r="DE40" s="275"/>
      <c r="DF40" s="275"/>
      <c r="DG40" s="275"/>
      <c r="DH40" s="275"/>
      <c r="DI40" s="275"/>
      <c r="DJ40" s="275"/>
      <c r="DK40" s="275"/>
      <c r="DL40" s="275"/>
      <c r="DM40" s="275"/>
      <c r="DN40" s="275"/>
      <c r="DO40" s="275"/>
      <c r="DP40" s="275"/>
      <c r="DQ40" s="275"/>
      <c r="DR40" s="275"/>
      <c r="DS40" s="275"/>
      <c r="DT40" s="275"/>
      <c r="DU40" s="275"/>
      <c r="DV40" s="275"/>
      <c r="DW40" s="275"/>
      <c r="DX40" s="275"/>
      <c r="DY40" s="275"/>
      <c r="DZ40" s="275"/>
      <c r="EA40" s="275"/>
      <c r="EB40" s="275"/>
      <c r="EC40" s="275"/>
      <c r="ED40" s="275"/>
      <c r="EE40" s="275"/>
      <c r="EF40" s="275"/>
      <c r="EG40" s="275"/>
      <c r="EH40" s="275"/>
      <c r="EI40" s="275"/>
      <c r="EJ40" s="275"/>
      <c r="EK40" s="275"/>
      <c r="EL40" s="275"/>
      <c r="EM40" s="275"/>
      <c r="EN40" s="275"/>
      <c r="EO40" s="275"/>
      <c r="EP40" s="275"/>
      <c r="EQ40" s="275"/>
      <c r="ER40" s="275"/>
      <c r="ES40" s="275"/>
      <c r="ET40" s="275"/>
      <c r="EU40" s="275"/>
      <c r="EV40" s="275"/>
      <c r="EW40" s="275"/>
      <c r="EX40" s="275"/>
      <c r="EY40" s="275"/>
      <c r="EZ40" s="275"/>
      <c r="FA40" s="275"/>
      <c r="FB40" s="275"/>
      <c r="FC40" s="275"/>
      <c r="FD40" s="275"/>
      <c r="FE40" s="275"/>
      <c r="FF40" s="275"/>
      <c r="FG40" s="275"/>
      <c r="FH40" s="275"/>
      <c r="FI40" s="275"/>
      <c r="FJ40" s="275"/>
      <c r="FK40" s="275"/>
      <c r="FL40" s="275"/>
      <c r="FM40" s="275"/>
      <c r="FN40" s="275"/>
      <c r="FO40" s="275"/>
      <c r="FP40" s="275"/>
      <c r="FQ40" s="275"/>
      <c r="FR40" s="275"/>
      <c r="FS40" s="275"/>
      <c r="FT40" s="275"/>
      <c r="FU40" s="275"/>
      <c r="FV40" s="275"/>
      <c r="FW40" s="275"/>
      <c r="FX40" s="275"/>
      <c r="FY40" s="275"/>
      <c r="FZ40" s="275"/>
      <c r="GA40" s="275"/>
      <c r="GB40" s="275"/>
      <c r="GC40" s="275"/>
      <c r="GD40" s="275"/>
      <c r="GE40" s="275"/>
      <c r="GF40" s="275"/>
      <c r="GG40" s="275"/>
      <c r="GH40" s="275"/>
      <c r="GI40" s="275"/>
      <c r="GJ40" s="275"/>
      <c r="GK40" s="275"/>
      <c r="GL40" s="275"/>
      <c r="GM40" s="275"/>
      <c r="GN40" s="275"/>
      <c r="GO40" s="275"/>
      <c r="GP40" s="275"/>
      <c r="GQ40" s="275"/>
      <c r="GR40" s="275"/>
      <c r="GS40" s="275"/>
      <c r="GT40" s="275"/>
      <c r="GU40" s="275"/>
      <c r="GV40" s="275"/>
      <c r="GW40" s="275"/>
      <c r="GX40" s="275"/>
      <c r="GY40" s="275"/>
      <c r="GZ40" s="275"/>
      <c r="HA40" s="275"/>
      <c r="HB40" s="275"/>
      <c r="HC40" s="275"/>
      <c r="HD40" s="275"/>
      <c r="HE40" s="275"/>
      <c r="HF40" s="275"/>
      <c r="HG40" s="275"/>
      <c r="HH40" s="275"/>
      <c r="HI40" s="275"/>
      <c r="HJ40" s="275"/>
      <c r="HK40" s="275"/>
      <c r="HL40" s="275"/>
      <c r="HM40" s="275"/>
      <c r="HN40" s="275"/>
      <c r="HO40" s="275"/>
      <c r="HP40" s="275"/>
      <c r="HQ40" s="275"/>
      <c r="HR40" s="275"/>
      <c r="HS40" s="275"/>
      <c r="HT40" s="275"/>
      <c r="HU40" s="275"/>
      <c r="HV40" s="275"/>
      <c r="HW40" s="275"/>
      <c r="HX40" s="275"/>
      <c r="HY40" s="275"/>
      <c r="HZ40" s="275"/>
      <c r="IA40" s="275"/>
      <c r="IB40" s="275"/>
      <c r="IC40" s="275"/>
      <c r="ID40" s="275"/>
      <c r="IE40" s="275"/>
      <c r="IF40" s="275"/>
      <c r="IG40" s="275"/>
      <c r="IH40" s="275"/>
      <c r="II40" s="275"/>
      <c r="IJ40" s="275"/>
      <c r="IK40" s="275"/>
      <c r="IL40" s="275"/>
      <c r="IM40" s="275"/>
      <c r="IN40" s="275"/>
      <c r="IO40" s="275"/>
      <c r="IP40" s="275"/>
      <c r="IQ40" s="275"/>
      <c r="IR40" s="275"/>
    </row>
    <row r="41" spans="1:252" ht="39.6">
      <c r="A41" s="444" t="s">
        <v>1166</v>
      </c>
      <c r="B41" s="141" t="s">
        <v>1148</v>
      </c>
      <c r="C41" s="446" t="s">
        <v>584</v>
      </c>
      <c r="D41" s="497">
        <v>125</v>
      </c>
      <c r="E41" s="1118"/>
      <c r="F41" s="1086">
        <f>D41*E41</f>
        <v>0</v>
      </c>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275"/>
      <c r="BY41" s="275"/>
      <c r="BZ41" s="275"/>
      <c r="CA41" s="275"/>
      <c r="CB41" s="275"/>
      <c r="CC41" s="275"/>
      <c r="CD41" s="275"/>
      <c r="CE41" s="275"/>
      <c r="CF41" s="275"/>
      <c r="CG41" s="275"/>
      <c r="CH41" s="275"/>
      <c r="CI41" s="275"/>
      <c r="CJ41" s="275"/>
      <c r="CK41" s="275"/>
      <c r="CL41" s="275"/>
      <c r="CM41" s="275"/>
      <c r="CN41" s="275"/>
      <c r="CO41" s="275"/>
      <c r="CP41" s="275"/>
      <c r="CQ41" s="275"/>
      <c r="CR41" s="275"/>
      <c r="CS41" s="275"/>
      <c r="CT41" s="275"/>
      <c r="CU41" s="275"/>
      <c r="CV41" s="275"/>
      <c r="CW41" s="275"/>
      <c r="CX41" s="275"/>
      <c r="CY41" s="275"/>
      <c r="CZ41" s="275"/>
      <c r="DA41" s="275"/>
      <c r="DB41" s="275"/>
      <c r="DC41" s="275"/>
      <c r="DD41" s="275"/>
      <c r="DE41" s="275"/>
      <c r="DF41" s="275"/>
      <c r="DG41" s="275"/>
      <c r="DH41" s="275"/>
      <c r="DI41" s="275"/>
      <c r="DJ41" s="275"/>
      <c r="DK41" s="275"/>
      <c r="DL41" s="275"/>
      <c r="DM41" s="275"/>
      <c r="DN41" s="275"/>
      <c r="DO41" s="275"/>
      <c r="DP41" s="275"/>
      <c r="DQ41" s="275"/>
      <c r="DR41" s="275"/>
      <c r="DS41" s="275"/>
      <c r="DT41" s="275"/>
      <c r="DU41" s="275"/>
      <c r="DV41" s="275"/>
      <c r="DW41" s="275"/>
      <c r="DX41" s="275"/>
      <c r="DY41" s="275"/>
      <c r="DZ41" s="275"/>
      <c r="EA41" s="275"/>
      <c r="EB41" s="275"/>
      <c r="EC41" s="275"/>
      <c r="ED41" s="275"/>
      <c r="EE41" s="275"/>
      <c r="EF41" s="275"/>
      <c r="EG41" s="275"/>
      <c r="EH41" s="275"/>
      <c r="EI41" s="275"/>
      <c r="EJ41" s="275"/>
      <c r="EK41" s="275"/>
      <c r="EL41" s="275"/>
      <c r="EM41" s="275"/>
      <c r="EN41" s="275"/>
      <c r="EO41" s="275"/>
      <c r="EP41" s="275"/>
      <c r="EQ41" s="275"/>
      <c r="ER41" s="275"/>
      <c r="ES41" s="275"/>
      <c r="ET41" s="275"/>
      <c r="EU41" s="275"/>
      <c r="EV41" s="275"/>
      <c r="EW41" s="275"/>
      <c r="EX41" s="275"/>
      <c r="EY41" s="275"/>
      <c r="EZ41" s="275"/>
      <c r="FA41" s="275"/>
      <c r="FB41" s="275"/>
      <c r="FC41" s="275"/>
      <c r="FD41" s="275"/>
      <c r="FE41" s="275"/>
      <c r="FF41" s="275"/>
      <c r="FG41" s="275"/>
      <c r="FH41" s="275"/>
      <c r="FI41" s="275"/>
      <c r="FJ41" s="275"/>
      <c r="FK41" s="275"/>
      <c r="FL41" s="275"/>
      <c r="FM41" s="275"/>
      <c r="FN41" s="275"/>
      <c r="FO41" s="275"/>
      <c r="FP41" s="275"/>
      <c r="FQ41" s="275"/>
      <c r="FR41" s="275"/>
      <c r="FS41" s="275"/>
      <c r="FT41" s="275"/>
      <c r="FU41" s="275"/>
      <c r="FV41" s="275"/>
      <c r="FW41" s="275"/>
      <c r="FX41" s="275"/>
      <c r="FY41" s="275"/>
      <c r="FZ41" s="275"/>
      <c r="GA41" s="275"/>
      <c r="GB41" s="275"/>
      <c r="GC41" s="275"/>
      <c r="GD41" s="275"/>
      <c r="GE41" s="275"/>
      <c r="GF41" s="275"/>
      <c r="GG41" s="275"/>
      <c r="GH41" s="275"/>
      <c r="GI41" s="275"/>
      <c r="GJ41" s="275"/>
      <c r="GK41" s="275"/>
      <c r="GL41" s="275"/>
      <c r="GM41" s="275"/>
      <c r="GN41" s="275"/>
      <c r="GO41" s="275"/>
      <c r="GP41" s="275"/>
      <c r="GQ41" s="275"/>
      <c r="GR41" s="275"/>
      <c r="GS41" s="275"/>
      <c r="GT41" s="275"/>
      <c r="GU41" s="275"/>
      <c r="GV41" s="275"/>
      <c r="GW41" s="275"/>
      <c r="GX41" s="275"/>
      <c r="GY41" s="275"/>
      <c r="GZ41" s="275"/>
      <c r="HA41" s="275"/>
      <c r="HB41" s="275"/>
      <c r="HC41" s="275"/>
      <c r="HD41" s="275"/>
      <c r="HE41" s="275"/>
      <c r="HF41" s="275"/>
      <c r="HG41" s="275"/>
      <c r="HH41" s="275"/>
      <c r="HI41" s="275"/>
      <c r="HJ41" s="275"/>
      <c r="HK41" s="275"/>
      <c r="HL41" s="275"/>
      <c r="HM41" s="275"/>
      <c r="HN41" s="275"/>
      <c r="HO41" s="275"/>
      <c r="HP41" s="275"/>
      <c r="HQ41" s="275"/>
      <c r="HR41" s="275"/>
      <c r="HS41" s="275"/>
      <c r="HT41" s="275"/>
      <c r="HU41" s="275"/>
      <c r="HV41" s="275"/>
      <c r="HW41" s="275"/>
      <c r="HX41" s="275"/>
      <c r="HY41" s="275"/>
      <c r="HZ41" s="275"/>
      <c r="IA41" s="275"/>
      <c r="IB41" s="275"/>
      <c r="IC41" s="275"/>
      <c r="ID41" s="275"/>
      <c r="IE41" s="275"/>
      <c r="IF41" s="275"/>
      <c r="IG41" s="275"/>
      <c r="IH41" s="275"/>
      <c r="II41" s="275"/>
      <c r="IJ41" s="275"/>
      <c r="IK41" s="275"/>
      <c r="IL41" s="275"/>
      <c r="IM41" s="275"/>
      <c r="IN41" s="275"/>
      <c r="IO41" s="275"/>
      <c r="IP41" s="275"/>
      <c r="IQ41" s="275"/>
      <c r="IR41" s="275"/>
    </row>
    <row r="42" spans="1:252">
      <c r="A42" s="444"/>
      <c r="B42" s="445"/>
      <c r="C42" s="446"/>
      <c r="D42" s="496"/>
      <c r="E42" s="1211"/>
      <c r="F42" s="1199"/>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5"/>
      <c r="BR42" s="275"/>
      <c r="BS42" s="275"/>
      <c r="BT42" s="275"/>
      <c r="BU42" s="275"/>
      <c r="BV42" s="275"/>
      <c r="BW42" s="275"/>
      <c r="BX42" s="275"/>
      <c r="BY42" s="275"/>
      <c r="BZ42" s="275"/>
      <c r="CA42" s="275"/>
      <c r="CB42" s="275"/>
      <c r="CC42" s="275"/>
      <c r="CD42" s="275"/>
      <c r="CE42" s="275"/>
      <c r="CF42" s="275"/>
      <c r="CG42" s="275"/>
      <c r="CH42" s="275"/>
      <c r="CI42" s="275"/>
      <c r="CJ42" s="275"/>
      <c r="CK42" s="275"/>
      <c r="CL42" s="275"/>
      <c r="CM42" s="275"/>
      <c r="CN42" s="275"/>
      <c r="CO42" s="275"/>
      <c r="CP42" s="275"/>
      <c r="CQ42" s="275"/>
      <c r="CR42" s="275"/>
      <c r="CS42" s="275"/>
      <c r="CT42" s="275"/>
      <c r="CU42" s="275"/>
      <c r="CV42" s="275"/>
      <c r="CW42" s="275"/>
      <c r="CX42" s="275"/>
      <c r="CY42" s="275"/>
      <c r="CZ42" s="275"/>
      <c r="DA42" s="275"/>
      <c r="DB42" s="275"/>
      <c r="DC42" s="275"/>
      <c r="DD42" s="275"/>
      <c r="DE42" s="275"/>
      <c r="DF42" s="275"/>
      <c r="DG42" s="275"/>
      <c r="DH42" s="275"/>
      <c r="DI42" s="275"/>
      <c r="DJ42" s="275"/>
      <c r="DK42" s="275"/>
      <c r="DL42" s="275"/>
      <c r="DM42" s="275"/>
      <c r="DN42" s="275"/>
      <c r="DO42" s="275"/>
      <c r="DP42" s="275"/>
      <c r="DQ42" s="275"/>
      <c r="DR42" s="275"/>
      <c r="DS42" s="275"/>
      <c r="DT42" s="275"/>
      <c r="DU42" s="275"/>
      <c r="DV42" s="275"/>
      <c r="DW42" s="275"/>
      <c r="DX42" s="275"/>
      <c r="DY42" s="275"/>
      <c r="DZ42" s="275"/>
      <c r="EA42" s="275"/>
      <c r="EB42" s="275"/>
      <c r="EC42" s="275"/>
      <c r="ED42" s="275"/>
      <c r="EE42" s="275"/>
      <c r="EF42" s="275"/>
      <c r="EG42" s="275"/>
      <c r="EH42" s="275"/>
      <c r="EI42" s="275"/>
      <c r="EJ42" s="275"/>
      <c r="EK42" s="275"/>
      <c r="EL42" s="275"/>
      <c r="EM42" s="275"/>
      <c r="EN42" s="275"/>
      <c r="EO42" s="275"/>
      <c r="EP42" s="275"/>
      <c r="EQ42" s="275"/>
      <c r="ER42" s="275"/>
      <c r="ES42" s="275"/>
      <c r="ET42" s="275"/>
      <c r="EU42" s="275"/>
      <c r="EV42" s="275"/>
      <c r="EW42" s="275"/>
      <c r="EX42" s="275"/>
      <c r="EY42" s="275"/>
      <c r="EZ42" s="275"/>
      <c r="FA42" s="275"/>
      <c r="FB42" s="275"/>
      <c r="FC42" s="275"/>
      <c r="FD42" s="275"/>
      <c r="FE42" s="275"/>
      <c r="FF42" s="275"/>
      <c r="FG42" s="275"/>
      <c r="FH42" s="275"/>
      <c r="FI42" s="275"/>
      <c r="FJ42" s="275"/>
      <c r="FK42" s="275"/>
      <c r="FL42" s="275"/>
      <c r="FM42" s="275"/>
      <c r="FN42" s="275"/>
      <c r="FO42" s="275"/>
      <c r="FP42" s="275"/>
      <c r="FQ42" s="275"/>
      <c r="FR42" s="275"/>
      <c r="FS42" s="275"/>
      <c r="FT42" s="275"/>
      <c r="FU42" s="275"/>
      <c r="FV42" s="275"/>
      <c r="FW42" s="275"/>
      <c r="FX42" s="275"/>
      <c r="FY42" s="275"/>
      <c r="FZ42" s="275"/>
      <c r="GA42" s="275"/>
      <c r="GB42" s="275"/>
      <c r="GC42" s="275"/>
      <c r="GD42" s="275"/>
      <c r="GE42" s="275"/>
      <c r="GF42" s="275"/>
      <c r="GG42" s="275"/>
      <c r="GH42" s="275"/>
      <c r="GI42" s="275"/>
      <c r="GJ42" s="275"/>
      <c r="GK42" s="275"/>
      <c r="GL42" s="275"/>
      <c r="GM42" s="275"/>
      <c r="GN42" s="275"/>
      <c r="GO42" s="275"/>
      <c r="GP42" s="275"/>
      <c r="GQ42" s="275"/>
      <c r="GR42" s="275"/>
      <c r="GS42" s="275"/>
      <c r="GT42" s="275"/>
      <c r="GU42" s="275"/>
      <c r="GV42" s="275"/>
      <c r="GW42" s="275"/>
      <c r="GX42" s="275"/>
      <c r="GY42" s="275"/>
      <c r="GZ42" s="275"/>
      <c r="HA42" s="275"/>
      <c r="HB42" s="275"/>
      <c r="HC42" s="275"/>
      <c r="HD42" s="275"/>
      <c r="HE42" s="275"/>
      <c r="HF42" s="275"/>
      <c r="HG42" s="275"/>
      <c r="HH42" s="275"/>
      <c r="HI42" s="275"/>
      <c r="HJ42" s="275"/>
      <c r="HK42" s="275"/>
      <c r="HL42" s="275"/>
      <c r="HM42" s="275"/>
      <c r="HN42" s="275"/>
      <c r="HO42" s="275"/>
      <c r="HP42" s="275"/>
      <c r="HQ42" s="275"/>
      <c r="HR42" s="275"/>
      <c r="HS42" s="275"/>
      <c r="HT42" s="275"/>
      <c r="HU42" s="275"/>
      <c r="HV42" s="275"/>
      <c r="HW42" s="275"/>
      <c r="HX42" s="275"/>
      <c r="HY42" s="275"/>
      <c r="HZ42" s="275"/>
      <c r="IA42" s="275"/>
      <c r="IB42" s="275"/>
      <c r="IC42" s="275"/>
      <c r="ID42" s="275"/>
      <c r="IE42" s="275"/>
      <c r="IF42" s="275"/>
      <c r="IG42" s="275"/>
      <c r="IH42" s="275"/>
      <c r="II42" s="275"/>
      <c r="IJ42" s="275"/>
      <c r="IK42" s="275"/>
      <c r="IL42" s="275"/>
      <c r="IM42" s="275"/>
      <c r="IN42" s="275"/>
      <c r="IO42" s="275"/>
      <c r="IP42" s="275"/>
      <c r="IQ42" s="275"/>
      <c r="IR42" s="275"/>
    </row>
    <row r="43" spans="1:252" ht="194.25" customHeight="1">
      <c r="A43" s="444" t="s">
        <v>1167</v>
      </c>
      <c r="B43" s="141" t="s">
        <v>1007</v>
      </c>
      <c r="C43" s="446" t="s">
        <v>604</v>
      </c>
      <c r="D43" s="496">
        <v>395.76</v>
      </c>
      <c r="E43" s="1118"/>
      <c r="F43" s="1086">
        <f>D43*E43</f>
        <v>0</v>
      </c>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275"/>
      <c r="CH43" s="275"/>
      <c r="CI43" s="275"/>
      <c r="CJ43" s="275"/>
      <c r="CK43" s="275"/>
      <c r="CL43" s="275"/>
      <c r="CM43" s="275"/>
      <c r="CN43" s="275"/>
      <c r="CO43" s="275"/>
      <c r="CP43" s="275"/>
      <c r="CQ43" s="275"/>
      <c r="CR43" s="275"/>
      <c r="CS43" s="275"/>
      <c r="CT43" s="275"/>
      <c r="CU43" s="275"/>
      <c r="CV43" s="275"/>
      <c r="CW43" s="275"/>
      <c r="CX43" s="275"/>
      <c r="CY43" s="275"/>
      <c r="CZ43" s="275"/>
      <c r="DA43" s="275"/>
      <c r="DB43" s="275"/>
      <c r="DC43" s="275"/>
      <c r="DD43" s="275"/>
      <c r="DE43" s="275"/>
      <c r="DF43" s="275"/>
      <c r="DG43" s="275"/>
      <c r="DH43" s="275"/>
      <c r="DI43" s="275"/>
      <c r="DJ43" s="275"/>
      <c r="DK43" s="275"/>
      <c r="DL43" s="275"/>
      <c r="DM43" s="275"/>
      <c r="DN43" s="275"/>
      <c r="DO43" s="275"/>
      <c r="DP43" s="275"/>
      <c r="DQ43" s="275"/>
      <c r="DR43" s="275"/>
      <c r="DS43" s="275"/>
      <c r="DT43" s="275"/>
      <c r="DU43" s="275"/>
      <c r="DV43" s="275"/>
      <c r="DW43" s="275"/>
      <c r="DX43" s="275"/>
      <c r="DY43" s="275"/>
      <c r="DZ43" s="275"/>
      <c r="EA43" s="275"/>
      <c r="EB43" s="275"/>
      <c r="EC43" s="275"/>
      <c r="ED43" s="275"/>
      <c r="EE43" s="275"/>
      <c r="EF43" s="275"/>
      <c r="EG43" s="275"/>
      <c r="EH43" s="275"/>
      <c r="EI43" s="275"/>
      <c r="EJ43" s="275"/>
      <c r="EK43" s="275"/>
      <c r="EL43" s="275"/>
      <c r="EM43" s="275"/>
      <c r="EN43" s="275"/>
      <c r="EO43" s="275"/>
      <c r="EP43" s="275"/>
      <c r="EQ43" s="275"/>
      <c r="ER43" s="275"/>
      <c r="ES43" s="275"/>
      <c r="ET43" s="275"/>
      <c r="EU43" s="275"/>
      <c r="EV43" s="275"/>
      <c r="EW43" s="275"/>
      <c r="EX43" s="275"/>
      <c r="EY43" s="275"/>
      <c r="EZ43" s="275"/>
      <c r="FA43" s="275"/>
      <c r="FB43" s="275"/>
      <c r="FC43" s="275"/>
      <c r="FD43" s="275"/>
      <c r="FE43" s="275"/>
      <c r="FF43" s="275"/>
      <c r="FG43" s="275"/>
      <c r="FH43" s="275"/>
      <c r="FI43" s="275"/>
      <c r="FJ43" s="275"/>
      <c r="FK43" s="275"/>
      <c r="FL43" s="275"/>
      <c r="FM43" s="275"/>
      <c r="FN43" s="275"/>
      <c r="FO43" s="275"/>
      <c r="FP43" s="275"/>
      <c r="FQ43" s="275"/>
      <c r="FR43" s="275"/>
      <c r="FS43" s="275"/>
      <c r="FT43" s="275"/>
      <c r="FU43" s="275"/>
      <c r="FV43" s="275"/>
      <c r="FW43" s="275"/>
      <c r="FX43" s="275"/>
      <c r="FY43" s="275"/>
      <c r="FZ43" s="275"/>
      <c r="GA43" s="275"/>
      <c r="GB43" s="275"/>
      <c r="GC43" s="275"/>
      <c r="GD43" s="275"/>
      <c r="GE43" s="275"/>
      <c r="GF43" s="275"/>
      <c r="GG43" s="275"/>
      <c r="GH43" s="275"/>
      <c r="GI43" s="275"/>
      <c r="GJ43" s="275"/>
      <c r="GK43" s="275"/>
      <c r="GL43" s="275"/>
      <c r="GM43" s="275"/>
      <c r="GN43" s="275"/>
      <c r="GO43" s="275"/>
      <c r="GP43" s="275"/>
      <c r="GQ43" s="275"/>
      <c r="GR43" s="275"/>
      <c r="GS43" s="275"/>
      <c r="GT43" s="275"/>
      <c r="GU43" s="275"/>
      <c r="GV43" s="275"/>
      <c r="GW43" s="275"/>
      <c r="GX43" s="275"/>
      <c r="GY43" s="275"/>
      <c r="GZ43" s="275"/>
      <c r="HA43" s="275"/>
      <c r="HB43" s="275"/>
      <c r="HC43" s="275"/>
      <c r="HD43" s="275"/>
      <c r="HE43" s="275"/>
      <c r="HF43" s="275"/>
      <c r="HG43" s="275"/>
      <c r="HH43" s="275"/>
      <c r="HI43" s="275"/>
      <c r="HJ43" s="275"/>
      <c r="HK43" s="275"/>
      <c r="HL43" s="275"/>
      <c r="HM43" s="275"/>
      <c r="HN43" s="275"/>
      <c r="HO43" s="275"/>
      <c r="HP43" s="275"/>
      <c r="HQ43" s="275"/>
      <c r="HR43" s="275"/>
      <c r="HS43" s="275"/>
      <c r="HT43" s="275"/>
      <c r="HU43" s="275"/>
      <c r="HV43" s="275"/>
      <c r="HW43" s="275"/>
      <c r="HX43" s="275"/>
      <c r="HY43" s="275"/>
      <c r="HZ43" s="275"/>
      <c r="IA43" s="275"/>
      <c r="IB43" s="275"/>
      <c r="IC43" s="275"/>
      <c r="ID43" s="275"/>
      <c r="IE43" s="275"/>
      <c r="IF43" s="275"/>
      <c r="IG43" s="275"/>
      <c r="IH43" s="275"/>
      <c r="II43" s="275"/>
      <c r="IJ43" s="275"/>
      <c r="IK43" s="275"/>
      <c r="IL43" s="275"/>
      <c r="IM43" s="275"/>
      <c r="IN43" s="275"/>
      <c r="IO43" s="275"/>
      <c r="IP43" s="275"/>
      <c r="IQ43" s="275"/>
      <c r="IR43" s="275"/>
    </row>
    <row r="44" spans="1:252">
      <c r="A44" s="498"/>
      <c r="B44" s="499"/>
      <c r="C44" s="446"/>
      <c r="D44" s="335"/>
      <c r="E44" s="1126"/>
      <c r="F44" s="1214"/>
    </row>
    <row r="45" spans="1:252" ht="211.5" customHeight="1">
      <c r="A45" s="444" t="s">
        <v>1169</v>
      </c>
      <c r="B45" s="141" t="s">
        <v>915</v>
      </c>
      <c r="C45" s="446" t="s">
        <v>604</v>
      </c>
      <c r="D45" s="500">
        <v>150.85</v>
      </c>
      <c r="E45" s="1215"/>
      <c r="F45" s="1086">
        <f>D45*E45</f>
        <v>0</v>
      </c>
      <c r="G45" s="346"/>
      <c r="H45" s="346"/>
      <c r="I45" s="346"/>
      <c r="J45" s="346"/>
      <c r="K45" s="346"/>
      <c r="L45" s="346"/>
      <c r="M45" s="346"/>
      <c r="N45" s="346"/>
      <c r="O45" s="346"/>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5"/>
      <c r="AZ45" s="345"/>
      <c r="BA45" s="345"/>
      <c r="BB45" s="345"/>
      <c r="BC45" s="345"/>
      <c r="BD45" s="345"/>
      <c r="BE45" s="345"/>
      <c r="BF45" s="345"/>
      <c r="BG45" s="345"/>
      <c r="BH45" s="345"/>
      <c r="BI45" s="345"/>
      <c r="BJ45" s="345"/>
      <c r="BK45" s="345"/>
      <c r="BL45" s="345"/>
      <c r="BM45" s="345"/>
      <c r="BN45" s="345"/>
      <c r="BO45" s="345"/>
      <c r="BP45" s="345"/>
      <c r="BQ45" s="345"/>
      <c r="BR45" s="345"/>
      <c r="BS45" s="345"/>
      <c r="BT45" s="345"/>
      <c r="BU45" s="345"/>
      <c r="BV45" s="345"/>
      <c r="BW45" s="345"/>
      <c r="BX45" s="345"/>
      <c r="BY45" s="345"/>
      <c r="BZ45" s="345"/>
      <c r="CA45" s="345"/>
      <c r="CB45" s="345"/>
      <c r="CC45" s="345"/>
      <c r="CD45" s="345"/>
      <c r="CE45" s="345"/>
      <c r="CF45" s="345"/>
      <c r="CG45" s="345"/>
      <c r="CH45" s="345"/>
      <c r="CI45" s="345"/>
      <c r="CJ45" s="345"/>
      <c r="CK45" s="345"/>
      <c r="CL45" s="345"/>
      <c r="CM45" s="345"/>
      <c r="CN45" s="345"/>
      <c r="CO45" s="345"/>
      <c r="CP45" s="345"/>
      <c r="CQ45" s="345"/>
      <c r="CR45" s="345"/>
      <c r="CS45" s="345"/>
      <c r="CT45" s="345"/>
      <c r="CU45" s="345"/>
      <c r="CV45" s="345"/>
      <c r="CW45" s="345"/>
      <c r="CX45" s="345"/>
      <c r="CY45" s="345"/>
      <c r="CZ45" s="345"/>
      <c r="DA45" s="345"/>
      <c r="DB45" s="345"/>
      <c r="DC45" s="345"/>
      <c r="DD45" s="345"/>
      <c r="DE45" s="345"/>
      <c r="DF45" s="345"/>
      <c r="DG45" s="345"/>
      <c r="DH45" s="345"/>
      <c r="DI45" s="345"/>
      <c r="DJ45" s="345"/>
      <c r="DK45" s="345"/>
      <c r="DL45" s="345"/>
      <c r="DM45" s="345"/>
      <c r="DN45" s="345"/>
      <c r="DO45" s="345"/>
      <c r="DP45" s="345"/>
      <c r="DQ45" s="345"/>
      <c r="DR45" s="345"/>
      <c r="DS45" s="345"/>
      <c r="DT45" s="345"/>
      <c r="DU45" s="345"/>
      <c r="DV45" s="345"/>
      <c r="DW45" s="345"/>
      <c r="DX45" s="345"/>
      <c r="DY45" s="345"/>
      <c r="DZ45" s="345"/>
      <c r="EA45" s="345"/>
      <c r="EB45" s="345"/>
      <c r="EC45" s="345"/>
      <c r="ED45" s="345"/>
      <c r="EE45" s="345"/>
      <c r="EF45" s="345"/>
      <c r="EG45" s="345"/>
      <c r="EH45" s="345"/>
      <c r="EI45" s="345"/>
      <c r="EJ45" s="345"/>
      <c r="EK45" s="345"/>
      <c r="EL45" s="345"/>
      <c r="EM45" s="345"/>
      <c r="EN45" s="345"/>
      <c r="EO45" s="345"/>
      <c r="EP45" s="345"/>
      <c r="EQ45" s="345"/>
      <c r="ER45" s="345"/>
      <c r="ES45" s="345"/>
      <c r="ET45" s="345"/>
      <c r="EU45" s="345"/>
      <c r="EV45" s="345"/>
      <c r="EW45" s="345"/>
      <c r="EX45" s="345"/>
      <c r="EY45" s="345"/>
      <c r="EZ45" s="345"/>
      <c r="FA45" s="345"/>
      <c r="FB45" s="345"/>
      <c r="FC45" s="345"/>
      <c r="FD45" s="345"/>
      <c r="FE45" s="345"/>
      <c r="FF45" s="345"/>
      <c r="FG45" s="345"/>
      <c r="FH45" s="345"/>
      <c r="FI45" s="345"/>
      <c r="FJ45" s="345"/>
      <c r="FK45" s="345"/>
      <c r="FL45" s="345"/>
      <c r="FM45" s="345"/>
      <c r="FN45" s="345"/>
      <c r="FO45" s="345"/>
      <c r="FP45" s="345"/>
      <c r="FQ45" s="345"/>
      <c r="FR45" s="345"/>
      <c r="FS45" s="345"/>
      <c r="FT45" s="345"/>
      <c r="FU45" s="345"/>
      <c r="FV45" s="345"/>
      <c r="FW45" s="345"/>
      <c r="FX45" s="345"/>
      <c r="FY45" s="345"/>
      <c r="FZ45" s="345"/>
      <c r="GA45" s="345"/>
      <c r="GB45" s="345"/>
      <c r="GC45" s="345"/>
      <c r="GD45" s="345"/>
      <c r="GE45" s="345"/>
      <c r="GF45" s="345"/>
      <c r="GG45" s="345"/>
      <c r="GH45" s="345"/>
      <c r="GI45" s="345"/>
      <c r="GJ45" s="345"/>
      <c r="GK45" s="345"/>
      <c r="GL45" s="345"/>
      <c r="GM45" s="345"/>
      <c r="GN45" s="345"/>
      <c r="GO45" s="345"/>
      <c r="GP45" s="345"/>
      <c r="GQ45" s="345"/>
      <c r="GR45" s="345"/>
      <c r="GS45" s="345"/>
      <c r="GT45" s="345"/>
      <c r="GU45" s="345"/>
      <c r="GV45" s="345"/>
      <c r="GW45" s="345"/>
      <c r="GX45" s="345"/>
      <c r="GY45" s="345"/>
      <c r="GZ45" s="345"/>
      <c r="HA45" s="345"/>
      <c r="HB45" s="345"/>
      <c r="HC45" s="345"/>
      <c r="HD45" s="345"/>
      <c r="HE45" s="345"/>
      <c r="HF45" s="345"/>
      <c r="HG45" s="345"/>
      <c r="HH45" s="345"/>
      <c r="HI45" s="345"/>
      <c r="HJ45" s="345"/>
      <c r="HK45" s="345"/>
      <c r="HL45" s="345"/>
      <c r="HM45" s="345"/>
      <c r="HN45" s="345"/>
      <c r="HO45" s="345"/>
      <c r="HP45" s="345"/>
      <c r="HQ45" s="345"/>
      <c r="HR45" s="345"/>
      <c r="HS45" s="345"/>
      <c r="HT45" s="345"/>
      <c r="HU45" s="345"/>
      <c r="HV45" s="345"/>
      <c r="HW45" s="345"/>
      <c r="HX45" s="345"/>
      <c r="HY45" s="345"/>
      <c r="HZ45" s="345"/>
      <c r="IA45" s="345"/>
      <c r="IB45" s="345"/>
      <c r="IC45" s="345"/>
      <c r="ID45" s="345"/>
      <c r="IE45" s="345"/>
      <c r="IF45" s="345"/>
      <c r="IG45" s="345"/>
      <c r="IH45" s="345"/>
      <c r="II45" s="345"/>
      <c r="IJ45" s="345"/>
      <c r="IK45" s="345"/>
      <c r="IL45" s="345"/>
      <c r="IM45" s="345"/>
      <c r="IN45" s="345"/>
      <c r="IO45" s="345"/>
      <c r="IP45" s="345"/>
      <c r="IQ45" s="345"/>
      <c r="IR45" s="345"/>
    </row>
    <row r="46" spans="1:252">
      <c r="A46" s="156"/>
      <c r="B46" s="141"/>
      <c r="C46" s="187"/>
      <c r="D46" s="162"/>
      <c r="E46" s="1130"/>
      <c r="F46" s="1086"/>
    </row>
    <row r="47" spans="1:252" ht="26.4">
      <c r="A47" s="156" t="s">
        <v>1170</v>
      </c>
      <c r="B47" s="141" t="s">
        <v>1008</v>
      </c>
      <c r="C47" s="187" t="s">
        <v>1164</v>
      </c>
      <c r="D47" s="162">
        <v>390</v>
      </c>
      <c r="E47" s="1130"/>
      <c r="F47" s="1086">
        <f>D47*E47</f>
        <v>0</v>
      </c>
    </row>
    <row r="48" spans="1:252">
      <c r="A48" s="156"/>
      <c r="B48" s="141"/>
      <c r="C48" s="187"/>
      <c r="D48" s="162"/>
      <c r="E48" s="1130"/>
      <c r="F48" s="1086"/>
    </row>
    <row r="49" spans="1:252" ht="79.2">
      <c r="A49" s="156" t="s">
        <v>1174</v>
      </c>
      <c r="B49" s="141" t="s">
        <v>1143</v>
      </c>
      <c r="C49" s="446" t="s">
        <v>604</v>
      </c>
      <c r="D49" s="162">
        <v>1025</v>
      </c>
      <c r="E49" s="1118"/>
      <c r="F49" s="1086">
        <f>D49*E49</f>
        <v>0</v>
      </c>
    </row>
    <row r="50" spans="1:252">
      <c r="A50" s="156"/>
      <c r="B50" s="141"/>
      <c r="C50" s="181"/>
      <c r="D50" s="182"/>
      <c r="E50" s="1130"/>
      <c r="F50" s="1086"/>
    </row>
    <row r="51" spans="1:252">
      <c r="A51" s="215"/>
      <c r="B51" s="219" t="s">
        <v>1144</v>
      </c>
      <c r="C51" s="222"/>
      <c r="D51" s="223"/>
      <c r="E51" s="1091"/>
      <c r="F51" s="1092">
        <f>SUM(F17:F49)</f>
        <v>0</v>
      </c>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8"/>
      <c r="CF51" s="208"/>
      <c r="CG51" s="208"/>
      <c r="CH51" s="208"/>
      <c r="CI51" s="208"/>
      <c r="CJ51" s="208"/>
      <c r="CK51" s="208"/>
      <c r="CL51" s="208"/>
      <c r="CM51" s="208"/>
      <c r="CN51" s="208"/>
      <c r="CO51" s="208"/>
      <c r="CP51" s="208"/>
      <c r="CQ51" s="208"/>
      <c r="CR51" s="208"/>
      <c r="CS51" s="208"/>
      <c r="CT51" s="208"/>
      <c r="CU51" s="208"/>
      <c r="CV51" s="208"/>
      <c r="CW51" s="208"/>
      <c r="CX51" s="208"/>
      <c r="CY51" s="208"/>
      <c r="CZ51" s="208"/>
      <c r="DA51" s="208"/>
      <c r="DB51" s="208"/>
      <c r="DC51" s="208"/>
      <c r="DD51" s="208"/>
      <c r="DE51" s="208"/>
      <c r="DF51" s="208"/>
      <c r="DG51" s="208"/>
      <c r="DH51" s="208"/>
      <c r="DI51" s="208"/>
      <c r="DJ51" s="208"/>
      <c r="DK51" s="208"/>
      <c r="DL51" s="208"/>
      <c r="DM51" s="208"/>
      <c r="DN51" s="208"/>
      <c r="DO51" s="208"/>
      <c r="DP51" s="208"/>
      <c r="DQ51" s="208"/>
      <c r="DR51" s="208"/>
      <c r="DS51" s="208"/>
      <c r="DT51" s="208"/>
      <c r="DU51" s="208"/>
      <c r="DV51" s="208"/>
      <c r="DW51" s="208"/>
      <c r="DX51" s="208"/>
      <c r="DY51" s="208"/>
      <c r="DZ51" s="208"/>
      <c r="EA51" s="208"/>
      <c r="EB51" s="208"/>
      <c r="EC51" s="208"/>
      <c r="ED51" s="208"/>
      <c r="EE51" s="208"/>
      <c r="EF51" s="208"/>
      <c r="EG51" s="208"/>
      <c r="EH51" s="208"/>
      <c r="EI51" s="208"/>
      <c r="EJ51" s="208"/>
      <c r="EK51" s="208"/>
      <c r="EL51" s="208"/>
      <c r="EM51" s="208"/>
      <c r="EN51" s="208"/>
      <c r="EO51" s="208"/>
      <c r="EP51" s="208"/>
      <c r="EQ51" s="208"/>
      <c r="ER51" s="208"/>
      <c r="ES51" s="208"/>
      <c r="ET51" s="208"/>
      <c r="EU51" s="208"/>
      <c r="EV51" s="208"/>
      <c r="EW51" s="208"/>
      <c r="EX51" s="208"/>
      <c r="EY51" s="208"/>
      <c r="EZ51" s="208"/>
      <c r="FA51" s="208"/>
      <c r="FB51" s="208"/>
      <c r="FC51" s="208"/>
      <c r="FD51" s="208"/>
      <c r="FE51" s="208"/>
      <c r="FF51" s="208"/>
      <c r="FG51" s="208"/>
      <c r="FH51" s="208"/>
      <c r="FI51" s="208"/>
      <c r="FJ51" s="208"/>
      <c r="FK51" s="208"/>
      <c r="FL51" s="208"/>
      <c r="FM51" s="208"/>
      <c r="FN51" s="208"/>
      <c r="FO51" s="208"/>
      <c r="FP51" s="208"/>
      <c r="FQ51" s="208"/>
      <c r="FR51" s="208"/>
      <c r="FS51" s="208"/>
      <c r="FT51" s="208"/>
      <c r="FU51" s="208"/>
      <c r="FV51" s="208"/>
      <c r="FW51" s="208"/>
      <c r="FX51" s="208"/>
      <c r="FY51" s="208"/>
      <c r="FZ51" s="208"/>
      <c r="GA51" s="208"/>
      <c r="GB51" s="208"/>
      <c r="GC51" s="208"/>
      <c r="GD51" s="208"/>
      <c r="GE51" s="208"/>
      <c r="GF51" s="208"/>
      <c r="GG51" s="208"/>
      <c r="GH51" s="208"/>
      <c r="GI51" s="208"/>
      <c r="GJ51" s="208"/>
      <c r="GK51" s="208"/>
      <c r="GL51" s="208"/>
      <c r="GM51" s="208"/>
      <c r="GN51" s="208"/>
      <c r="GO51" s="208"/>
      <c r="GP51" s="208"/>
      <c r="GQ51" s="208"/>
      <c r="GR51" s="208"/>
      <c r="GS51" s="208"/>
      <c r="GT51" s="208"/>
      <c r="GU51" s="208"/>
      <c r="GV51" s="208"/>
      <c r="GW51" s="208"/>
      <c r="GX51" s="208"/>
      <c r="GY51" s="208"/>
      <c r="GZ51" s="208"/>
      <c r="HA51" s="208"/>
      <c r="HB51" s="208"/>
      <c r="HC51" s="208"/>
      <c r="HD51" s="208"/>
      <c r="HE51" s="208"/>
      <c r="HF51" s="208"/>
      <c r="HG51" s="208"/>
      <c r="HH51" s="208"/>
      <c r="HI51" s="208"/>
      <c r="HJ51" s="208"/>
      <c r="HK51" s="208"/>
      <c r="HL51" s="208"/>
      <c r="HM51" s="208"/>
      <c r="HN51" s="208"/>
      <c r="HO51" s="208"/>
      <c r="HP51" s="208"/>
      <c r="HQ51" s="208"/>
      <c r="HR51" s="208"/>
      <c r="HS51" s="208"/>
      <c r="HT51" s="208"/>
      <c r="HU51" s="208"/>
      <c r="HV51" s="208"/>
      <c r="HW51" s="208"/>
      <c r="HX51" s="208"/>
      <c r="HY51" s="208"/>
      <c r="HZ51" s="208"/>
      <c r="IA51" s="208"/>
      <c r="IB51" s="208"/>
      <c r="IC51" s="208"/>
      <c r="ID51" s="208"/>
      <c r="IE51" s="208"/>
      <c r="IF51" s="208"/>
      <c r="IG51" s="208"/>
      <c r="IH51" s="208"/>
      <c r="II51" s="208"/>
      <c r="IJ51" s="208"/>
      <c r="IK51" s="208"/>
      <c r="IL51" s="208"/>
      <c r="IM51" s="208"/>
      <c r="IN51" s="208"/>
      <c r="IO51" s="208"/>
    </row>
    <row r="52" spans="1:252">
      <c r="A52" s="264"/>
      <c r="B52" s="183"/>
      <c r="C52" s="184"/>
      <c r="D52" s="185"/>
      <c r="E52" s="1216"/>
      <c r="F52" s="1121"/>
    </row>
    <row r="53" spans="1:252">
      <c r="A53" s="264"/>
      <c r="B53" s="183"/>
      <c r="C53" s="184"/>
      <c r="D53" s="185"/>
      <c r="E53" s="1216"/>
      <c r="F53" s="1121"/>
    </row>
    <row r="54" spans="1:252">
      <c r="A54" s="264"/>
      <c r="B54" s="183"/>
      <c r="C54" s="184"/>
      <c r="D54" s="185"/>
      <c r="E54" s="1216"/>
      <c r="F54" s="1121"/>
    </row>
    <row r="55" spans="1:252">
      <c r="IP55" s="275"/>
      <c r="IQ55" s="275"/>
      <c r="IR55" s="275"/>
    </row>
    <row r="56" spans="1:252">
      <c r="A56" s="262" t="s">
        <v>959</v>
      </c>
      <c r="B56" s="137" t="s">
        <v>861</v>
      </c>
      <c r="C56" s="209"/>
      <c r="D56" s="210"/>
      <c r="E56" s="1138"/>
      <c r="F56" s="1137"/>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208"/>
      <c r="CD56" s="208"/>
      <c r="CE56" s="208"/>
      <c r="CF56" s="208"/>
      <c r="CG56" s="208"/>
      <c r="CH56" s="208"/>
      <c r="CI56" s="208"/>
      <c r="CJ56" s="208"/>
      <c r="CK56" s="208"/>
      <c r="CL56" s="208"/>
      <c r="CM56" s="208"/>
      <c r="CN56" s="208"/>
      <c r="CO56" s="208"/>
      <c r="CP56" s="208"/>
      <c r="CQ56" s="208"/>
      <c r="CR56" s="208"/>
      <c r="CS56" s="208"/>
      <c r="CT56" s="208"/>
      <c r="CU56" s="208"/>
      <c r="CV56" s="208"/>
      <c r="CW56" s="208"/>
      <c r="CX56" s="208"/>
      <c r="CY56" s="208"/>
      <c r="CZ56" s="208"/>
      <c r="DA56" s="208"/>
      <c r="DB56" s="208"/>
      <c r="DC56" s="208"/>
      <c r="DD56" s="208"/>
      <c r="DE56" s="208"/>
      <c r="DF56" s="208"/>
      <c r="DG56" s="208"/>
      <c r="DH56" s="208"/>
      <c r="DI56" s="208"/>
      <c r="DJ56" s="208"/>
      <c r="DK56" s="208"/>
      <c r="DL56" s="208"/>
      <c r="DM56" s="208"/>
      <c r="DN56" s="208"/>
      <c r="DO56" s="208"/>
      <c r="DP56" s="208"/>
      <c r="DQ56" s="208"/>
      <c r="DR56" s="208"/>
      <c r="DS56" s="208"/>
      <c r="DT56" s="208"/>
      <c r="DU56" s="208"/>
      <c r="DV56" s="208"/>
      <c r="DW56" s="208"/>
      <c r="DX56" s="208"/>
      <c r="DY56" s="208"/>
      <c r="DZ56" s="208"/>
      <c r="EA56" s="208"/>
      <c r="EB56" s="208"/>
      <c r="EC56" s="208"/>
      <c r="ED56" s="208"/>
      <c r="EE56" s="208"/>
      <c r="EF56" s="208"/>
      <c r="EG56" s="208"/>
      <c r="EH56" s="208"/>
      <c r="EI56" s="208"/>
      <c r="EJ56" s="208"/>
      <c r="EK56" s="208"/>
      <c r="EL56" s="208"/>
      <c r="EM56" s="208"/>
      <c r="EN56" s="208"/>
      <c r="EO56" s="208"/>
      <c r="EP56" s="208"/>
      <c r="EQ56" s="208"/>
      <c r="ER56" s="208"/>
      <c r="ES56" s="208"/>
      <c r="ET56" s="208"/>
      <c r="EU56" s="208"/>
      <c r="EV56" s="208"/>
      <c r="EW56" s="208"/>
      <c r="EX56" s="208"/>
      <c r="EY56" s="208"/>
      <c r="EZ56" s="208"/>
      <c r="FA56" s="208"/>
      <c r="FB56" s="208"/>
      <c r="FC56" s="208"/>
      <c r="FD56" s="208"/>
      <c r="FE56" s="208"/>
      <c r="FF56" s="208"/>
      <c r="FG56" s="208"/>
      <c r="FH56" s="208"/>
      <c r="FI56" s="208"/>
      <c r="FJ56" s="208"/>
      <c r="FK56" s="208"/>
      <c r="FL56" s="208"/>
      <c r="FM56" s="208"/>
      <c r="FN56" s="208"/>
      <c r="FO56" s="208"/>
      <c r="FP56" s="208"/>
      <c r="FQ56" s="208"/>
      <c r="FR56" s="208"/>
      <c r="FS56" s="208"/>
      <c r="FT56" s="208"/>
      <c r="FU56" s="208"/>
      <c r="FV56" s="208"/>
      <c r="FW56" s="208"/>
      <c r="FX56" s="208"/>
      <c r="FY56" s="208"/>
      <c r="FZ56" s="208"/>
      <c r="GA56" s="208"/>
      <c r="GB56" s="208"/>
      <c r="GC56" s="208"/>
      <c r="GD56" s="208"/>
      <c r="GE56" s="208"/>
      <c r="GF56" s="208"/>
      <c r="GG56" s="208"/>
      <c r="GH56" s="208"/>
      <c r="GI56" s="208"/>
      <c r="GJ56" s="208"/>
      <c r="GK56" s="208"/>
      <c r="GL56" s="208"/>
      <c r="GM56" s="208"/>
      <c r="GN56" s="208"/>
      <c r="GO56" s="208"/>
      <c r="GP56" s="208"/>
      <c r="GQ56" s="208"/>
      <c r="GR56" s="208"/>
      <c r="GS56" s="208"/>
      <c r="GT56" s="208"/>
      <c r="GU56" s="208"/>
      <c r="GV56" s="208"/>
      <c r="GW56" s="208"/>
      <c r="GX56" s="208"/>
      <c r="GY56" s="208"/>
      <c r="GZ56" s="208"/>
      <c r="HA56" s="208"/>
      <c r="HB56" s="208"/>
      <c r="HC56" s="208"/>
      <c r="HD56" s="208"/>
      <c r="HE56" s="208"/>
      <c r="HF56" s="208"/>
      <c r="HG56" s="208"/>
      <c r="HH56" s="208"/>
      <c r="HI56" s="208"/>
      <c r="HJ56" s="208"/>
      <c r="HK56" s="208"/>
      <c r="HL56" s="208"/>
      <c r="HM56" s="208"/>
      <c r="HN56" s="208"/>
      <c r="HO56" s="208"/>
      <c r="HP56" s="208"/>
      <c r="HQ56" s="208"/>
      <c r="HR56" s="208"/>
      <c r="HS56" s="208"/>
      <c r="HT56" s="208"/>
      <c r="HU56" s="208"/>
      <c r="HV56" s="208"/>
      <c r="HW56" s="208"/>
      <c r="HX56" s="208"/>
      <c r="HY56" s="208"/>
      <c r="HZ56" s="208"/>
      <c r="IA56" s="208"/>
      <c r="IB56" s="208"/>
      <c r="IC56" s="208"/>
      <c r="ID56" s="208"/>
      <c r="IE56" s="208"/>
      <c r="IF56" s="208"/>
      <c r="IG56" s="208"/>
      <c r="IH56" s="208"/>
      <c r="II56" s="208"/>
      <c r="IJ56" s="208"/>
      <c r="IK56" s="208"/>
      <c r="IL56" s="208"/>
      <c r="IM56" s="208"/>
      <c r="IN56" s="208"/>
      <c r="IO56" s="208"/>
    </row>
    <row r="57" spans="1:252" s="208" customFormat="1">
      <c r="A57" s="401"/>
      <c r="B57" s="402"/>
      <c r="C57" s="399"/>
      <c r="D57" s="400"/>
      <c r="E57" s="1087"/>
      <c r="F57" s="1088"/>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6"/>
      <c r="BX57" s="136"/>
      <c r="BY57" s="136"/>
      <c r="BZ57" s="136"/>
      <c r="CA57" s="136"/>
      <c r="CB57" s="136"/>
      <c r="CC57" s="136"/>
      <c r="CD57" s="136"/>
      <c r="CE57" s="136"/>
      <c r="CF57" s="136"/>
      <c r="CG57" s="136"/>
      <c r="CH57" s="136"/>
      <c r="CI57" s="136"/>
      <c r="CJ57" s="136"/>
      <c r="CK57" s="136"/>
      <c r="CL57" s="136"/>
      <c r="CM57" s="136"/>
      <c r="CN57" s="136"/>
      <c r="CO57" s="136"/>
      <c r="CP57" s="136"/>
      <c r="CQ57" s="136"/>
      <c r="CR57" s="136"/>
      <c r="CS57" s="136"/>
      <c r="CT57" s="136"/>
      <c r="CU57" s="136"/>
      <c r="CV57" s="136"/>
      <c r="CW57" s="136"/>
      <c r="CX57" s="136"/>
      <c r="CY57" s="136"/>
      <c r="CZ57" s="136"/>
      <c r="DA57" s="136"/>
      <c r="DB57" s="136"/>
      <c r="DC57" s="136"/>
      <c r="DD57" s="136"/>
      <c r="DE57" s="136"/>
      <c r="DF57" s="136"/>
      <c r="DG57" s="136"/>
      <c r="DH57" s="136"/>
      <c r="DI57" s="136"/>
      <c r="DJ57" s="136"/>
      <c r="DK57" s="136"/>
      <c r="DL57" s="136"/>
      <c r="DM57" s="136"/>
      <c r="DN57" s="136"/>
      <c r="DO57" s="136"/>
      <c r="DP57" s="136"/>
      <c r="DQ57" s="136"/>
      <c r="DR57" s="136"/>
      <c r="DS57" s="136"/>
      <c r="DT57" s="136"/>
      <c r="DU57" s="136"/>
      <c r="DV57" s="136"/>
      <c r="DW57" s="136"/>
      <c r="DX57" s="136"/>
      <c r="DY57" s="136"/>
      <c r="DZ57" s="136"/>
      <c r="EA57" s="136"/>
      <c r="EB57" s="136"/>
      <c r="EC57" s="136"/>
      <c r="ED57" s="136"/>
      <c r="EE57" s="136"/>
      <c r="EF57" s="136"/>
      <c r="EG57" s="136"/>
      <c r="EH57" s="136"/>
      <c r="EI57" s="136"/>
      <c r="EJ57" s="136"/>
      <c r="EK57" s="136"/>
      <c r="EL57" s="136"/>
      <c r="EM57" s="136"/>
      <c r="EN57" s="136"/>
      <c r="EO57" s="136"/>
      <c r="EP57" s="136"/>
      <c r="EQ57" s="136"/>
      <c r="ER57" s="136"/>
      <c r="ES57" s="136"/>
      <c r="ET57" s="136"/>
      <c r="EU57" s="136"/>
      <c r="EV57" s="136"/>
      <c r="EW57" s="136"/>
      <c r="EX57" s="136"/>
      <c r="EY57" s="136"/>
      <c r="EZ57" s="136"/>
      <c r="FA57" s="136"/>
      <c r="FB57" s="136"/>
      <c r="FC57" s="136"/>
      <c r="FD57" s="136"/>
      <c r="FE57" s="136"/>
      <c r="FF57" s="136"/>
      <c r="FG57" s="136"/>
      <c r="FH57" s="136"/>
      <c r="FI57" s="136"/>
      <c r="FJ57" s="136"/>
      <c r="FK57" s="136"/>
      <c r="FL57" s="136"/>
      <c r="FM57" s="136"/>
      <c r="FN57" s="136"/>
      <c r="FO57" s="136"/>
      <c r="FP57" s="136"/>
      <c r="FQ57" s="136"/>
      <c r="FR57" s="136"/>
      <c r="FS57" s="136"/>
      <c r="FT57" s="136"/>
      <c r="FU57" s="136"/>
      <c r="FV57" s="136"/>
      <c r="FW57" s="136"/>
      <c r="FX57" s="136"/>
      <c r="FY57" s="136"/>
      <c r="FZ57" s="136"/>
      <c r="GA57" s="136"/>
      <c r="GB57" s="136"/>
      <c r="GC57" s="136"/>
      <c r="GD57" s="136"/>
      <c r="GE57" s="136"/>
      <c r="GF57" s="136"/>
      <c r="GG57" s="136"/>
      <c r="GH57" s="136"/>
      <c r="GI57" s="136"/>
      <c r="GJ57" s="136"/>
      <c r="GK57" s="136"/>
      <c r="GL57" s="136"/>
      <c r="GM57" s="136"/>
      <c r="GN57" s="136"/>
      <c r="GO57" s="136"/>
      <c r="GP57" s="136"/>
      <c r="GQ57" s="136"/>
      <c r="GR57" s="136"/>
      <c r="GS57" s="136"/>
      <c r="GT57" s="136"/>
      <c r="GU57" s="136"/>
      <c r="GV57" s="136"/>
      <c r="GW57" s="136"/>
      <c r="GX57" s="136"/>
      <c r="GY57" s="136"/>
      <c r="GZ57" s="136"/>
      <c r="HA57" s="136"/>
      <c r="HB57" s="136"/>
      <c r="HC57" s="136"/>
      <c r="HD57" s="136"/>
      <c r="HE57" s="136"/>
      <c r="HF57" s="136"/>
      <c r="HG57" s="136"/>
      <c r="HH57" s="136"/>
      <c r="HI57" s="136"/>
      <c r="HJ57" s="136"/>
      <c r="HK57" s="136"/>
      <c r="HL57" s="136"/>
      <c r="HM57" s="136"/>
      <c r="HN57" s="136"/>
      <c r="HO57" s="136"/>
      <c r="HP57" s="136"/>
      <c r="HQ57" s="136"/>
      <c r="HR57" s="136"/>
      <c r="HS57" s="136"/>
      <c r="HT57" s="136"/>
      <c r="HU57" s="136"/>
      <c r="HV57" s="136"/>
      <c r="HW57" s="136"/>
      <c r="HX57" s="136"/>
      <c r="HY57" s="136"/>
      <c r="HZ57" s="136"/>
      <c r="IA57" s="136"/>
      <c r="IB57" s="136"/>
      <c r="IC57" s="136"/>
      <c r="ID57" s="136"/>
      <c r="IE57" s="136"/>
      <c r="IF57" s="136"/>
      <c r="IG57" s="136"/>
      <c r="IH57" s="136"/>
      <c r="II57" s="136"/>
      <c r="IJ57" s="136"/>
      <c r="IK57" s="136"/>
      <c r="IL57" s="136"/>
      <c r="IM57" s="136"/>
      <c r="IN57" s="136"/>
      <c r="IO57" s="136"/>
    </row>
    <row r="58" spans="1:252">
      <c r="A58" s="440"/>
      <c r="B58" s="441" t="s">
        <v>1156</v>
      </c>
      <c r="C58" s="442" t="s">
        <v>1157</v>
      </c>
      <c r="D58" s="443"/>
      <c r="E58" s="1217" t="s">
        <v>1159</v>
      </c>
      <c r="F58" s="1218" t="s">
        <v>1160</v>
      </c>
    </row>
    <row r="59" spans="1:252">
      <c r="A59" s="198"/>
      <c r="B59" s="178"/>
      <c r="C59" s="179"/>
      <c r="D59" s="180"/>
      <c r="E59" s="1219"/>
      <c r="F59" s="1220"/>
    </row>
    <row r="60" spans="1:252" ht="66">
      <c r="A60" s="350" t="s">
        <v>1161</v>
      </c>
      <c r="B60" s="351" t="s">
        <v>1064</v>
      </c>
      <c r="C60" s="138" t="s">
        <v>584</v>
      </c>
      <c r="D60" s="416">
        <v>180</v>
      </c>
      <c r="E60" s="1118"/>
      <c r="F60" s="1086">
        <f>D60*E60</f>
        <v>0</v>
      </c>
    </row>
    <row r="62" spans="1:252">
      <c r="A62" s="215"/>
      <c r="B62" s="219" t="s">
        <v>863</v>
      </c>
      <c r="C62" s="222"/>
      <c r="D62" s="223"/>
      <c r="E62" s="1091"/>
      <c r="F62" s="1092">
        <f>SUM(F60:F61)</f>
        <v>0</v>
      </c>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08"/>
      <c r="CD62" s="208"/>
      <c r="CE62" s="208"/>
      <c r="CF62" s="208"/>
      <c r="CG62" s="208"/>
      <c r="CH62" s="208"/>
      <c r="CI62" s="208"/>
      <c r="CJ62" s="208"/>
      <c r="CK62" s="208"/>
      <c r="CL62" s="208"/>
      <c r="CM62" s="208"/>
      <c r="CN62" s="208"/>
      <c r="CO62" s="208"/>
      <c r="CP62" s="208"/>
      <c r="CQ62" s="208"/>
      <c r="CR62" s="208"/>
      <c r="CS62" s="208"/>
      <c r="CT62" s="208"/>
      <c r="CU62" s="208"/>
      <c r="CV62" s="208"/>
      <c r="CW62" s="208"/>
      <c r="CX62" s="208"/>
      <c r="CY62" s="208"/>
      <c r="CZ62" s="208"/>
      <c r="DA62" s="208"/>
      <c r="DB62" s="208"/>
      <c r="DC62" s="208"/>
      <c r="DD62" s="208"/>
      <c r="DE62" s="208"/>
      <c r="DF62" s="208"/>
      <c r="DG62" s="208"/>
      <c r="DH62" s="208"/>
      <c r="DI62" s="208"/>
      <c r="DJ62" s="208"/>
      <c r="DK62" s="208"/>
      <c r="DL62" s="208"/>
      <c r="DM62" s="208"/>
      <c r="DN62" s="208"/>
      <c r="DO62" s="208"/>
      <c r="DP62" s="208"/>
      <c r="DQ62" s="208"/>
      <c r="DR62" s="208"/>
      <c r="DS62" s="208"/>
      <c r="DT62" s="208"/>
      <c r="DU62" s="208"/>
      <c r="DV62" s="208"/>
      <c r="DW62" s="208"/>
      <c r="DX62" s="208"/>
      <c r="DY62" s="208"/>
      <c r="DZ62" s="208"/>
      <c r="EA62" s="208"/>
      <c r="EB62" s="208"/>
      <c r="EC62" s="208"/>
      <c r="ED62" s="208"/>
      <c r="EE62" s="208"/>
      <c r="EF62" s="208"/>
      <c r="EG62" s="208"/>
      <c r="EH62" s="208"/>
      <c r="EI62" s="208"/>
      <c r="EJ62" s="208"/>
      <c r="EK62" s="208"/>
      <c r="EL62" s="208"/>
      <c r="EM62" s="208"/>
      <c r="EN62" s="208"/>
      <c r="EO62" s="208"/>
      <c r="EP62" s="208"/>
      <c r="EQ62" s="208"/>
      <c r="ER62" s="208"/>
      <c r="ES62" s="208"/>
      <c r="ET62" s="208"/>
      <c r="EU62" s="208"/>
      <c r="EV62" s="208"/>
      <c r="EW62" s="208"/>
      <c r="EX62" s="208"/>
      <c r="EY62" s="208"/>
      <c r="EZ62" s="208"/>
      <c r="FA62" s="208"/>
      <c r="FB62" s="208"/>
      <c r="FC62" s="208"/>
      <c r="FD62" s="208"/>
      <c r="FE62" s="208"/>
      <c r="FF62" s="208"/>
      <c r="FG62" s="208"/>
      <c r="FH62" s="208"/>
      <c r="FI62" s="208"/>
      <c r="FJ62" s="208"/>
      <c r="FK62" s="208"/>
      <c r="FL62" s="208"/>
      <c r="FM62" s="208"/>
      <c r="FN62" s="208"/>
      <c r="FO62" s="208"/>
      <c r="FP62" s="208"/>
      <c r="FQ62" s="208"/>
      <c r="FR62" s="208"/>
      <c r="FS62" s="208"/>
      <c r="FT62" s="208"/>
      <c r="FU62" s="208"/>
      <c r="FV62" s="208"/>
      <c r="FW62" s="208"/>
      <c r="FX62" s="208"/>
      <c r="FY62" s="208"/>
      <c r="FZ62" s="208"/>
      <c r="GA62" s="208"/>
      <c r="GB62" s="208"/>
      <c r="GC62" s="208"/>
      <c r="GD62" s="208"/>
      <c r="GE62" s="208"/>
      <c r="GF62" s="208"/>
      <c r="GG62" s="208"/>
      <c r="GH62" s="208"/>
      <c r="GI62" s="208"/>
      <c r="GJ62" s="208"/>
      <c r="GK62" s="208"/>
      <c r="GL62" s="208"/>
      <c r="GM62" s="208"/>
      <c r="GN62" s="208"/>
      <c r="GO62" s="208"/>
      <c r="GP62" s="208"/>
      <c r="GQ62" s="208"/>
      <c r="GR62" s="208"/>
      <c r="GS62" s="208"/>
      <c r="GT62" s="208"/>
      <c r="GU62" s="208"/>
      <c r="GV62" s="208"/>
      <c r="GW62" s="208"/>
      <c r="GX62" s="208"/>
      <c r="GY62" s="208"/>
      <c r="GZ62" s="208"/>
      <c r="HA62" s="208"/>
      <c r="HB62" s="208"/>
      <c r="HC62" s="208"/>
      <c r="HD62" s="208"/>
      <c r="HE62" s="208"/>
      <c r="HF62" s="208"/>
      <c r="HG62" s="208"/>
      <c r="HH62" s="208"/>
      <c r="HI62" s="208"/>
      <c r="HJ62" s="208"/>
      <c r="HK62" s="208"/>
      <c r="HL62" s="208"/>
      <c r="HM62" s="208"/>
      <c r="HN62" s="208"/>
      <c r="HO62" s="208"/>
      <c r="HP62" s="208"/>
      <c r="HQ62" s="208"/>
      <c r="HR62" s="208"/>
      <c r="HS62" s="208"/>
      <c r="HT62" s="208"/>
      <c r="HU62" s="208"/>
      <c r="HV62" s="208"/>
      <c r="HW62" s="208"/>
      <c r="HX62" s="208"/>
      <c r="HY62" s="208"/>
      <c r="HZ62" s="208"/>
      <c r="IA62" s="208"/>
      <c r="IB62" s="208"/>
      <c r="IC62" s="208"/>
      <c r="ID62" s="208"/>
      <c r="IE62" s="208"/>
      <c r="IF62" s="208"/>
      <c r="IG62" s="208"/>
      <c r="IH62" s="208"/>
      <c r="II62" s="208"/>
      <c r="IJ62" s="208"/>
      <c r="IK62" s="208"/>
      <c r="IL62" s="208"/>
      <c r="IM62" s="208"/>
      <c r="IN62" s="208"/>
      <c r="IO62" s="208"/>
    </row>
  </sheetData>
  <sheetProtection password="EBCE" sheet="1" objects="1" scenarios="1"/>
  <protectedRanges>
    <protectedRange sqref="E36:F36 E42:F42 E38:F38 E44:F44 E45" name="Obseg5_11_1"/>
    <protectedRange sqref="E50:F50" name="Obseg5_20_1_1"/>
    <protectedRange sqref="E33:E35 E46:E48" name="Obseg5_5_1_1_1_1_1"/>
    <protectedRange sqref="F33:F35 F37 F39 F41 F43 F60 F45:F49" name="Obseg5_4_4_14_1_1"/>
    <protectedRange sqref="F1:F2 F9:F11" name="Obseg5_14_1_1_1"/>
    <protectedRange sqref="E56:F56 E6:F6 E59:F59" name="Obseg5_11_1_1"/>
    <protectedRange sqref="E62:F62" name="Obseg5_10_1"/>
    <protectedRange sqref="E3:F4 E7:F7" name="Obseg5_1"/>
    <protectedRange sqref="E8:F8" name="Obseg5_15_1_1_1_1"/>
  </protectedRanges>
  <phoneticPr fontId="113" type="noConversion"/>
  <pageMargins left="0.7" right="0.7" top="0.75" bottom="0.75" header="0.3" footer="0.3"/>
  <pageSetup paperSize="9" scale="88" orientation="portrait" r:id="rId1"/>
  <rowBreaks count="2" manualBreakCount="2">
    <brk id="32" max="16383" man="1"/>
    <brk id="4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F18" sqref="F18"/>
    </sheetView>
  </sheetViews>
  <sheetFormatPr defaultColWidth="9.109375" defaultRowHeight="13.2"/>
  <cols>
    <col min="1" max="1" width="3.88671875" style="926" customWidth="1"/>
    <col min="2" max="2" width="4" style="928" customWidth="1"/>
    <col min="3" max="3" width="40.6640625" style="927" customWidth="1"/>
    <col min="4" max="4" width="6.5546875" style="927" customWidth="1"/>
    <col min="5" max="5" width="6.6640625" style="927" customWidth="1"/>
    <col min="6" max="6" width="18.44140625" style="958" customWidth="1"/>
    <col min="7" max="7" width="17.44140625" style="572" customWidth="1"/>
    <col min="8" max="16384" width="9.109375" style="549"/>
  </cols>
  <sheetData>
    <row r="1" spans="1:7" ht="16.8">
      <c r="A1" s="911"/>
      <c r="B1" s="912"/>
      <c r="C1" s="913"/>
      <c r="D1" s="547"/>
      <c r="E1" s="547"/>
      <c r="F1" s="951"/>
      <c r="G1" s="548"/>
    </row>
    <row r="2" spans="1:7" ht="16.8">
      <c r="A2" s="911"/>
      <c r="B2" s="912"/>
      <c r="C2" s="913"/>
      <c r="D2" s="547"/>
      <c r="E2" s="547"/>
      <c r="F2" s="951"/>
      <c r="G2" s="548"/>
    </row>
    <row r="3" spans="1:7" ht="16.8">
      <c r="A3" s="911"/>
      <c r="B3" s="912"/>
      <c r="C3" s="913"/>
      <c r="D3" s="547"/>
      <c r="E3" s="547"/>
      <c r="F3" s="951"/>
      <c r="G3" s="548"/>
    </row>
    <row r="4" spans="1:7" ht="16.8">
      <c r="A4" s="911"/>
      <c r="B4" s="912"/>
      <c r="C4" s="913"/>
      <c r="D4" s="547"/>
      <c r="E4" s="547"/>
      <c r="F4" s="951"/>
      <c r="G4" s="548"/>
    </row>
    <row r="5" spans="1:7">
      <c r="A5" s="914"/>
      <c r="B5" s="915"/>
      <c r="C5" s="552"/>
      <c r="D5" s="553"/>
      <c r="E5" s="553"/>
      <c r="F5" s="952"/>
      <c r="G5" s="548"/>
    </row>
    <row r="6" spans="1:7" ht="13.8">
      <c r="A6" s="554"/>
      <c r="B6" s="554"/>
      <c r="C6" s="554" t="s">
        <v>620</v>
      </c>
      <c r="D6" s="553"/>
      <c r="E6" s="553"/>
      <c r="F6" s="952"/>
      <c r="G6" s="548"/>
    </row>
    <row r="7" spans="1:7" ht="13.8">
      <c r="A7" s="554"/>
      <c r="B7" s="554"/>
      <c r="C7" s="554"/>
      <c r="D7" s="553"/>
      <c r="E7" s="553"/>
      <c r="F7" s="952"/>
      <c r="G7" s="548"/>
    </row>
    <row r="8" spans="1:7" ht="15.6">
      <c r="A8" s="554"/>
      <c r="B8" s="554"/>
      <c r="C8" s="584" t="s">
        <v>632</v>
      </c>
      <c r="D8" s="553"/>
      <c r="E8" s="553"/>
      <c r="F8" s="953">
        <f>'El- energetska sanacija'!G106</f>
        <v>0</v>
      </c>
      <c r="G8" s="548"/>
    </row>
    <row r="9" spans="1:7" ht="13.8">
      <c r="A9" s="554"/>
      <c r="B9" s="554"/>
      <c r="C9" s="554"/>
      <c r="D9" s="553"/>
      <c r="E9" s="553"/>
      <c r="F9" s="952"/>
      <c r="G9" s="548"/>
    </row>
    <row r="10" spans="1:7" ht="16.5" customHeight="1">
      <c r="A10" s="554"/>
      <c r="B10" s="554"/>
      <c r="C10" s="554" t="s">
        <v>621</v>
      </c>
      <c r="D10" s="916"/>
      <c r="E10" s="916"/>
      <c r="F10" s="953">
        <f>'EI-KOTLOVNICA - energetska sanc'!$G$107</f>
        <v>0</v>
      </c>
      <c r="G10" s="560"/>
    </row>
    <row r="11" spans="1:7" ht="16.5" customHeight="1">
      <c r="A11" s="554"/>
      <c r="B11" s="554"/>
      <c r="C11" s="554"/>
      <c r="D11" s="916"/>
      <c r="E11" s="916"/>
      <c r="F11" s="953"/>
      <c r="G11" s="560"/>
    </row>
    <row r="12" spans="1:7" ht="16.5" customHeight="1">
      <c r="A12" s="554"/>
      <c r="B12" s="554"/>
      <c r="C12" s="554" t="s">
        <v>1042</v>
      </c>
      <c r="D12" s="916"/>
      <c r="E12" s="916"/>
      <c r="F12" s="953">
        <f>CNS!G603</f>
        <v>0</v>
      </c>
      <c r="G12" s="560"/>
    </row>
    <row r="13" spans="1:7" ht="16.5" customHeight="1">
      <c r="A13" s="554"/>
      <c r="B13" s="554"/>
      <c r="C13" s="554"/>
      <c r="D13" s="916"/>
      <c r="E13" s="916"/>
      <c r="F13" s="953"/>
      <c r="G13" s="560"/>
    </row>
    <row r="14" spans="1:7" ht="18.75" customHeight="1" thickBot="1">
      <c r="A14" s="561"/>
      <c r="B14" s="561"/>
      <c r="C14" s="561"/>
      <c r="D14" s="917"/>
      <c r="E14" s="918"/>
      <c r="F14" s="954"/>
      <c r="G14" s="564"/>
    </row>
    <row r="15" spans="1:7" s="566" customFormat="1" ht="20.25" customHeight="1" thickTop="1">
      <c r="A15" s="598"/>
      <c r="B15" s="599"/>
      <c r="C15" s="916"/>
      <c r="D15" s="916"/>
      <c r="E15" s="919"/>
      <c r="F15" s="955"/>
      <c r="G15" s="556"/>
    </row>
    <row r="16" spans="1:7" s="566" customFormat="1" ht="20.25" customHeight="1">
      <c r="A16" s="598"/>
      <c r="B16" s="599"/>
      <c r="C16" s="554" t="s">
        <v>622</v>
      </c>
      <c r="D16" s="916"/>
      <c r="E16" s="919"/>
      <c r="F16" s="956">
        <f>SUM(F7:F14)</f>
        <v>0</v>
      </c>
      <c r="G16" s="556"/>
    </row>
    <row r="17" spans="1:8" s="566" customFormat="1" ht="20.25" customHeight="1">
      <c r="A17" s="598"/>
      <c r="B17" s="599"/>
      <c r="C17" s="916"/>
      <c r="D17" s="916"/>
      <c r="E17" s="919"/>
      <c r="F17" s="955"/>
      <c r="G17" s="556"/>
    </row>
    <row r="18" spans="1:8">
      <c r="A18" s="920"/>
      <c r="B18" s="921"/>
      <c r="C18" s="569" t="s">
        <v>623</v>
      </c>
      <c r="D18" s="922"/>
      <c r="E18" s="923"/>
      <c r="F18" s="957"/>
    </row>
    <row r="19" spans="1:8">
      <c r="A19" s="924"/>
      <c r="B19" s="924"/>
      <c r="C19" s="925"/>
      <c r="D19" s="547"/>
      <c r="E19" s="547"/>
      <c r="F19" s="951"/>
      <c r="G19" s="548"/>
    </row>
    <row r="20" spans="1:8" ht="13.8">
      <c r="A20" s="924"/>
      <c r="B20" s="924"/>
      <c r="C20" s="925"/>
      <c r="D20" s="547"/>
      <c r="E20" s="547"/>
      <c r="F20" s="951"/>
      <c r="G20" s="575"/>
    </row>
    <row r="21" spans="1:8" ht="13.8">
      <c r="B21" s="926"/>
      <c r="G21" s="575"/>
    </row>
    <row r="22" spans="1:8">
      <c r="B22" s="926"/>
    </row>
    <row r="23" spans="1:8">
      <c r="B23" s="926"/>
    </row>
    <row r="24" spans="1:8" s="566" customFormat="1">
      <c r="A24" s="926"/>
      <c r="B24" s="926"/>
      <c r="C24" s="927"/>
      <c r="D24" s="927"/>
      <c r="E24" s="927"/>
      <c r="F24" s="958"/>
      <c r="G24" s="572"/>
      <c r="H24" s="549"/>
    </row>
    <row r="25" spans="1:8" s="566" customFormat="1">
      <c r="A25" s="926"/>
      <c r="B25" s="926"/>
      <c r="C25" s="927"/>
      <c r="D25" s="927"/>
      <c r="E25" s="927"/>
      <c r="F25" s="958"/>
      <c r="G25" s="572"/>
      <c r="H25" s="549"/>
    </row>
    <row r="26" spans="1:8" s="566" customFormat="1">
      <c r="A26" s="926"/>
      <c r="B26" s="926"/>
      <c r="C26" s="927"/>
      <c r="D26" s="927"/>
      <c r="E26" s="927"/>
      <c r="F26" s="958"/>
      <c r="G26" s="572"/>
      <c r="H26" s="549"/>
    </row>
    <row r="27" spans="1:8" s="566" customFormat="1">
      <c r="A27" s="926"/>
      <c r="B27" s="926"/>
      <c r="C27" s="927"/>
      <c r="D27" s="927"/>
      <c r="E27" s="927"/>
      <c r="F27" s="958"/>
      <c r="G27" s="572"/>
      <c r="H27" s="549"/>
    </row>
    <row r="28" spans="1:8" s="566" customFormat="1">
      <c r="A28" s="926"/>
      <c r="B28" s="926"/>
      <c r="C28" s="927"/>
      <c r="D28" s="927"/>
      <c r="E28" s="927"/>
      <c r="F28" s="958"/>
      <c r="G28" s="572"/>
      <c r="H28" s="549"/>
    </row>
    <row r="29" spans="1:8" s="566" customFormat="1">
      <c r="A29" s="926"/>
      <c r="B29" s="926"/>
      <c r="C29" s="927"/>
      <c r="D29" s="927"/>
      <c r="E29" s="927"/>
      <c r="F29" s="958"/>
      <c r="G29" s="572"/>
      <c r="H29" s="549"/>
    </row>
    <row r="30" spans="1:8" s="566" customFormat="1">
      <c r="A30" s="926"/>
      <c r="B30" s="926"/>
      <c r="C30" s="927"/>
      <c r="D30" s="927"/>
      <c r="E30" s="927"/>
      <c r="F30" s="958"/>
      <c r="G30" s="572"/>
      <c r="H30" s="549"/>
    </row>
    <row r="31" spans="1:8" s="566" customFormat="1">
      <c r="A31" s="926"/>
      <c r="B31" s="926"/>
      <c r="C31" s="927"/>
      <c r="D31" s="927"/>
      <c r="E31" s="927"/>
      <c r="F31" s="958"/>
      <c r="G31" s="572"/>
      <c r="H31" s="549"/>
    </row>
    <row r="32" spans="1:8" s="566" customFormat="1">
      <c r="A32" s="926"/>
      <c r="B32" s="926"/>
      <c r="C32" s="927"/>
      <c r="D32" s="927"/>
      <c r="E32" s="927"/>
      <c r="F32" s="958"/>
      <c r="G32" s="572"/>
      <c r="H32" s="549"/>
    </row>
    <row r="33" spans="1:8" s="566" customFormat="1">
      <c r="A33" s="926"/>
      <c r="B33" s="926"/>
      <c r="C33" s="927"/>
      <c r="D33" s="927"/>
      <c r="E33" s="927"/>
      <c r="F33" s="958"/>
      <c r="G33" s="572"/>
      <c r="H33" s="549"/>
    </row>
    <row r="34" spans="1:8" s="566" customFormat="1">
      <c r="A34" s="926"/>
      <c r="B34" s="926"/>
      <c r="C34" s="927"/>
      <c r="D34" s="927"/>
      <c r="E34" s="927"/>
      <c r="F34" s="958"/>
      <c r="G34" s="572"/>
      <c r="H34" s="549"/>
    </row>
  </sheetData>
  <sheetProtection password="EBCE" sheet="1" objects="1" scenarios="1"/>
  <phoneticPr fontId="117" type="noConversion"/>
  <pageMargins left="0.98425196850393704" right="0.74803149606299213" top="0.98425196850393704" bottom="0.98425196850393704" header="0.39370078740157483" footer="0.39370078740157483"/>
  <pageSetup paperSize="9" scale="90" firstPageNumber="62" orientation="portrait" useFirstPageNumber="1" r:id="rId1"/>
  <headerFooter alignWithMargins="0">
    <oddHeader xml:space="preserve">&amp;L&amp;"Times New Roman CE,Ležeče"&amp;9&amp;UESPiN d.o.o., Bernekerjeva 12, Ljubljana&amp;8&amp;U
Elektro Svetovanje, Projektiranje in Nadzor&amp;R&amp;8DOM BOHINJ, 
Projekt št. CŠOD/PZI/2014, Načrt št. E-72/14, Mapa 4
</oddHeader>
    <oddFooter>&amp;C&amp;P/62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topLeftCell="A10" workbookViewId="0">
      <selection activeCell="F18" sqref="F18"/>
    </sheetView>
  </sheetViews>
  <sheetFormatPr defaultColWidth="9.109375" defaultRowHeight="13.2"/>
  <cols>
    <col min="1" max="1" width="3.88671875" style="576" customWidth="1"/>
    <col min="2" max="2" width="4" style="577" customWidth="1"/>
    <col min="3" max="3" width="40.6640625" style="566" customWidth="1"/>
    <col min="4" max="4" width="6.5546875" style="566" customWidth="1"/>
    <col min="5" max="5" width="6.6640625" style="566" customWidth="1"/>
    <col min="6" max="6" width="12" style="1246" customWidth="1"/>
    <col min="7" max="7" width="13.109375" style="1247" customWidth="1"/>
    <col min="8" max="16384" width="9.109375" style="549"/>
  </cols>
  <sheetData>
    <row r="1" spans="1:9" ht="16.8">
      <c r="A1" s="578" t="s">
        <v>1166</v>
      </c>
      <c r="B1" s="545"/>
      <c r="C1" s="546" t="s">
        <v>624</v>
      </c>
      <c r="D1" s="547"/>
      <c r="E1" s="547"/>
      <c r="F1" s="1237"/>
      <c r="G1" s="1238"/>
    </row>
    <row r="2" spans="1:9">
      <c r="A2" s="573"/>
      <c r="B2" s="545"/>
      <c r="C2" s="574"/>
      <c r="D2" s="547"/>
      <c r="E2" s="547"/>
      <c r="F2" s="1237"/>
      <c r="G2" s="1238"/>
      <c r="H2" s="579"/>
      <c r="I2" s="579"/>
    </row>
    <row r="3" spans="1:9" ht="57.6">
      <c r="A3" s="573"/>
      <c r="B3" s="545"/>
      <c r="C3" s="580" t="s">
        <v>625</v>
      </c>
      <c r="D3" s="547"/>
      <c r="E3" s="547"/>
      <c r="F3" s="1237"/>
      <c r="G3" s="1238"/>
      <c r="H3" s="579"/>
      <c r="I3" s="579"/>
    </row>
    <row r="4" spans="1:9">
      <c r="A4" s="573"/>
      <c r="B4" s="545"/>
      <c r="C4" s="574"/>
      <c r="D4" s="547"/>
      <c r="E4" s="547"/>
      <c r="F4" s="1237"/>
      <c r="G4" s="1238"/>
      <c r="H4" s="579"/>
      <c r="I4" s="579"/>
    </row>
    <row r="5" spans="1:9" ht="136.80000000000001">
      <c r="A5" s="550"/>
      <c r="B5" s="551"/>
      <c r="C5" s="581" t="s">
        <v>626</v>
      </c>
      <c r="D5" s="553"/>
      <c r="E5" s="553"/>
      <c r="F5" s="1237"/>
      <c r="G5" s="1238"/>
      <c r="H5" s="579"/>
      <c r="I5" s="579"/>
    </row>
    <row r="6" spans="1:9">
      <c r="A6" s="550"/>
      <c r="B6" s="551"/>
      <c r="C6" s="581"/>
      <c r="D6" s="553"/>
      <c r="E6" s="553"/>
      <c r="F6" s="1237"/>
      <c r="G6" s="1238"/>
      <c r="H6" s="579"/>
      <c r="I6" s="579"/>
    </row>
    <row r="7" spans="1:9">
      <c r="A7" s="550"/>
      <c r="B7" s="551"/>
      <c r="C7" s="552" t="s">
        <v>627</v>
      </c>
      <c r="D7" s="553" t="s">
        <v>628</v>
      </c>
      <c r="E7" s="553" t="s">
        <v>629</v>
      </c>
      <c r="F7" s="1237" t="s">
        <v>630</v>
      </c>
      <c r="G7" s="1238" t="s">
        <v>631</v>
      </c>
      <c r="H7" s="579"/>
      <c r="I7" s="579"/>
    </row>
    <row r="8" spans="1:9">
      <c r="A8" s="550"/>
      <c r="B8" s="551"/>
      <c r="C8" s="552"/>
      <c r="D8" s="553"/>
      <c r="E8" s="553"/>
      <c r="F8" s="1237"/>
      <c r="G8" s="1238"/>
      <c r="H8" s="579"/>
      <c r="I8" s="579"/>
    </row>
    <row r="9" spans="1:9" ht="16.2">
      <c r="A9" s="582" t="s">
        <v>1036</v>
      </c>
      <c r="B9" s="583"/>
      <c r="C9" s="584" t="s">
        <v>632</v>
      </c>
      <c r="D9" s="585"/>
      <c r="E9" s="585"/>
      <c r="F9" s="1237"/>
      <c r="G9" s="1238"/>
      <c r="H9" s="579"/>
      <c r="I9" s="579"/>
    </row>
    <row r="10" spans="1:9">
      <c r="A10" s="550"/>
      <c r="B10" s="551"/>
      <c r="C10" s="552"/>
      <c r="D10" s="553"/>
      <c r="E10" s="553"/>
      <c r="F10" s="1309"/>
      <c r="G10" s="1310"/>
      <c r="H10" s="579"/>
      <c r="I10" s="579"/>
    </row>
    <row r="11" spans="1:9" s="1306" customFormat="1" ht="13.8">
      <c r="A11" s="1303" t="s">
        <v>998</v>
      </c>
      <c r="B11" s="1304"/>
      <c r="C11" s="1260" t="s">
        <v>839</v>
      </c>
      <c r="D11" s="587"/>
      <c r="E11" s="587"/>
      <c r="F11" s="1307"/>
      <c r="G11" s="1308"/>
      <c r="H11" s="1305"/>
      <c r="I11" s="1305"/>
    </row>
    <row r="12" spans="1:9">
      <c r="A12" s="557"/>
      <c r="B12" s="551"/>
      <c r="C12" s="559"/>
      <c r="D12" s="555"/>
      <c r="E12" s="555"/>
      <c r="F12" s="1239"/>
      <c r="G12" s="1240"/>
      <c r="H12" s="579"/>
      <c r="I12" s="579"/>
    </row>
    <row r="13" spans="1:9">
      <c r="A13" s="557"/>
      <c r="B13" s="551"/>
      <c r="C13" s="613" t="s">
        <v>840</v>
      </c>
      <c r="D13" s="555"/>
      <c r="E13" s="555"/>
      <c r="F13" s="1239"/>
      <c r="G13" s="1240"/>
      <c r="H13" s="586"/>
      <c r="I13" s="579"/>
    </row>
    <row r="14" spans="1:9">
      <c r="A14" s="557"/>
      <c r="B14" s="551"/>
      <c r="C14" s="613" t="s">
        <v>841</v>
      </c>
      <c r="D14" s="555"/>
      <c r="E14" s="555"/>
      <c r="F14" s="1239"/>
      <c r="G14" s="1240"/>
      <c r="H14" s="586"/>
      <c r="I14" s="579"/>
    </row>
    <row r="15" spans="1:9">
      <c r="A15" s="557"/>
      <c r="B15" s="551"/>
      <c r="C15" s="613" t="s">
        <v>842</v>
      </c>
      <c r="D15" s="555"/>
      <c r="E15" s="555"/>
      <c r="F15" s="1239"/>
      <c r="G15" s="1240"/>
      <c r="H15" s="586"/>
      <c r="I15" s="579"/>
    </row>
    <row r="16" spans="1:9">
      <c r="A16" s="557"/>
      <c r="B16" s="551"/>
      <c r="C16" s="559"/>
      <c r="D16" s="555"/>
      <c r="E16" s="555"/>
      <c r="F16" s="1239"/>
      <c r="G16" s="1240"/>
      <c r="H16" s="586"/>
      <c r="I16" s="579"/>
    </row>
    <row r="17" spans="1:9" ht="52.8">
      <c r="A17" s="588" t="s">
        <v>1161</v>
      </c>
      <c r="B17" s="551"/>
      <c r="C17" s="593" t="s">
        <v>527</v>
      </c>
      <c r="D17" s="555"/>
      <c r="E17" s="555"/>
      <c r="F17" s="1239"/>
      <c r="G17" s="1240"/>
      <c r="H17" s="586"/>
      <c r="I17" s="579"/>
    </row>
    <row r="18" spans="1:9" ht="26.4">
      <c r="A18" s="557"/>
      <c r="B18" s="622" t="s">
        <v>843</v>
      </c>
      <c r="C18" s="593" t="s">
        <v>844</v>
      </c>
      <c r="D18" s="591" t="s">
        <v>1173</v>
      </c>
      <c r="E18" s="591">
        <v>122</v>
      </c>
      <c r="F18" s="1239"/>
      <c r="G18" s="1240">
        <f>(E18*F18)</f>
        <v>0</v>
      </c>
      <c r="H18" s="592"/>
      <c r="I18" s="579"/>
    </row>
    <row r="19" spans="1:9">
      <c r="A19" s="557"/>
      <c r="B19" s="622"/>
      <c r="C19" s="593"/>
      <c r="D19" s="591"/>
      <c r="E19" s="591"/>
      <c r="F19" s="1239"/>
      <c r="G19" s="1240"/>
      <c r="H19" s="592"/>
      <c r="I19" s="579"/>
    </row>
    <row r="20" spans="1:9" ht="52.8">
      <c r="A20" s="588" t="s">
        <v>1163</v>
      </c>
      <c r="B20" s="622"/>
      <c r="C20" s="593" t="s">
        <v>528</v>
      </c>
      <c r="D20" s="591"/>
      <c r="E20" s="591"/>
      <c r="F20" s="1239"/>
      <c r="G20" s="1240"/>
      <c r="H20" s="592"/>
      <c r="I20" s="579"/>
    </row>
    <row r="21" spans="1:9" ht="26.4">
      <c r="A21" s="557"/>
      <c r="B21" s="622" t="s">
        <v>845</v>
      </c>
      <c r="C21" s="593" t="s">
        <v>846</v>
      </c>
      <c r="D21" s="591" t="s">
        <v>1173</v>
      </c>
      <c r="E21" s="591">
        <v>21</v>
      </c>
      <c r="F21" s="1239"/>
      <c r="G21" s="1240">
        <f>(E21*F21)</f>
        <v>0</v>
      </c>
      <c r="H21" s="592"/>
      <c r="I21" s="579"/>
    </row>
    <row r="22" spans="1:9">
      <c r="A22" s="557"/>
      <c r="B22" s="622"/>
      <c r="C22" s="623"/>
      <c r="D22" s="591"/>
      <c r="E22" s="591"/>
      <c r="F22" s="1239"/>
      <c r="G22" s="1240"/>
      <c r="H22" s="592"/>
      <c r="I22" s="579"/>
    </row>
    <row r="23" spans="1:9" ht="52.8">
      <c r="A23" s="588" t="s">
        <v>1165</v>
      </c>
      <c r="B23" s="622"/>
      <c r="C23" s="593" t="s">
        <v>847</v>
      </c>
      <c r="D23" s="591"/>
      <c r="E23" s="591"/>
      <c r="F23" s="1239"/>
      <c r="G23" s="1240"/>
      <c r="H23" s="592"/>
      <c r="I23" s="579"/>
    </row>
    <row r="24" spans="1:9">
      <c r="A24" s="557"/>
      <c r="B24" s="622" t="s">
        <v>848</v>
      </c>
      <c r="C24" s="593" t="s">
        <v>849</v>
      </c>
      <c r="D24" s="591" t="s">
        <v>1173</v>
      </c>
      <c r="E24" s="591">
        <v>44</v>
      </c>
      <c r="F24" s="1239"/>
      <c r="G24" s="1240">
        <f>(E24*F24)</f>
        <v>0</v>
      </c>
      <c r="H24" s="592"/>
      <c r="I24" s="579"/>
    </row>
    <row r="25" spans="1:9">
      <c r="A25" s="557"/>
      <c r="B25" s="622" t="s">
        <v>850</v>
      </c>
      <c r="C25" s="593" t="s">
        <v>851</v>
      </c>
      <c r="D25" s="591" t="s">
        <v>1173</v>
      </c>
      <c r="E25" s="591">
        <v>57</v>
      </c>
      <c r="F25" s="1239"/>
      <c r="G25" s="1240">
        <f>(E25*F25)</f>
        <v>0</v>
      </c>
      <c r="H25" s="592"/>
      <c r="I25" s="579"/>
    </row>
    <row r="26" spans="1:9">
      <c r="A26" s="557"/>
      <c r="B26" s="622"/>
      <c r="C26" s="593"/>
      <c r="D26" s="591"/>
      <c r="E26" s="591"/>
      <c r="F26" s="1239"/>
      <c r="G26" s="1240"/>
      <c r="H26" s="592"/>
      <c r="I26" s="579"/>
    </row>
    <row r="27" spans="1:9" ht="52.8">
      <c r="A27" s="588" t="s">
        <v>1166</v>
      </c>
      <c r="B27" s="622"/>
      <c r="C27" s="593" t="s">
        <v>11</v>
      </c>
      <c r="D27" s="591"/>
      <c r="E27" s="591"/>
      <c r="F27" s="1239"/>
      <c r="G27" s="1240"/>
      <c r="H27" s="592"/>
      <c r="I27" s="579"/>
    </row>
    <row r="28" spans="1:9">
      <c r="A28" s="557"/>
      <c r="B28" s="622" t="s">
        <v>12</v>
      </c>
      <c r="C28" s="593" t="s">
        <v>13</v>
      </c>
      <c r="D28" s="591" t="s">
        <v>1173</v>
      </c>
      <c r="E28" s="591">
        <v>13</v>
      </c>
      <c r="F28" s="1239"/>
      <c r="G28" s="1240">
        <f>(E28*F28)</f>
        <v>0</v>
      </c>
      <c r="H28" s="592"/>
      <c r="I28" s="579"/>
    </row>
    <row r="29" spans="1:9">
      <c r="A29" s="557"/>
      <c r="B29" s="622"/>
      <c r="C29" s="593"/>
      <c r="D29" s="591"/>
      <c r="E29" s="591"/>
      <c r="F29" s="1239"/>
      <c r="G29" s="1240"/>
      <c r="H29" s="592"/>
      <c r="I29" s="579"/>
    </row>
    <row r="30" spans="1:9" ht="52.8">
      <c r="A30" s="588" t="s">
        <v>1167</v>
      </c>
      <c r="B30" s="622"/>
      <c r="C30" s="593" t="s">
        <v>465</v>
      </c>
      <c r="D30" s="591"/>
      <c r="E30" s="591"/>
      <c r="F30" s="1239"/>
      <c r="G30" s="1240"/>
      <c r="H30" s="592"/>
      <c r="I30" s="579"/>
    </row>
    <row r="31" spans="1:9" ht="26.4">
      <c r="A31" s="557"/>
      <c r="B31" s="622" t="s">
        <v>466</v>
      </c>
      <c r="C31" s="593" t="s">
        <v>467</v>
      </c>
      <c r="D31" s="591" t="s">
        <v>1173</v>
      </c>
      <c r="E31" s="591">
        <v>4</v>
      </c>
      <c r="F31" s="1239"/>
      <c r="G31" s="1240">
        <f>(E31*F31)</f>
        <v>0</v>
      </c>
      <c r="H31" s="592"/>
      <c r="I31" s="579"/>
    </row>
    <row r="32" spans="1:9">
      <c r="A32" s="557"/>
      <c r="B32" s="622"/>
      <c r="C32" s="593"/>
      <c r="D32" s="591"/>
      <c r="E32" s="591"/>
      <c r="F32" s="1239"/>
      <c r="G32" s="1240"/>
      <c r="H32" s="592"/>
      <c r="I32" s="579"/>
    </row>
    <row r="33" spans="1:9" ht="52.8">
      <c r="A33" s="588" t="s">
        <v>1169</v>
      </c>
      <c r="B33" s="622"/>
      <c r="C33" s="593" t="s">
        <v>468</v>
      </c>
      <c r="D33" s="591"/>
      <c r="E33" s="591"/>
      <c r="F33" s="1239"/>
      <c r="G33" s="1240"/>
      <c r="H33" s="592"/>
      <c r="I33" s="579"/>
    </row>
    <row r="34" spans="1:9">
      <c r="A34" s="557"/>
      <c r="B34" s="622" t="s">
        <v>469</v>
      </c>
      <c r="C34" s="593" t="s">
        <v>470</v>
      </c>
      <c r="D34" s="591" t="s">
        <v>1173</v>
      </c>
      <c r="E34" s="591">
        <v>3</v>
      </c>
      <c r="F34" s="1239"/>
      <c r="G34" s="1240">
        <f>(E34*F34)</f>
        <v>0</v>
      </c>
      <c r="H34" s="592"/>
      <c r="I34" s="579"/>
    </row>
    <row r="35" spans="1:9">
      <c r="A35" s="557"/>
      <c r="B35" s="622"/>
      <c r="C35" s="593"/>
      <c r="D35" s="591"/>
      <c r="E35" s="591"/>
      <c r="F35" s="1239"/>
      <c r="G35" s="1240"/>
      <c r="H35" s="592"/>
      <c r="I35" s="579"/>
    </row>
    <row r="36" spans="1:9" ht="66">
      <c r="A36" s="588" t="s">
        <v>1170</v>
      </c>
      <c r="B36" s="622"/>
      <c r="C36" s="593" t="s">
        <v>471</v>
      </c>
      <c r="D36" s="591"/>
      <c r="E36" s="591"/>
      <c r="F36" s="1239"/>
      <c r="G36" s="1240"/>
      <c r="H36" s="592"/>
      <c r="I36" s="579"/>
    </row>
    <row r="37" spans="1:9">
      <c r="A37" s="557"/>
      <c r="B37" s="622" t="s">
        <v>472</v>
      </c>
      <c r="C37" s="593" t="s">
        <v>473</v>
      </c>
      <c r="D37" s="555" t="s">
        <v>1173</v>
      </c>
      <c r="E37" s="555">
        <v>2</v>
      </c>
      <c r="F37" s="1239"/>
      <c r="G37" s="1240">
        <f>(E37*F37)</f>
        <v>0</v>
      </c>
      <c r="H37" s="586"/>
      <c r="I37" s="579"/>
    </row>
    <row r="38" spans="1:9">
      <c r="A38" s="557"/>
      <c r="B38" s="622"/>
      <c r="C38" s="593"/>
      <c r="D38" s="591"/>
      <c r="E38" s="591"/>
      <c r="F38" s="1239"/>
      <c r="G38" s="1240"/>
      <c r="H38" s="592"/>
      <c r="I38" s="579"/>
    </row>
    <row r="39" spans="1:9" ht="52.8">
      <c r="A39" s="588" t="s">
        <v>1174</v>
      </c>
      <c r="B39" s="551"/>
      <c r="C39" s="593" t="s">
        <v>529</v>
      </c>
      <c r="D39" s="555"/>
      <c r="E39" s="555"/>
      <c r="F39" s="1239"/>
      <c r="G39" s="1240"/>
      <c r="H39" s="586"/>
      <c r="I39" s="579"/>
    </row>
    <row r="40" spans="1:9" ht="26.4">
      <c r="A40" s="588"/>
      <c r="B40" s="551" t="s">
        <v>474</v>
      </c>
      <c r="C40" s="593" t="s">
        <v>475</v>
      </c>
      <c r="D40" s="555" t="s">
        <v>1173</v>
      </c>
      <c r="E40" s="555">
        <v>44</v>
      </c>
      <c r="F40" s="1239"/>
      <c r="G40" s="1240">
        <f>(E40*F40)</f>
        <v>0</v>
      </c>
      <c r="H40" s="586"/>
      <c r="I40" s="579"/>
    </row>
    <row r="41" spans="1:9">
      <c r="A41" s="588"/>
      <c r="B41" s="551"/>
      <c r="C41" s="594"/>
      <c r="D41" s="555"/>
      <c r="E41" s="555"/>
      <c r="F41" s="1239"/>
      <c r="G41" s="1240"/>
      <c r="H41" s="586"/>
      <c r="I41" s="579"/>
    </row>
    <row r="42" spans="1:9" ht="52.8">
      <c r="A42" s="588" t="s">
        <v>1175</v>
      </c>
      <c r="B42" s="551"/>
      <c r="C42" s="593" t="s">
        <v>530</v>
      </c>
      <c r="D42" s="555"/>
      <c r="E42" s="555"/>
      <c r="F42" s="1239"/>
      <c r="G42" s="1240"/>
      <c r="H42" s="586"/>
      <c r="I42" s="579"/>
    </row>
    <row r="43" spans="1:9">
      <c r="A43" s="588"/>
      <c r="B43" s="551" t="s">
        <v>476</v>
      </c>
      <c r="C43" s="593" t="s">
        <v>477</v>
      </c>
      <c r="D43" s="591" t="s">
        <v>1173</v>
      </c>
      <c r="E43" s="591">
        <v>96</v>
      </c>
      <c r="F43" s="1239"/>
      <c r="G43" s="1240">
        <f>(E43*F43)</f>
        <v>0</v>
      </c>
      <c r="H43" s="592"/>
      <c r="I43" s="579"/>
    </row>
    <row r="44" spans="1:9">
      <c r="A44" s="588"/>
      <c r="B44" s="551"/>
      <c r="C44" s="594"/>
      <c r="D44" s="555"/>
      <c r="E44" s="555"/>
      <c r="F44" s="1239"/>
      <c r="G44" s="1240"/>
      <c r="H44" s="586"/>
      <c r="I44" s="579"/>
    </row>
    <row r="45" spans="1:9" ht="39.6">
      <c r="A45" s="588" t="s">
        <v>1176</v>
      </c>
      <c r="B45" s="551"/>
      <c r="C45" s="593" t="s">
        <v>531</v>
      </c>
      <c r="D45" s="555"/>
      <c r="E45" s="555"/>
      <c r="F45" s="1239"/>
      <c r="G45" s="1240"/>
      <c r="H45" s="586"/>
      <c r="I45" s="579"/>
    </row>
    <row r="46" spans="1:9">
      <c r="A46" s="588"/>
      <c r="B46" s="551" t="s">
        <v>478</v>
      </c>
      <c r="C46" s="593" t="s">
        <v>479</v>
      </c>
      <c r="D46" s="591" t="s">
        <v>1173</v>
      </c>
      <c r="E46" s="591">
        <v>32</v>
      </c>
      <c r="F46" s="1239"/>
      <c r="G46" s="1240">
        <f>(E46*F46)</f>
        <v>0</v>
      </c>
      <c r="H46" s="592"/>
      <c r="I46" s="579"/>
    </row>
    <row r="47" spans="1:9">
      <c r="A47" s="588"/>
      <c r="B47" s="551"/>
      <c r="C47" s="594"/>
      <c r="D47" s="555"/>
      <c r="E47" s="555"/>
      <c r="F47" s="1239"/>
      <c r="G47" s="1240"/>
      <c r="H47" s="586"/>
      <c r="I47" s="579"/>
    </row>
    <row r="48" spans="1:9" ht="39.6">
      <c r="A48" s="588" t="s">
        <v>1180</v>
      </c>
      <c r="B48" s="551"/>
      <c r="C48" s="593" t="s">
        <v>532</v>
      </c>
      <c r="D48" s="555"/>
      <c r="E48" s="555"/>
      <c r="F48" s="1239"/>
      <c r="G48" s="1240"/>
      <c r="H48" s="586"/>
      <c r="I48" s="579"/>
    </row>
    <row r="49" spans="1:9">
      <c r="A49" s="588"/>
      <c r="B49" s="551" t="s">
        <v>480</v>
      </c>
      <c r="C49" s="593" t="s">
        <v>481</v>
      </c>
      <c r="D49" s="555" t="s">
        <v>1173</v>
      </c>
      <c r="E49" s="555">
        <v>89</v>
      </c>
      <c r="F49" s="1239"/>
      <c r="G49" s="1240">
        <f>(E49*F49)</f>
        <v>0</v>
      </c>
      <c r="H49" s="586"/>
      <c r="I49" s="579"/>
    </row>
    <row r="50" spans="1:9">
      <c r="A50" s="588"/>
      <c r="B50" s="551"/>
      <c r="C50" s="594"/>
      <c r="D50" s="555"/>
      <c r="E50" s="555"/>
      <c r="F50" s="1239"/>
      <c r="G50" s="1240"/>
      <c r="H50" s="586"/>
      <c r="I50" s="579"/>
    </row>
    <row r="51" spans="1:9" ht="52.8">
      <c r="A51" s="588" t="s">
        <v>1177</v>
      </c>
      <c r="B51" s="551"/>
      <c r="C51" s="593" t="s">
        <v>482</v>
      </c>
      <c r="D51" s="555"/>
      <c r="E51" s="555"/>
      <c r="F51" s="1239"/>
      <c r="G51" s="1240"/>
      <c r="H51" s="586"/>
      <c r="I51" s="579"/>
    </row>
    <row r="52" spans="1:9">
      <c r="A52" s="588"/>
      <c r="B52" s="551" t="s">
        <v>483</v>
      </c>
      <c r="C52" s="593" t="s">
        <v>484</v>
      </c>
      <c r="D52" s="591" t="s">
        <v>1173</v>
      </c>
      <c r="E52" s="591">
        <v>32</v>
      </c>
      <c r="F52" s="1239"/>
      <c r="G52" s="1240">
        <f>(E52*F52)</f>
        <v>0</v>
      </c>
      <c r="H52" s="592"/>
      <c r="I52" s="579"/>
    </row>
    <row r="53" spans="1:9">
      <c r="A53" s="588"/>
      <c r="B53" s="551"/>
      <c r="C53" s="594"/>
      <c r="D53" s="555"/>
      <c r="E53" s="555"/>
      <c r="F53" s="1239"/>
      <c r="G53" s="1240"/>
      <c r="H53" s="586"/>
      <c r="I53" s="579"/>
    </row>
    <row r="54" spans="1:9" ht="52.8">
      <c r="A54" s="588" t="s">
        <v>1178</v>
      </c>
      <c r="B54" s="551"/>
      <c r="C54" s="593" t="s">
        <v>485</v>
      </c>
      <c r="D54" s="555"/>
      <c r="E54" s="555"/>
      <c r="F54" s="1239"/>
      <c r="G54" s="1240"/>
      <c r="H54" s="586"/>
      <c r="I54" s="579"/>
    </row>
    <row r="55" spans="1:9" ht="26.4">
      <c r="A55" s="588"/>
      <c r="B55" s="551" t="s">
        <v>486</v>
      </c>
      <c r="C55" s="594" t="s">
        <v>487</v>
      </c>
      <c r="D55" s="555" t="s">
        <v>1173</v>
      </c>
      <c r="E55" s="555">
        <v>31</v>
      </c>
      <c r="F55" s="1239"/>
      <c r="G55" s="1240">
        <f>(E55*F55)</f>
        <v>0</v>
      </c>
      <c r="H55" s="586"/>
      <c r="I55" s="579"/>
    </row>
    <row r="56" spans="1:9">
      <c r="A56" s="588"/>
      <c r="B56" s="551"/>
      <c r="C56" s="594"/>
      <c r="D56" s="555"/>
      <c r="E56" s="555"/>
      <c r="F56" s="1239"/>
      <c r="G56" s="1240"/>
      <c r="H56" s="586"/>
      <c r="I56" s="579"/>
    </row>
    <row r="57" spans="1:9" ht="66">
      <c r="A57" s="588" t="s">
        <v>1179</v>
      </c>
      <c r="B57" s="551"/>
      <c r="C57" s="593" t="s">
        <v>488</v>
      </c>
      <c r="D57" s="555"/>
      <c r="E57" s="555"/>
      <c r="F57" s="1239"/>
      <c r="G57" s="1240"/>
      <c r="H57" s="586"/>
      <c r="I57" s="579"/>
    </row>
    <row r="58" spans="1:9" ht="26.4">
      <c r="A58" s="588"/>
      <c r="B58" s="551" t="s">
        <v>489</v>
      </c>
      <c r="C58" s="594" t="s">
        <v>490</v>
      </c>
      <c r="D58" s="555" t="s">
        <v>1173</v>
      </c>
      <c r="E58" s="555">
        <v>8</v>
      </c>
      <c r="F58" s="1239"/>
      <c r="G58" s="1240">
        <f>(E58*F58)</f>
        <v>0</v>
      </c>
      <c r="H58" s="586"/>
      <c r="I58" s="579"/>
    </row>
    <row r="59" spans="1:9">
      <c r="A59" s="588"/>
      <c r="B59" s="551"/>
      <c r="C59" s="594"/>
      <c r="D59" s="555"/>
      <c r="E59" s="555"/>
      <c r="F59" s="1239"/>
      <c r="G59" s="1240"/>
      <c r="H59" s="586"/>
      <c r="I59" s="579"/>
    </row>
    <row r="60" spans="1:9" ht="52.8">
      <c r="A60" s="588" t="s">
        <v>1181</v>
      </c>
      <c r="B60" s="551"/>
      <c r="C60" s="593" t="s">
        <v>491</v>
      </c>
      <c r="D60" s="555"/>
      <c r="E60" s="555"/>
      <c r="F60" s="1239"/>
      <c r="G60" s="1240"/>
      <c r="H60" s="586"/>
      <c r="I60" s="579"/>
    </row>
    <row r="61" spans="1:9">
      <c r="A61" s="588"/>
      <c r="B61" s="551" t="s">
        <v>492</v>
      </c>
      <c r="C61" s="594" t="s">
        <v>493</v>
      </c>
      <c r="D61" s="555" t="s">
        <v>1173</v>
      </c>
      <c r="E61" s="555">
        <v>4</v>
      </c>
      <c r="F61" s="1239"/>
      <c r="G61" s="1240">
        <f>(E61*F61)</f>
        <v>0</v>
      </c>
      <c r="H61" s="586"/>
      <c r="I61" s="579"/>
    </row>
    <row r="62" spans="1:9">
      <c r="A62" s="588"/>
      <c r="B62" s="551"/>
      <c r="C62" s="594"/>
      <c r="D62" s="555"/>
      <c r="E62" s="555"/>
      <c r="F62" s="1239"/>
      <c r="G62" s="1240"/>
      <c r="H62" s="586"/>
      <c r="I62" s="579"/>
    </row>
    <row r="63" spans="1:9" ht="39.6">
      <c r="A63" s="557" t="s">
        <v>1182</v>
      </c>
      <c r="B63" s="624"/>
      <c r="C63" s="593" t="s">
        <v>494</v>
      </c>
      <c r="D63" s="591"/>
      <c r="E63" s="615"/>
      <c r="F63" s="1239"/>
      <c r="G63" s="1240"/>
      <c r="H63" s="579"/>
      <c r="I63" s="579"/>
    </row>
    <row r="64" spans="1:9" ht="26.4">
      <c r="A64" s="557"/>
      <c r="B64" s="622" t="s">
        <v>495</v>
      </c>
      <c r="C64" s="593" t="s">
        <v>496</v>
      </c>
      <c r="D64" s="591"/>
      <c r="E64" s="615"/>
      <c r="F64" s="1239"/>
      <c r="G64" s="1240"/>
      <c r="H64" s="579"/>
      <c r="I64" s="579"/>
    </row>
    <row r="65" spans="1:9">
      <c r="A65" s="557"/>
      <c r="B65" s="624"/>
      <c r="C65" s="593" t="s">
        <v>497</v>
      </c>
      <c r="D65" s="591" t="s">
        <v>1173</v>
      </c>
      <c r="E65" s="615">
        <v>21</v>
      </c>
      <c r="F65" s="1239"/>
      <c r="G65" s="1240">
        <f>(E65*F65)</f>
        <v>0</v>
      </c>
      <c r="H65" s="579"/>
      <c r="I65" s="579"/>
    </row>
    <row r="66" spans="1:9" ht="26.4">
      <c r="A66" s="557"/>
      <c r="B66" s="622" t="s">
        <v>498</v>
      </c>
      <c r="C66" s="593" t="s">
        <v>499</v>
      </c>
      <c r="D66" s="591"/>
      <c r="E66" s="615"/>
      <c r="F66" s="1239"/>
      <c r="G66" s="1240"/>
      <c r="H66" s="579"/>
      <c r="I66" s="579"/>
    </row>
    <row r="67" spans="1:9">
      <c r="A67" s="557"/>
      <c r="B67" s="624"/>
      <c r="C67" s="593" t="s">
        <v>500</v>
      </c>
      <c r="D67" s="591" t="s">
        <v>1173</v>
      </c>
      <c r="E67" s="615">
        <v>16</v>
      </c>
      <c r="F67" s="1239"/>
      <c r="G67" s="1240">
        <f>(E67*F67)</f>
        <v>0</v>
      </c>
      <c r="H67" s="579"/>
      <c r="I67" s="579"/>
    </row>
    <row r="68" spans="1:9" ht="26.4">
      <c r="A68" s="557"/>
      <c r="B68" s="622" t="s">
        <v>501</v>
      </c>
      <c r="C68" s="593" t="s">
        <v>502</v>
      </c>
      <c r="D68" s="591"/>
      <c r="E68" s="615"/>
      <c r="F68" s="1239"/>
      <c r="G68" s="1240"/>
      <c r="H68" s="579"/>
      <c r="I68" s="579"/>
    </row>
    <row r="69" spans="1:9">
      <c r="A69" s="557"/>
      <c r="B69" s="624"/>
      <c r="C69" s="593" t="s">
        <v>503</v>
      </c>
      <c r="D69" s="591" t="s">
        <v>1173</v>
      </c>
      <c r="E69" s="615">
        <v>9</v>
      </c>
      <c r="F69" s="1239"/>
      <c r="G69" s="1240">
        <f>(E69*F69)</f>
        <v>0</v>
      </c>
      <c r="H69" s="579"/>
      <c r="I69" s="579"/>
    </row>
    <row r="70" spans="1:9" ht="26.4">
      <c r="A70" s="557"/>
      <c r="B70" s="622" t="s">
        <v>504</v>
      </c>
      <c r="C70" s="593" t="s">
        <v>505</v>
      </c>
      <c r="D70" s="591"/>
      <c r="E70" s="615"/>
      <c r="F70" s="1239"/>
      <c r="G70" s="1240"/>
      <c r="H70" s="579"/>
      <c r="I70" s="579"/>
    </row>
    <row r="71" spans="1:9">
      <c r="A71" s="557"/>
      <c r="B71" s="624"/>
      <c r="C71" s="593" t="s">
        <v>506</v>
      </c>
      <c r="D71" s="591" t="s">
        <v>1173</v>
      </c>
      <c r="E71" s="615">
        <v>5</v>
      </c>
      <c r="F71" s="1239"/>
      <c r="G71" s="1240">
        <f>(E71*F71)</f>
        <v>0</v>
      </c>
      <c r="H71" s="579"/>
      <c r="I71" s="579"/>
    </row>
    <row r="72" spans="1:9" ht="39.6">
      <c r="A72" s="557"/>
      <c r="B72" s="622" t="s">
        <v>507</v>
      </c>
      <c r="C72" s="593" t="s">
        <v>508</v>
      </c>
      <c r="D72" s="591"/>
      <c r="E72" s="615"/>
      <c r="F72" s="1239"/>
      <c r="G72" s="1240"/>
      <c r="H72" s="579"/>
      <c r="I72" s="579"/>
    </row>
    <row r="73" spans="1:9">
      <c r="A73" s="557"/>
      <c r="B73" s="624"/>
      <c r="C73" s="593" t="s">
        <v>509</v>
      </c>
      <c r="D73" s="591" t="s">
        <v>1173</v>
      </c>
      <c r="E73" s="615">
        <v>12</v>
      </c>
      <c r="F73" s="1239"/>
      <c r="G73" s="1240">
        <f>(E73*F73)</f>
        <v>0</v>
      </c>
      <c r="H73" s="579"/>
      <c r="I73" s="579"/>
    </row>
    <row r="74" spans="1:9" ht="39.6">
      <c r="A74" s="557"/>
      <c r="B74" s="622" t="s">
        <v>510</v>
      </c>
      <c r="C74" s="593" t="s">
        <v>511</v>
      </c>
      <c r="D74" s="591"/>
      <c r="E74" s="615"/>
      <c r="F74" s="1239"/>
      <c r="G74" s="1240"/>
      <c r="H74" s="579"/>
      <c r="I74" s="579"/>
    </row>
    <row r="75" spans="1:9">
      <c r="A75" s="557"/>
      <c r="B75" s="624"/>
      <c r="C75" s="593" t="s">
        <v>512</v>
      </c>
      <c r="D75" s="591" t="s">
        <v>1173</v>
      </c>
      <c r="E75" s="615">
        <v>11</v>
      </c>
      <c r="F75" s="1239"/>
      <c r="G75" s="1240">
        <f>(E75*F75)</f>
        <v>0</v>
      </c>
      <c r="H75" s="579"/>
      <c r="I75" s="579"/>
    </row>
    <row r="76" spans="1:9" ht="26.4">
      <c r="A76" s="557"/>
      <c r="B76" s="622" t="s">
        <v>513</v>
      </c>
      <c r="C76" s="593" t="s">
        <v>514</v>
      </c>
      <c r="D76" s="591"/>
      <c r="E76" s="615"/>
      <c r="F76" s="1239"/>
      <c r="G76" s="1240"/>
      <c r="H76" s="579"/>
      <c r="I76" s="579"/>
    </row>
    <row r="77" spans="1:9">
      <c r="A77" s="557"/>
      <c r="B77" s="624"/>
      <c r="C77" s="593" t="s">
        <v>515</v>
      </c>
      <c r="D77" s="591" t="s">
        <v>1173</v>
      </c>
      <c r="E77" s="615">
        <v>7</v>
      </c>
      <c r="F77" s="1239"/>
      <c r="G77" s="1240">
        <f>(E77*F77)</f>
        <v>0</v>
      </c>
      <c r="H77" s="579"/>
      <c r="I77" s="579"/>
    </row>
    <row r="78" spans="1:9">
      <c r="A78" s="557"/>
      <c r="B78" s="622" t="s">
        <v>516</v>
      </c>
      <c r="C78" s="593" t="s">
        <v>517</v>
      </c>
      <c r="D78" s="591"/>
      <c r="E78" s="615"/>
      <c r="F78" s="1239"/>
      <c r="G78" s="1240"/>
      <c r="H78" s="579"/>
      <c r="I78" s="579"/>
    </row>
    <row r="79" spans="1:9">
      <c r="A79" s="557"/>
      <c r="B79" s="624"/>
      <c r="C79" s="593" t="s">
        <v>518</v>
      </c>
      <c r="D79" s="591" t="s">
        <v>1173</v>
      </c>
      <c r="E79" s="615">
        <v>28</v>
      </c>
      <c r="F79" s="1239"/>
      <c r="G79" s="1240">
        <f>(E79*F79)</f>
        <v>0</v>
      </c>
      <c r="H79" s="579"/>
      <c r="I79" s="579"/>
    </row>
    <row r="80" spans="1:9">
      <c r="A80" s="557"/>
      <c r="B80" s="624"/>
      <c r="C80" s="593"/>
      <c r="D80" s="591"/>
      <c r="E80" s="615"/>
      <c r="F80" s="1239"/>
      <c r="G80" s="1240"/>
      <c r="H80" s="579"/>
      <c r="I80" s="579"/>
    </row>
    <row r="81" spans="1:9" ht="105.6">
      <c r="A81" s="588" t="s">
        <v>1183</v>
      </c>
      <c r="B81" s="622"/>
      <c r="C81" s="625" t="s">
        <v>519</v>
      </c>
      <c r="D81" s="591"/>
      <c r="E81" s="591"/>
      <c r="F81" s="1239"/>
      <c r="G81" s="1240"/>
      <c r="H81" s="592"/>
      <c r="I81" s="579"/>
    </row>
    <row r="82" spans="1:9">
      <c r="A82" s="557"/>
      <c r="B82" s="626" t="s">
        <v>634</v>
      </c>
      <c r="C82" s="594" t="s">
        <v>520</v>
      </c>
      <c r="D82" s="591" t="s">
        <v>1173</v>
      </c>
      <c r="E82" s="591">
        <v>1</v>
      </c>
      <c r="F82" s="1239"/>
      <c r="G82" s="1240">
        <f>(E82*F82)</f>
        <v>0</v>
      </c>
      <c r="H82" s="592"/>
      <c r="I82" s="579"/>
    </row>
    <row r="83" spans="1:9">
      <c r="A83" s="557"/>
      <c r="B83" s="624"/>
      <c r="C83" s="594"/>
      <c r="D83" s="591"/>
      <c r="E83" s="615"/>
      <c r="F83" s="1239"/>
      <c r="G83" s="1240"/>
      <c r="H83" s="579"/>
      <c r="I83" s="579"/>
    </row>
    <row r="84" spans="1:9" ht="52.8">
      <c r="A84" s="588" t="s">
        <v>1184</v>
      </c>
      <c r="B84" s="627"/>
      <c r="C84" s="594" t="s">
        <v>521</v>
      </c>
      <c r="D84" s="591" t="s">
        <v>1173</v>
      </c>
      <c r="E84" s="591">
        <v>1</v>
      </c>
      <c r="F84" s="1239"/>
      <c r="G84" s="1240">
        <f>(E84*F84)</f>
        <v>0</v>
      </c>
      <c r="H84" s="592"/>
      <c r="I84" s="579"/>
    </row>
    <row r="85" spans="1:9">
      <c r="A85" s="588"/>
      <c r="B85" s="627"/>
      <c r="C85" s="593"/>
      <c r="D85" s="591"/>
      <c r="E85" s="591"/>
      <c r="F85" s="1239"/>
      <c r="G85" s="1240"/>
      <c r="H85" s="592"/>
      <c r="I85" s="579"/>
    </row>
    <row r="86" spans="1:9" ht="26.4">
      <c r="A86" s="588" t="s">
        <v>1185</v>
      </c>
      <c r="B86" s="622"/>
      <c r="C86" s="593" t="s">
        <v>522</v>
      </c>
      <c r="D86" s="591" t="s">
        <v>1173</v>
      </c>
      <c r="E86" s="591">
        <v>3</v>
      </c>
      <c r="F86" s="1239"/>
      <c r="G86" s="1240">
        <f>(E86*F86)</f>
        <v>0</v>
      </c>
      <c r="H86" s="592"/>
      <c r="I86" s="579"/>
    </row>
    <row r="87" spans="1:9">
      <c r="A87" s="588"/>
      <c r="B87" s="622"/>
      <c r="C87" s="593"/>
      <c r="D87" s="591"/>
      <c r="E87" s="591"/>
      <c r="F87" s="1239"/>
      <c r="G87" s="1240"/>
      <c r="H87" s="592"/>
      <c r="I87" s="579"/>
    </row>
    <row r="88" spans="1:9" ht="26.4">
      <c r="A88" s="588" t="s">
        <v>1186</v>
      </c>
      <c r="B88" s="628"/>
      <c r="C88" s="593" t="s">
        <v>523</v>
      </c>
      <c r="D88" s="591" t="s">
        <v>1173</v>
      </c>
      <c r="E88" s="591">
        <v>35</v>
      </c>
      <c r="F88" s="1239"/>
      <c r="G88" s="1240">
        <f>(E88*F88)</f>
        <v>0</v>
      </c>
      <c r="H88" s="592"/>
      <c r="I88" s="579"/>
    </row>
    <row r="89" spans="1:9">
      <c r="A89" s="588"/>
      <c r="B89" s="628"/>
      <c r="C89" s="593"/>
      <c r="D89" s="591"/>
      <c r="E89" s="591"/>
      <c r="F89" s="1239"/>
      <c r="G89" s="1240"/>
      <c r="H89" s="592"/>
      <c r="I89" s="579"/>
    </row>
    <row r="90" spans="1:9" ht="39.6">
      <c r="A90" s="588" t="s">
        <v>1187</v>
      </c>
      <c r="B90" s="627"/>
      <c r="C90" s="593" t="s">
        <v>524</v>
      </c>
      <c r="D90" s="591" t="s">
        <v>1173</v>
      </c>
      <c r="E90" s="591">
        <v>1</v>
      </c>
      <c r="F90" s="1239"/>
      <c r="G90" s="1240">
        <f>(E90*F90)</f>
        <v>0</v>
      </c>
      <c r="H90" s="592"/>
      <c r="I90" s="579"/>
    </row>
    <row r="91" spans="1:9">
      <c r="A91" s="588"/>
      <c r="B91" s="627"/>
      <c r="C91" s="593"/>
      <c r="D91" s="591"/>
      <c r="E91" s="591"/>
      <c r="F91" s="1239"/>
      <c r="G91" s="1240"/>
      <c r="H91" s="592"/>
      <c r="I91" s="579"/>
    </row>
    <row r="92" spans="1:9">
      <c r="A92" s="588" t="s">
        <v>1188</v>
      </c>
      <c r="B92" s="551"/>
      <c r="C92" s="593" t="s">
        <v>525</v>
      </c>
      <c r="D92" s="591" t="s">
        <v>1173</v>
      </c>
      <c r="E92" s="591">
        <v>1</v>
      </c>
      <c r="F92" s="1239"/>
      <c r="G92" s="1240">
        <f>(E92*F92)</f>
        <v>0</v>
      </c>
      <c r="H92" s="592"/>
      <c r="I92" s="579"/>
    </row>
    <row r="93" spans="1:9">
      <c r="A93" s="557"/>
      <c r="B93" s="551"/>
      <c r="C93" s="593"/>
      <c r="D93" s="591"/>
      <c r="E93" s="591"/>
      <c r="F93" s="1239"/>
      <c r="G93" s="1240"/>
      <c r="H93" s="592"/>
      <c r="I93" s="579"/>
    </row>
    <row r="94" spans="1:9">
      <c r="A94" s="607"/>
      <c r="B94" s="629"/>
      <c r="C94" s="604" t="s">
        <v>526</v>
      </c>
      <c r="D94" s="587"/>
      <c r="E94" s="587"/>
      <c r="F94" s="1307"/>
      <c r="G94" s="1311">
        <f>SUM(G11:G92)</f>
        <v>0</v>
      </c>
      <c r="H94" s="586"/>
      <c r="I94" s="579"/>
    </row>
    <row r="95" spans="1:9">
      <c r="A95" s="608"/>
      <c r="B95" s="630"/>
      <c r="C95" s="605"/>
      <c r="D95" s="586"/>
      <c r="E95" s="586"/>
      <c r="F95" s="1239"/>
      <c r="G95" s="1241"/>
      <c r="H95" s="586"/>
      <c r="I95" s="579"/>
    </row>
    <row r="96" spans="1:9">
      <c r="A96" s="557"/>
      <c r="B96" s="558"/>
      <c r="C96" s="559"/>
      <c r="D96" s="555"/>
      <c r="E96" s="555"/>
      <c r="F96" s="1239"/>
      <c r="G96" s="1240"/>
      <c r="H96" s="579"/>
      <c r="I96" s="579"/>
    </row>
    <row r="97" spans="1:9">
      <c r="A97" s="557"/>
      <c r="B97" s="558"/>
      <c r="C97" s="559"/>
      <c r="D97" s="559"/>
      <c r="E97" s="559"/>
      <c r="F97" s="1239"/>
      <c r="G97" s="1240"/>
      <c r="H97" s="616"/>
      <c r="I97" s="579"/>
    </row>
    <row r="98" spans="1:9" ht="13.8">
      <c r="A98" s="617"/>
      <c r="B98" s="618"/>
      <c r="C98" s="614" t="s">
        <v>620</v>
      </c>
      <c r="D98" s="1312"/>
      <c r="E98" s="1312"/>
      <c r="F98" s="1307"/>
      <c r="G98" s="1308"/>
      <c r="H98" s="579"/>
      <c r="I98" s="579"/>
    </row>
    <row r="99" spans="1:9">
      <c r="A99" s="557"/>
      <c r="B99" s="558"/>
      <c r="C99" s="559"/>
      <c r="D99" s="559"/>
      <c r="E99" s="559"/>
      <c r="F99" s="1239"/>
      <c r="G99" s="1240"/>
      <c r="H99" s="579"/>
      <c r="I99" s="579"/>
    </row>
    <row r="100" spans="1:9">
      <c r="A100" s="557" t="s">
        <v>998</v>
      </c>
      <c r="B100" s="558"/>
      <c r="C100" s="559" t="s">
        <v>839</v>
      </c>
      <c r="D100" s="559"/>
      <c r="E100" s="559"/>
      <c r="F100" s="1244"/>
      <c r="G100" s="1245">
        <f>G94</f>
        <v>0</v>
      </c>
      <c r="H100" s="579"/>
      <c r="I100" s="579"/>
    </row>
    <row r="101" spans="1:9">
      <c r="A101" s="557"/>
      <c r="B101" s="558"/>
      <c r="C101" s="559"/>
      <c r="D101" s="559"/>
      <c r="E101" s="559"/>
      <c r="F101" s="1244"/>
      <c r="G101" s="1245"/>
      <c r="H101" s="579"/>
      <c r="I101" s="579"/>
    </row>
    <row r="102" spans="1:9">
      <c r="A102" s="557" t="s">
        <v>835</v>
      </c>
      <c r="B102" s="558"/>
      <c r="C102" s="559" t="s">
        <v>836</v>
      </c>
      <c r="D102" s="559"/>
      <c r="E102" s="559"/>
      <c r="F102" s="1244"/>
      <c r="G102" s="1245">
        <f>F102</f>
        <v>0</v>
      </c>
      <c r="H102" s="579"/>
      <c r="I102" s="579"/>
    </row>
    <row r="103" spans="1:9">
      <c r="A103" s="557"/>
      <c r="B103" s="558"/>
      <c r="C103" s="559"/>
      <c r="D103" s="559"/>
      <c r="E103" s="559"/>
      <c r="F103" s="1244"/>
      <c r="G103" s="1245"/>
      <c r="H103" s="579"/>
      <c r="I103" s="579"/>
    </row>
    <row r="104" spans="1:9">
      <c r="A104" s="557" t="s">
        <v>837</v>
      </c>
      <c r="B104" s="558"/>
      <c r="C104" s="559" t="s">
        <v>838</v>
      </c>
      <c r="D104" s="559"/>
      <c r="E104" s="559"/>
      <c r="F104" s="1244"/>
      <c r="G104" s="1245">
        <f>F104</f>
        <v>0</v>
      </c>
      <c r="H104" s="579"/>
      <c r="I104" s="579"/>
    </row>
    <row r="105" spans="1:9">
      <c r="A105" s="557"/>
      <c r="B105" s="558"/>
      <c r="C105" s="559"/>
      <c r="D105" s="559"/>
      <c r="E105" s="559"/>
      <c r="F105" s="1239"/>
      <c r="G105" s="1245"/>
      <c r="H105" s="579"/>
      <c r="I105" s="579"/>
    </row>
    <row r="106" spans="1:9" ht="18.75" customHeight="1" thickBot="1">
      <c r="A106" s="619"/>
      <c r="B106" s="620"/>
      <c r="C106" s="562" t="s">
        <v>1259</v>
      </c>
      <c r="D106" s="562"/>
      <c r="E106" s="621" t="s">
        <v>1131</v>
      </c>
      <c r="F106" s="1313"/>
      <c r="G106" s="1314">
        <f>SUM(G99:G105)</f>
        <v>0</v>
      </c>
      <c r="H106" s="579"/>
      <c r="I106" s="579"/>
    </row>
    <row r="107" spans="1:9" s="566" customFormat="1" ht="20.25" customHeight="1" thickTop="1">
      <c r="A107" s="557"/>
      <c r="B107" s="558"/>
      <c r="C107" s="559"/>
      <c r="D107" s="559"/>
      <c r="E107" s="565"/>
      <c r="F107" s="1239"/>
      <c r="G107" s="1240"/>
      <c r="H107" s="616"/>
      <c r="I107" s="616"/>
    </row>
    <row r="108" spans="1:9">
      <c r="A108" s="567"/>
      <c r="B108" s="568"/>
      <c r="C108" s="569" t="s">
        <v>623</v>
      </c>
      <c r="D108" s="570"/>
      <c r="E108" s="571"/>
      <c r="H108" s="579"/>
      <c r="I108" s="579"/>
    </row>
    <row r="109" spans="1:9">
      <c r="A109" s="573"/>
      <c r="B109" s="573"/>
      <c r="C109" s="574"/>
      <c r="D109" s="547"/>
      <c r="E109" s="547"/>
      <c r="F109" s="1237"/>
      <c r="G109" s="1238"/>
      <c r="H109" s="579"/>
      <c r="I109" s="579"/>
    </row>
    <row r="110" spans="1:9" ht="13.8">
      <c r="A110" s="573"/>
      <c r="B110" s="573"/>
      <c r="C110" s="574"/>
      <c r="D110" s="547"/>
      <c r="E110" s="547"/>
      <c r="F110" s="1237"/>
      <c r="G110" s="1248"/>
      <c r="H110" s="579"/>
      <c r="I110" s="579"/>
    </row>
    <row r="111" spans="1:9" ht="13.8">
      <c r="B111" s="576"/>
      <c r="G111" s="1248"/>
    </row>
    <row r="112" spans="1:9">
      <c r="B112" s="576"/>
    </row>
    <row r="113" spans="1:7">
      <c r="B113" s="576"/>
    </row>
    <row r="114" spans="1:7">
      <c r="A114" s="549"/>
      <c r="B114" s="576"/>
      <c r="F114" s="1249"/>
      <c r="G114" s="1250"/>
    </row>
    <row r="115" spans="1:7">
      <c r="A115" s="549"/>
      <c r="B115" s="576"/>
      <c r="F115" s="1249"/>
      <c r="G115" s="1250"/>
    </row>
    <row r="116" spans="1:7">
      <c r="A116" s="549"/>
      <c r="B116" s="576"/>
      <c r="F116" s="1249"/>
      <c r="G116" s="1250"/>
    </row>
    <row r="117" spans="1:7">
      <c r="A117" s="549"/>
      <c r="B117" s="576"/>
      <c r="F117" s="1249"/>
      <c r="G117" s="1250"/>
    </row>
    <row r="118" spans="1:7">
      <c r="A118" s="549"/>
      <c r="B118" s="576"/>
      <c r="F118" s="1249"/>
      <c r="G118" s="1250"/>
    </row>
    <row r="119" spans="1:7">
      <c r="A119" s="549"/>
      <c r="B119" s="576"/>
      <c r="F119" s="1249"/>
      <c r="G119" s="1250"/>
    </row>
    <row r="120" spans="1:7">
      <c r="A120" s="549"/>
      <c r="B120" s="576"/>
      <c r="F120" s="1249"/>
      <c r="G120" s="1250"/>
    </row>
    <row r="121" spans="1:7">
      <c r="A121" s="549"/>
      <c r="B121" s="576"/>
      <c r="F121" s="1249"/>
      <c r="G121" s="1250"/>
    </row>
    <row r="122" spans="1:7">
      <c r="A122" s="549"/>
      <c r="B122" s="576"/>
      <c r="F122" s="1249"/>
      <c r="G122" s="1250"/>
    </row>
    <row r="123" spans="1:7">
      <c r="A123" s="549"/>
      <c r="B123" s="576"/>
      <c r="F123" s="1249"/>
      <c r="G123" s="1250"/>
    </row>
    <row r="124" spans="1:7">
      <c r="A124" s="549"/>
      <c r="B124" s="576"/>
      <c r="F124" s="1249"/>
      <c r="G124" s="1250"/>
    </row>
  </sheetData>
  <sheetProtection password="EBCE" sheet="1" objects="1" scenarios="1"/>
  <phoneticPr fontId="11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F9" sqref="F9"/>
    </sheetView>
  </sheetViews>
  <sheetFormatPr defaultColWidth="9.109375" defaultRowHeight="13.2"/>
  <cols>
    <col min="1" max="1" width="3.88671875" style="641" customWidth="1"/>
    <col min="2" max="2" width="4" style="643" customWidth="1"/>
    <col min="3" max="3" width="40.6640625" style="566" customWidth="1"/>
    <col min="4" max="4" width="6.5546875" style="566" customWidth="1"/>
    <col min="5" max="5" width="6.6640625" style="566" customWidth="1"/>
    <col min="6" max="6" width="10.5546875" style="1246" customWidth="1"/>
    <col min="7" max="7" width="17.44140625" style="1247" customWidth="1"/>
    <col min="8" max="8" width="9.109375" style="606"/>
    <col min="9" max="16384" width="9.109375" style="549"/>
  </cols>
  <sheetData>
    <row r="1" spans="1:7">
      <c r="A1" s="631"/>
      <c r="B1" s="632"/>
      <c r="C1" s="574"/>
      <c r="D1" s="547"/>
      <c r="E1" s="547"/>
      <c r="F1" s="1237"/>
      <c r="G1" s="1238"/>
    </row>
    <row r="2" spans="1:7" ht="57.6">
      <c r="A2" s="573"/>
      <c r="B2" s="545"/>
      <c r="C2" s="580" t="s">
        <v>625</v>
      </c>
      <c r="D2" s="547"/>
      <c r="E2" s="547"/>
      <c r="F2" s="1237"/>
      <c r="G2" s="1238"/>
    </row>
    <row r="3" spans="1:7">
      <c r="A3" s="573"/>
      <c r="B3" s="545"/>
      <c r="C3" s="574"/>
      <c r="D3" s="547"/>
      <c r="E3" s="547"/>
      <c r="F3" s="1237"/>
      <c r="G3" s="1238"/>
    </row>
    <row r="4" spans="1:7" ht="164.25" customHeight="1">
      <c r="A4" s="550"/>
      <c r="B4" s="551"/>
      <c r="C4" s="581" t="s">
        <v>626</v>
      </c>
      <c r="D4" s="553"/>
      <c r="E4" s="553"/>
      <c r="F4" s="1237"/>
      <c r="G4" s="1238"/>
    </row>
    <row r="5" spans="1:7">
      <c r="A5" s="633"/>
      <c r="B5" s="551"/>
      <c r="C5" s="552"/>
      <c r="D5" s="553"/>
      <c r="E5" s="553"/>
      <c r="F5" s="1237"/>
      <c r="G5" s="1238"/>
    </row>
    <row r="6" spans="1:7" ht="16.2">
      <c r="A6" s="634" t="s">
        <v>1217</v>
      </c>
      <c r="B6" s="635"/>
      <c r="C6" s="636" t="s">
        <v>533</v>
      </c>
      <c r="D6" s="587"/>
      <c r="E6" s="587"/>
      <c r="F6" s="1307"/>
      <c r="G6" s="1308"/>
    </row>
    <row r="7" spans="1:7" ht="13.8">
      <c r="A7" s="609"/>
      <c r="B7" s="637"/>
      <c r="C7" s="610"/>
      <c r="D7" s="586"/>
      <c r="E7" s="586"/>
      <c r="F7" s="1239"/>
      <c r="G7" s="1240"/>
    </row>
    <row r="8" spans="1:7" ht="26.4">
      <c r="A8" s="603" t="s">
        <v>1161</v>
      </c>
      <c r="B8" s="589"/>
      <c r="C8" s="590" t="s">
        <v>534</v>
      </c>
      <c r="D8" s="555"/>
      <c r="E8" s="555"/>
      <c r="F8" s="1239"/>
      <c r="G8" s="1240"/>
    </row>
    <row r="9" spans="1:7">
      <c r="A9" s="633"/>
      <c r="B9" s="589" t="s">
        <v>634</v>
      </c>
      <c r="C9" s="590" t="s">
        <v>635</v>
      </c>
      <c r="D9" s="591" t="s">
        <v>636</v>
      </c>
      <c r="E9" s="591">
        <v>195</v>
      </c>
      <c r="F9" s="1239"/>
      <c r="G9" s="1240">
        <f t="shared" ref="G9:G14" si="0">(E9*F9)</f>
        <v>0</v>
      </c>
    </row>
    <row r="10" spans="1:7">
      <c r="A10" s="633"/>
      <c r="B10" s="589" t="s">
        <v>634</v>
      </c>
      <c r="C10" s="590" t="s">
        <v>637</v>
      </c>
      <c r="D10" s="591" t="s">
        <v>636</v>
      </c>
      <c r="E10" s="591">
        <v>70</v>
      </c>
      <c r="F10" s="1239"/>
      <c r="G10" s="1240">
        <f t="shared" si="0"/>
        <v>0</v>
      </c>
    </row>
    <row r="11" spans="1:7">
      <c r="A11" s="633"/>
      <c r="B11" s="589" t="s">
        <v>634</v>
      </c>
      <c r="C11" s="590" t="s">
        <v>638</v>
      </c>
      <c r="D11" s="591" t="s">
        <v>636</v>
      </c>
      <c r="E11" s="591">
        <v>40</v>
      </c>
      <c r="F11" s="1239"/>
      <c r="G11" s="1240">
        <f t="shared" si="0"/>
        <v>0</v>
      </c>
    </row>
    <row r="12" spans="1:7">
      <c r="A12" s="633"/>
      <c r="B12" s="589" t="s">
        <v>634</v>
      </c>
      <c r="C12" s="590" t="s">
        <v>639</v>
      </c>
      <c r="D12" s="591" t="s">
        <v>636</v>
      </c>
      <c r="E12" s="591">
        <v>90</v>
      </c>
      <c r="F12" s="1239"/>
      <c r="G12" s="1240">
        <f t="shared" si="0"/>
        <v>0</v>
      </c>
    </row>
    <row r="13" spans="1:7">
      <c r="A13" s="633"/>
      <c r="B13" s="589" t="s">
        <v>634</v>
      </c>
      <c r="C13" s="590" t="s">
        <v>640</v>
      </c>
      <c r="D13" s="591" t="s">
        <v>636</v>
      </c>
      <c r="E13" s="591">
        <v>30</v>
      </c>
      <c r="F13" s="1239"/>
      <c r="G13" s="1240">
        <f t="shared" si="0"/>
        <v>0</v>
      </c>
    </row>
    <row r="14" spans="1:7">
      <c r="A14" s="633"/>
      <c r="B14" s="589" t="s">
        <v>634</v>
      </c>
      <c r="C14" s="590" t="s">
        <v>535</v>
      </c>
      <c r="D14" s="591" t="s">
        <v>636</v>
      </c>
      <c r="E14" s="591">
        <v>140</v>
      </c>
      <c r="F14" s="1239"/>
      <c r="G14" s="1240">
        <f t="shared" si="0"/>
        <v>0</v>
      </c>
    </row>
    <row r="15" spans="1:7">
      <c r="A15" s="633"/>
      <c r="B15" s="551"/>
      <c r="C15" s="552"/>
      <c r="D15" s="553"/>
      <c r="E15" s="553"/>
      <c r="F15" s="1237"/>
      <c r="G15" s="1238"/>
    </row>
    <row r="16" spans="1:7" ht="26.4">
      <c r="A16" s="603" t="s">
        <v>1163</v>
      </c>
      <c r="B16" s="589"/>
      <c r="C16" s="590" t="s">
        <v>641</v>
      </c>
      <c r="D16" s="555"/>
      <c r="E16" s="555"/>
      <c r="F16" s="1239"/>
      <c r="G16" s="1240"/>
    </row>
    <row r="17" spans="1:7">
      <c r="A17" s="633"/>
      <c r="B17" s="589" t="s">
        <v>634</v>
      </c>
      <c r="C17" s="590" t="s">
        <v>642</v>
      </c>
      <c r="D17" s="591" t="s">
        <v>636</v>
      </c>
      <c r="E17" s="591">
        <v>180</v>
      </c>
      <c r="F17" s="1239"/>
      <c r="G17" s="1240">
        <f>(E17*F17)</f>
        <v>0</v>
      </c>
    </row>
    <row r="18" spans="1:7">
      <c r="A18" s="633"/>
      <c r="B18" s="589" t="s">
        <v>634</v>
      </c>
      <c r="C18" s="590" t="s">
        <v>643</v>
      </c>
      <c r="D18" s="591" t="s">
        <v>636</v>
      </c>
      <c r="E18" s="591">
        <v>50</v>
      </c>
      <c r="F18" s="1239"/>
      <c r="G18" s="1240">
        <f>(E18*F18)</f>
        <v>0</v>
      </c>
    </row>
    <row r="19" spans="1:7">
      <c r="A19" s="633"/>
      <c r="B19" s="558"/>
      <c r="C19" s="590"/>
      <c r="D19" s="591"/>
      <c r="E19" s="591"/>
      <c r="F19" s="1239"/>
      <c r="G19" s="1240"/>
    </row>
    <row r="20" spans="1:7" ht="26.4">
      <c r="A20" s="588" t="s">
        <v>1165</v>
      </c>
      <c r="B20" s="600"/>
      <c r="C20" s="601" t="s">
        <v>653</v>
      </c>
      <c r="D20" s="555" t="s">
        <v>1173</v>
      </c>
      <c r="E20" s="555">
        <v>20</v>
      </c>
      <c r="F20" s="1242"/>
      <c r="G20" s="1243">
        <f>(E20*F20)</f>
        <v>0</v>
      </c>
    </row>
    <row r="21" spans="1:7">
      <c r="A21" s="602"/>
      <c r="B21" s="596"/>
      <c r="C21" s="590"/>
      <c r="D21" s="591"/>
      <c r="E21" s="591"/>
      <c r="F21" s="1239"/>
      <c r="G21" s="1240"/>
    </row>
    <row r="22" spans="1:7" ht="26.4">
      <c r="A22" s="588" t="s">
        <v>1166</v>
      </c>
      <c r="B22" s="600"/>
      <c r="C22" s="601" t="s">
        <v>654</v>
      </c>
      <c r="D22" s="555" t="s">
        <v>1173</v>
      </c>
      <c r="E22" s="555">
        <v>4</v>
      </c>
      <c r="F22" s="1242"/>
      <c r="G22" s="1243">
        <f>(E22*F22)</f>
        <v>0</v>
      </c>
    </row>
    <row r="23" spans="1:7">
      <c r="A23" s="588"/>
      <c r="B23" s="600"/>
      <c r="C23" s="601"/>
      <c r="D23" s="555"/>
      <c r="E23" s="555"/>
      <c r="F23" s="1242"/>
      <c r="G23" s="1243"/>
    </row>
    <row r="24" spans="1:7" ht="26.4">
      <c r="A24" s="603" t="s">
        <v>1167</v>
      </c>
      <c r="B24" s="589"/>
      <c r="C24" s="590" t="s">
        <v>655</v>
      </c>
      <c r="D24" s="555" t="s">
        <v>1173</v>
      </c>
      <c r="E24" s="555">
        <v>15</v>
      </c>
      <c r="F24" s="1239"/>
      <c r="G24" s="1240">
        <f>(E24*F24)</f>
        <v>0</v>
      </c>
    </row>
    <row r="25" spans="1:7">
      <c r="A25" s="633"/>
      <c r="B25" s="589"/>
      <c r="C25" s="593"/>
      <c r="D25" s="591"/>
      <c r="E25" s="591"/>
      <c r="F25" s="1239"/>
      <c r="G25" s="1240"/>
    </row>
    <row r="26" spans="1:7" ht="26.4">
      <c r="A26" s="603" t="s">
        <v>1169</v>
      </c>
      <c r="B26" s="589"/>
      <c r="C26" s="593" t="s">
        <v>644</v>
      </c>
      <c r="D26" s="591"/>
      <c r="E26" s="591"/>
      <c r="F26" s="1239"/>
      <c r="G26" s="1240"/>
    </row>
    <row r="27" spans="1:7">
      <c r="A27" s="633"/>
      <c r="B27" s="589" t="s">
        <v>634</v>
      </c>
      <c r="C27" s="593" t="s">
        <v>645</v>
      </c>
      <c r="D27" s="591" t="s">
        <v>636</v>
      </c>
      <c r="E27" s="591">
        <v>40</v>
      </c>
      <c r="F27" s="1239"/>
      <c r="G27" s="1240">
        <f>(E27*F27)</f>
        <v>0</v>
      </c>
    </row>
    <row r="28" spans="1:7">
      <c r="A28" s="633"/>
      <c r="B28" s="589" t="s">
        <v>634</v>
      </c>
      <c r="C28" s="593" t="s">
        <v>536</v>
      </c>
      <c r="D28" s="591" t="s">
        <v>636</v>
      </c>
      <c r="E28" s="591">
        <v>10</v>
      </c>
      <c r="F28" s="1239"/>
      <c r="G28" s="1240">
        <f>(E28*F28)</f>
        <v>0</v>
      </c>
    </row>
    <row r="29" spans="1:7">
      <c r="A29" s="633"/>
      <c r="B29" s="589"/>
      <c r="C29" s="593"/>
      <c r="D29" s="591"/>
      <c r="E29" s="591"/>
      <c r="F29" s="1239"/>
      <c r="G29" s="1240"/>
    </row>
    <row r="30" spans="1:7">
      <c r="A30" s="603" t="s">
        <v>1170</v>
      </c>
      <c r="B30" s="589"/>
      <c r="C30" s="593" t="s">
        <v>537</v>
      </c>
      <c r="D30" s="591" t="s">
        <v>1216</v>
      </c>
      <c r="E30" s="591">
        <v>40</v>
      </c>
      <c r="F30" s="1239"/>
      <c r="G30" s="1240">
        <f>(E30*F30)</f>
        <v>0</v>
      </c>
    </row>
    <row r="31" spans="1:7">
      <c r="A31" s="633"/>
      <c r="B31" s="589"/>
      <c r="C31" s="593"/>
      <c r="D31" s="591"/>
      <c r="E31" s="591"/>
      <c r="F31" s="1239"/>
      <c r="G31" s="1240"/>
    </row>
    <row r="32" spans="1:7">
      <c r="A32" s="603" t="s">
        <v>1174</v>
      </c>
      <c r="B32" s="558"/>
      <c r="C32" s="593" t="s">
        <v>646</v>
      </c>
      <c r="D32" s="591" t="s">
        <v>636</v>
      </c>
      <c r="E32" s="591">
        <v>110</v>
      </c>
      <c r="F32" s="1239"/>
      <c r="G32" s="1240">
        <f>(E32*F32)</f>
        <v>0</v>
      </c>
    </row>
    <row r="33" spans="1:7">
      <c r="A33" s="633"/>
      <c r="B33" s="551"/>
      <c r="C33" s="552"/>
      <c r="D33" s="553"/>
      <c r="E33" s="553"/>
      <c r="F33" s="1237"/>
      <c r="G33" s="1238"/>
    </row>
    <row r="34" spans="1:7" ht="26.4">
      <c r="A34" s="602" t="s">
        <v>1175</v>
      </c>
      <c r="B34" s="596"/>
      <c r="C34" s="590" t="s">
        <v>538</v>
      </c>
      <c r="D34" s="555"/>
      <c r="E34" s="555"/>
      <c r="F34" s="1239"/>
      <c r="G34" s="1240"/>
    </row>
    <row r="35" spans="1:7">
      <c r="A35" s="602"/>
      <c r="B35" s="596" t="s">
        <v>634</v>
      </c>
      <c r="C35" s="590" t="s">
        <v>649</v>
      </c>
      <c r="D35" s="591" t="s">
        <v>1173</v>
      </c>
      <c r="E35" s="591">
        <v>1</v>
      </c>
      <c r="F35" s="1239"/>
      <c r="G35" s="1240">
        <f>(E35*F35)</f>
        <v>0</v>
      </c>
    </row>
    <row r="36" spans="1:7">
      <c r="A36" s="633"/>
      <c r="B36" s="558"/>
      <c r="C36" s="597"/>
      <c r="D36" s="591"/>
      <c r="E36" s="591"/>
      <c r="F36" s="1239"/>
      <c r="G36" s="1240"/>
    </row>
    <row r="37" spans="1:7">
      <c r="A37" s="602" t="s">
        <v>1176</v>
      </c>
      <c r="B37" s="596"/>
      <c r="C37" s="590" t="s">
        <v>650</v>
      </c>
      <c r="D37" s="591"/>
      <c r="E37" s="591"/>
      <c r="F37" s="1239"/>
      <c r="G37" s="1240"/>
    </row>
    <row r="38" spans="1:7">
      <c r="A38" s="602"/>
      <c r="B38" s="596" t="s">
        <v>634</v>
      </c>
      <c r="C38" s="590" t="s">
        <v>651</v>
      </c>
      <c r="D38" s="591" t="s">
        <v>1173</v>
      </c>
      <c r="E38" s="591">
        <v>5</v>
      </c>
      <c r="F38" s="1239"/>
      <c r="G38" s="1240">
        <f>(E38*F38)</f>
        <v>0</v>
      </c>
    </row>
    <row r="39" spans="1:7">
      <c r="A39" s="638"/>
      <c r="B39" s="599"/>
      <c r="C39" s="597"/>
      <c r="D39" s="591"/>
      <c r="E39" s="591"/>
      <c r="F39" s="1239"/>
      <c r="G39" s="1240"/>
    </row>
    <row r="40" spans="1:7" ht="26.4">
      <c r="A40" s="602" t="s">
        <v>1180</v>
      </c>
      <c r="B40" s="599"/>
      <c r="C40" s="590" t="s">
        <v>539</v>
      </c>
      <c r="D40" s="591" t="s">
        <v>1173</v>
      </c>
      <c r="E40" s="591">
        <v>1</v>
      </c>
      <c r="F40" s="1239"/>
      <c r="G40" s="1240">
        <f>(E40*F40)</f>
        <v>0</v>
      </c>
    </row>
    <row r="41" spans="1:7">
      <c r="A41" s="602"/>
      <c r="B41" s="599"/>
      <c r="C41" s="590"/>
      <c r="D41" s="591"/>
      <c r="E41" s="591"/>
      <c r="F41" s="1239"/>
      <c r="G41" s="1240"/>
    </row>
    <row r="42" spans="1:7" ht="39.6">
      <c r="A42" s="603" t="s">
        <v>1177</v>
      </c>
      <c r="B42" s="589"/>
      <c r="C42" s="593" t="s">
        <v>540</v>
      </c>
      <c r="D42" s="591" t="s">
        <v>1173</v>
      </c>
      <c r="E42" s="591">
        <v>25</v>
      </c>
      <c r="F42" s="1239"/>
      <c r="G42" s="1240">
        <f>(E42*F42)</f>
        <v>0</v>
      </c>
    </row>
    <row r="43" spans="1:7">
      <c r="A43" s="603"/>
      <c r="B43" s="589"/>
      <c r="C43" s="593"/>
      <c r="D43" s="591"/>
      <c r="E43" s="591"/>
      <c r="F43" s="1239"/>
      <c r="G43" s="1240"/>
    </row>
    <row r="44" spans="1:7">
      <c r="A44" s="603" t="s">
        <v>1178</v>
      </c>
      <c r="B44" s="589"/>
      <c r="C44" s="593" t="s">
        <v>672</v>
      </c>
      <c r="D44" s="591"/>
      <c r="E44" s="591"/>
      <c r="F44" s="1239"/>
      <c r="G44" s="1240"/>
    </row>
    <row r="45" spans="1:7">
      <c r="A45" s="603"/>
      <c r="B45" s="589" t="s">
        <v>634</v>
      </c>
      <c r="C45" s="593" t="s">
        <v>541</v>
      </c>
      <c r="D45" s="591" t="s">
        <v>1173</v>
      </c>
      <c r="E45" s="591">
        <v>1</v>
      </c>
      <c r="F45" s="1239"/>
      <c r="G45" s="1240">
        <f t="shared" ref="G45:G50" si="1">(E45*F45)</f>
        <v>0</v>
      </c>
    </row>
    <row r="46" spans="1:7">
      <c r="A46" s="603"/>
      <c r="B46" s="589" t="s">
        <v>634</v>
      </c>
      <c r="C46" s="593" t="s">
        <v>542</v>
      </c>
      <c r="D46" s="591" t="s">
        <v>1173</v>
      </c>
      <c r="E46" s="591">
        <v>1</v>
      </c>
      <c r="F46" s="1239"/>
      <c r="G46" s="1240">
        <f t="shared" si="1"/>
        <v>0</v>
      </c>
    </row>
    <row r="47" spans="1:7">
      <c r="A47" s="603"/>
      <c r="B47" s="589" t="s">
        <v>634</v>
      </c>
      <c r="C47" s="593" t="s">
        <v>543</v>
      </c>
      <c r="D47" s="591" t="s">
        <v>1173</v>
      </c>
      <c r="E47" s="591">
        <v>1</v>
      </c>
      <c r="F47" s="1239"/>
      <c r="G47" s="1240">
        <f t="shared" si="1"/>
        <v>0</v>
      </c>
    </row>
    <row r="48" spans="1:7">
      <c r="A48" s="603"/>
      <c r="B48" s="589" t="s">
        <v>634</v>
      </c>
      <c r="C48" s="593" t="s">
        <v>544</v>
      </c>
      <c r="D48" s="591" t="s">
        <v>1173</v>
      </c>
      <c r="E48" s="591">
        <v>3</v>
      </c>
      <c r="F48" s="1239"/>
      <c r="G48" s="1240">
        <f t="shared" si="1"/>
        <v>0</v>
      </c>
    </row>
    <row r="49" spans="1:7">
      <c r="A49" s="603"/>
      <c r="B49" s="589" t="s">
        <v>634</v>
      </c>
      <c r="C49" s="593" t="s">
        <v>545</v>
      </c>
      <c r="D49" s="591" t="s">
        <v>1173</v>
      </c>
      <c r="E49" s="591">
        <v>1</v>
      </c>
      <c r="F49" s="1239"/>
      <c r="G49" s="1240">
        <f t="shared" si="1"/>
        <v>0</v>
      </c>
    </row>
    <row r="50" spans="1:7">
      <c r="A50" s="603"/>
      <c r="B50" s="589" t="s">
        <v>634</v>
      </c>
      <c r="C50" s="593" t="s">
        <v>546</v>
      </c>
      <c r="D50" s="591" t="s">
        <v>1173</v>
      </c>
      <c r="E50" s="591">
        <v>1</v>
      </c>
      <c r="F50" s="1239"/>
      <c r="G50" s="1240">
        <f t="shared" si="1"/>
        <v>0</v>
      </c>
    </row>
    <row r="51" spans="1:7">
      <c r="A51" s="603"/>
      <c r="B51" s="589"/>
      <c r="C51" s="593"/>
      <c r="D51" s="591"/>
      <c r="E51" s="591"/>
      <c r="F51" s="1239"/>
      <c r="G51" s="1240"/>
    </row>
    <row r="52" spans="1:7" ht="26.4">
      <c r="A52" s="603" t="s">
        <v>1179</v>
      </c>
      <c r="B52" s="589"/>
      <c r="C52" s="593" t="s">
        <v>657</v>
      </c>
      <c r="D52" s="591" t="s">
        <v>658</v>
      </c>
      <c r="E52" s="591">
        <v>12</v>
      </c>
      <c r="F52" s="1239"/>
      <c r="G52" s="1240">
        <f>(E52*F52)</f>
        <v>0</v>
      </c>
    </row>
    <row r="53" spans="1:7">
      <c r="A53" s="603"/>
      <c r="B53" s="589"/>
      <c r="C53" s="593"/>
      <c r="D53" s="591"/>
      <c r="E53" s="591"/>
      <c r="F53" s="1239"/>
      <c r="G53" s="1240"/>
    </row>
    <row r="54" spans="1:7" ht="52.8">
      <c r="A54" s="588" t="s">
        <v>1181</v>
      </c>
      <c r="B54" s="589"/>
      <c r="C54" s="590" t="s">
        <v>565</v>
      </c>
      <c r="D54" s="591"/>
      <c r="E54" s="591"/>
      <c r="F54" s="1239"/>
      <c r="G54" s="1240"/>
    </row>
    <row r="55" spans="1:7">
      <c r="A55" s="588"/>
      <c r="B55" s="589" t="s">
        <v>634</v>
      </c>
      <c r="C55" s="590" t="s">
        <v>662</v>
      </c>
      <c r="D55" s="591"/>
      <c r="E55" s="591"/>
      <c r="F55" s="1239"/>
      <c r="G55" s="1240"/>
    </row>
    <row r="56" spans="1:7">
      <c r="A56" s="588"/>
      <c r="B56" s="589"/>
      <c r="C56" s="590" t="s">
        <v>663</v>
      </c>
      <c r="D56" s="591" t="s">
        <v>1173</v>
      </c>
      <c r="E56" s="591">
        <v>1</v>
      </c>
      <c r="F56" s="1239"/>
      <c r="G56" s="1240"/>
    </row>
    <row r="57" spans="1:7">
      <c r="A57" s="588"/>
      <c r="B57" s="589" t="s">
        <v>634</v>
      </c>
      <c r="C57" s="590" t="s">
        <v>547</v>
      </c>
      <c r="D57" s="591" t="s">
        <v>1173</v>
      </c>
      <c r="E57" s="591">
        <v>1</v>
      </c>
      <c r="F57" s="1239"/>
      <c r="G57" s="1240"/>
    </row>
    <row r="58" spans="1:7">
      <c r="A58" s="588"/>
      <c r="B58" s="589" t="s">
        <v>634</v>
      </c>
      <c r="C58" s="590" t="s">
        <v>664</v>
      </c>
      <c r="D58" s="555"/>
      <c r="E58" s="555"/>
      <c r="F58" s="1239"/>
      <c r="G58" s="1240"/>
    </row>
    <row r="59" spans="1:7">
      <c r="A59" s="588"/>
      <c r="B59" s="589"/>
      <c r="C59" s="590" t="s">
        <v>665</v>
      </c>
      <c r="D59" s="591" t="s">
        <v>1173</v>
      </c>
      <c r="E59" s="591">
        <v>5</v>
      </c>
      <c r="F59" s="1239"/>
      <c r="G59" s="1240"/>
    </row>
    <row r="60" spans="1:7">
      <c r="A60" s="588"/>
      <c r="B60" s="589"/>
      <c r="C60" s="590" t="s">
        <v>666</v>
      </c>
      <c r="D60" s="591" t="s">
        <v>1173</v>
      </c>
      <c r="E60" s="591">
        <v>2</v>
      </c>
      <c r="F60" s="1239"/>
      <c r="G60" s="1240"/>
    </row>
    <row r="61" spans="1:7">
      <c r="A61" s="588"/>
      <c r="B61" s="589"/>
      <c r="C61" s="590" t="s">
        <v>667</v>
      </c>
      <c r="D61" s="591" t="s">
        <v>1173</v>
      </c>
      <c r="E61" s="591">
        <v>2</v>
      </c>
      <c r="F61" s="1239"/>
      <c r="G61" s="1240"/>
    </row>
    <row r="62" spans="1:7">
      <c r="A62" s="588"/>
      <c r="B62" s="589"/>
      <c r="C62" s="590" t="s">
        <v>668</v>
      </c>
      <c r="D62" s="591" t="s">
        <v>1173</v>
      </c>
      <c r="E62" s="591">
        <v>2</v>
      </c>
      <c r="F62" s="1239"/>
      <c r="G62" s="1240"/>
    </row>
    <row r="63" spans="1:7">
      <c r="A63" s="588"/>
      <c r="B63" s="589" t="s">
        <v>634</v>
      </c>
      <c r="C63" s="590" t="s">
        <v>669</v>
      </c>
      <c r="D63" s="591" t="s">
        <v>1173</v>
      </c>
      <c r="E63" s="591">
        <v>1</v>
      </c>
      <c r="F63" s="1239"/>
      <c r="G63" s="1240"/>
    </row>
    <row r="64" spans="1:7">
      <c r="A64" s="588"/>
      <c r="B64" s="589" t="s">
        <v>634</v>
      </c>
      <c r="C64" s="590" t="s">
        <v>670</v>
      </c>
      <c r="D64" s="591" t="s">
        <v>1173</v>
      </c>
      <c r="E64" s="591">
        <v>1</v>
      </c>
      <c r="F64" s="1239"/>
      <c r="G64" s="1240"/>
    </row>
    <row r="65" spans="1:8" s="574" customFormat="1">
      <c r="A65" s="588"/>
      <c r="B65" s="589" t="s">
        <v>634</v>
      </c>
      <c r="C65" s="590" t="s">
        <v>671</v>
      </c>
      <c r="D65" s="591" t="s">
        <v>1173</v>
      </c>
      <c r="E65" s="591">
        <v>1</v>
      </c>
      <c r="F65" s="1239"/>
      <c r="G65" s="1240"/>
      <c r="H65" s="611"/>
    </row>
    <row r="66" spans="1:8" ht="13.8" thickBot="1">
      <c r="A66" s="588"/>
      <c r="B66" s="1252" t="s">
        <v>634</v>
      </c>
      <c r="C66" s="1253" t="s">
        <v>660</v>
      </c>
      <c r="D66" s="1254" t="s">
        <v>656</v>
      </c>
      <c r="E66" s="1254">
        <v>1</v>
      </c>
      <c r="F66" s="1255"/>
      <c r="G66" s="1256"/>
    </row>
    <row r="67" spans="1:8" ht="13.8" thickTop="1">
      <c r="A67" s="588"/>
      <c r="B67" s="589"/>
      <c r="C67" s="590" t="s">
        <v>661</v>
      </c>
      <c r="D67" s="591" t="s">
        <v>1173</v>
      </c>
      <c r="E67" s="591">
        <v>1</v>
      </c>
      <c r="F67" s="1239"/>
      <c r="G67" s="1240">
        <f>(E67*F67)</f>
        <v>0</v>
      </c>
    </row>
    <row r="68" spans="1:8">
      <c r="A68" s="603"/>
      <c r="B68" s="589"/>
      <c r="C68" s="590"/>
      <c r="D68" s="591"/>
      <c r="E68" s="591"/>
      <c r="F68" s="1239"/>
      <c r="G68" s="1240"/>
    </row>
    <row r="69" spans="1:8" ht="26.4">
      <c r="A69" s="603" t="s">
        <v>1182</v>
      </c>
      <c r="B69" s="589"/>
      <c r="C69" s="590" t="s">
        <v>548</v>
      </c>
      <c r="D69" s="591" t="s">
        <v>1173</v>
      </c>
      <c r="E69" s="591">
        <v>1</v>
      </c>
      <c r="F69" s="1239"/>
      <c r="G69" s="1240">
        <f>(E69*F69)</f>
        <v>0</v>
      </c>
    </row>
    <row r="70" spans="1:8">
      <c r="A70" s="603"/>
      <c r="B70" s="589"/>
      <c r="C70" s="590"/>
      <c r="D70" s="591"/>
      <c r="E70" s="591"/>
      <c r="F70" s="1239"/>
      <c r="G70" s="1240"/>
    </row>
    <row r="71" spans="1:8" ht="52.8">
      <c r="A71" s="588" t="s">
        <v>1183</v>
      </c>
      <c r="B71" s="589"/>
      <c r="C71" s="593" t="s">
        <v>549</v>
      </c>
      <c r="D71" s="591" t="s">
        <v>1173</v>
      </c>
      <c r="E71" s="591">
        <v>3</v>
      </c>
      <c r="F71" s="1239"/>
      <c r="G71" s="1240">
        <f>(E71*F71)</f>
        <v>0</v>
      </c>
    </row>
    <row r="72" spans="1:8">
      <c r="A72" s="557"/>
      <c r="B72" s="589"/>
      <c r="C72" s="593"/>
      <c r="D72" s="591"/>
      <c r="E72" s="591"/>
      <c r="F72" s="1239"/>
      <c r="G72" s="1240"/>
    </row>
    <row r="73" spans="1:8" ht="52.8">
      <c r="A73" s="588" t="s">
        <v>1184</v>
      </c>
      <c r="B73" s="622"/>
      <c r="C73" s="593" t="s">
        <v>847</v>
      </c>
      <c r="D73" s="591"/>
      <c r="E73" s="591"/>
      <c r="F73" s="1239"/>
      <c r="G73" s="1240"/>
    </row>
    <row r="74" spans="1:8">
      <c r="A74" s="557"/>
      <c r="B74" s="622" t="s">
        <v>850</v>
      </c>
      <c r="C74" s="593" t="s">
        <v>851</v>
      </c>
      <c r="D74" s="591" t="s">
        <v>1173</v>
      </c>
      <c r="E74" s="591">
        <v>8</v>
      </c>
      <c r="F74" s="1239"/>
      <c r="G74" s="1240">
        <f>(E74*F74)</f>
        <v>0</v>
      </c>
    </row>
    <row r="75" spans="1:8">
      <c r="A75" s="633"/>
      <c r="B75" s="589"/>
      <c r="C75" s="593"/>
      <c r="D75" s="591"/>
      <c r="E75" s="591"/>
      <c r="F75" s="1239"/>
      <c r="G75" s="1240"/>
    </row>
    <row r="76" spans="1:8" ht="39.6">
      <c r="A76" s="588" t="s">
        <v>1185</v>
      </c>
      <c r="B76" s="624"/>
      <c r="C76" s="593" t="s">
        <v>494</v>
      </c>
      <c r="D76" s="591"/>
      <c r="E76" s="615"/>
      <c r="F76" s="1239"/>
      <c r="G76" s="1240"/>
    </row>
    <row r="77" spans="1:8">
      <c r="A77" s="557"/>
      <c r="B77" s="622" t="s">
        <v>516</v>
      </c>
      <c r="C77" s="593" t="s">
        <v>517</v>
      </c>
      <c r="D77" s="591"/>
      <c r="E77" s="615"/>
      <c r="F77" s="1239"/>
      <c r="G77" s="1240"/>
    </row>
    <row r="78" spans="1:8">
      <c r="A78" s="557"/>
      <c r="B78" s="624"/>
      <c r="C78" s="593" t="s">
        <v>518</v>
      </c>
      <c r="D78" s="591" t="s">
        <v>1173</v>
      </c>
      <c r="E78" s="615">
        <v>5</v>
      </c>
      <c r="F78" s="1239"/>
      <c r="G78" s="1240">
        <f>(E78*F78)</f>
        <v>0</v>
      </c>
    </row>
    <row r="79" spans="1:8">
      <c r="A79" s="603"/>
      <c r="B79" s="628"/>
      <c r="C79" s="593"/>
      <c r="D79" s="591"/>
      <c r="E79" s="591"/>
      <c r="F79" s="1239"/>
      <c r="G79" s="1240"/>
    </row>
    <row r="80" spans="1:8" ht="26.4">
      <c r="A80" s="603" t="s">
        <v>1186</v>
      </c>
      <c r="B80" s="558"/>
      <c r="C80" s="593" t="s">
        <v>550</v>
      </c>
      <c r="D80" s="591"/>
      <c r="E80" s="591"/>
      <c r="F80" s="1239"/>
      <c r="G80" s="1240"/>
    </row>
    <row r="81" spans="1:7">
      <c r="A81" s="603"/>
      <c r="B81" s="589" t="s">
        <v>634</v>
      </c>
      <c r="C81" s="593" t="s">
        <v>647</v>
      </c>
      <c r="D81" s="591" t="s">
        <v>1173</v>
      </c>
      <c r="E81" s="591">
        <v>2</v>
      </c>
      <c r="F81" s="1239"/>
      <c r="G81" s="1240">
        <f>(E81*F81)</f>
        <v>0</v>
      </c>
    </row>
    <row r="82" spans="1:7">
      <c r="A82" s="603"/>
      <c r="B82" s="589" t="s">
        <v>634</v>
      </c>
      <c r="C82" s="593" t="s">
        <v>648</v>
      </c>
      <c r="D82" s="591" t="s">
        <v>1173</v>
      </c>
      <c r="E82" s="591">
        <v>2</v>
      </c>
      <c r="F82" s="1239"/>
      <c r="G82" s="1240">
        <f>(E82*F82)</f>
        <v>0</v>
      </c>
    </row>
    <row r="83" spans="1:7">
      <c r="A83" s="603"/>
      <c r="B83" s="558"/>
      <c r="C83" s="593"/>
      <c r="D83" s="591"/>
      <c r="E83" s="591"/>
      <c r="F83" s="1239"/>
      <c r="G83" s="1240"/>
    </row>
    <row r="84" spans="1:7" ht="26.4">
      <c r="A84" s="603" t="s">
        <v>1187</v>
      </c>
      <c r="B84" s="596"/>
      <c r="C84" s="597" t="s">
        <v>652</v>
      </c>
      <c r="D84" s="591"/>
      <c r="E84" s="591"/>
      <c r="F84" s="1239"/>
      <c r="G84" s="1240"/>
    </row>
    <row r="85" spans="1:7">
      <c r="A85" s="602"/>
      <c r="B85" s="596" t="s">
        <v>634</v>
      </c>
      <c r="C85" s="590" t="s">
        <v>551</v>
      </c>
      <c r="D85" s="591" t="s">
        <v>1173</v>
      </c>
      <c r="E85" s="591">
        <v>3</v>
      </c>
      <c r="F85" s="1239"/>
      <c r="G85" s="1240">
        <f>(E85*F85)</f>
        <v>0</v>
      </c>
    </row>
    <row r="86" spans="1:7">
      <c r="A86" s="602"/>
      <c r="B86" s="596" t="s">
        <v>634</v>
      </c>
      <c r="C86" s="590" t="s">
        <v>552</v>
      </c>
      <c r="D86" s="591" t="s">
        <v>1173</v>
      </c>
      <c r="E86" s="591">
        <v>2</v>
      </c>
      <c r="F86" s="1239"/>
      <c r="G86" s="1240">
        <f>(E86*F86)</f>
        <v>0</v>
      </c>
    </row>
    <row r="87" spans="1:7">
      <c r="A87" s="603"/>
      <c r="B87" s="589"/>
      <c r="C87" s="593"/>
      <c r="D87" s="591"/>
      <c r="E87" s="591"/>
      <c r="F87" s="1239"/>
      <c r="G87" s="1240"/>
    </row>
    <row r="88" spans="1:7" ht="26.4">
      <c r="A88" s="595" t="s">
        <v>1188</v>
      </c>
      <c r="B88" s="612"/>
      <c r="C88" s="590" t="s">
        <v>553</v>
      </c>
      <c r="D88" s="555" t="s">
        <v>1173</v>
      </c>
      <c r="E88" s="555">
        <v>2</v>
      </c>
      <c r="F88" s="1239"/>
      <c r="G88" s="1240">
        <f>(E88*F88)</f>
        <v>0</v>
      </c>
    </row>
    <row r="89" spans="1:7">
      <c r="A89" s="595"/>
      <c r="B89" s="612"/>
      <c r="C89" s="590"/>
      <c r="D89" s="555"/>
      <c r="E89" s="555"/>
      <c r="F89" s="1239"/>
      <c r="G89" s="1240"/>
    </row>
    <row r="90" spans="1:7" ht="39.6">
      <c r="A90" s="595" t="s">
        <v>1189</v>
      </c>
      <c r="B90" s="612"/>
      <c r="C90" s="590" t="s">
        <v>554</v>
      </c>
      <c r="D90" s="555" t="s">
        <v>1173</v>
      </c>
      <c r="E90" s="555">
        <v>2</v>
      </c>
      <c r="F90" s="1242"/>
      <c r="G90" s="1243">
        <f>(E90*F90)</f>
        <v>0</v>
      </c>
    </row>
    <row r="91" spans="1:7">
      <c r="A91" s="603"/>
      <c r="B91" s="589"/>
      <c r="C91" s="593"/>
      <c r="D91" s="591"/>
      <c r="E91" s="591"/>
      <c r="F91" s="1239"/>
      <c r="G91" s="1240"/>
    </row>
    <row r="92" spans="1:7" ht="39.6">
      <c r="A92" s="602" t="s">
        <v>1190</v>
      </c>
      <c r="B92" s="589"/>
      <c r="C92" s="593" t="s">
        <v>555</v>
      </c>
      <c r="D92" s="591" t="s">
        <v>658</v>
      </c>
      <c r="E92" s="591">
        <v>16</v>
      </c>
      <c r="F92" s="1239"/>
      <c r="G92" s="1240">
        <f>(E92*F92)</f>
        <v>0</v>
      </c>
    </row>
    <row r="93" spans="1:7">
      <c r="A93" s="603"/>
      <c r="B93" s="589"/>
      <c r="C93" s="593"/>
      <c r="D93" s="591"/>
      <c r="E93" s="591"/>
      <c r="F93" s="1239"/>
      <c r="G93" s="1240"/>
    </row>
    <row r="94" spans="1:7" ht="26.4">
      <c r="A94" s="603" t="s">
        <v>1191</v>
      </c>
      <c r="B94" s="589"/>
      <c r="C94" s="593" t="s">
        <v>556</v>
      </c>
      <c r="D94" s="591" t="s">
        <v>1173</v>
      </c>
      <c r="E94" s="591">
        <v>1</v>
      </c>
      <c r="F94" s="1239"/>
      <c r="G94" s="1240">
        <f>(E94*F94)</f>
        <v>0</v>
      </c>
    </row>
    <row r="95" spans="1:7">
      <c r="A95" s="603"/>
      <c r="B95" s="589"/>
      <c r="C95" s="593"/>
      <c r="D95" s="591"/>
      <c r="E95" s="591"/>
      <c r="F95" s="1239"/>
      <c r="G95" s="1240"/>
    </row>
    <row r="96" spans="1:7">
      <c r="A96" s="603" t="s">
        <v>1192</v>
      </c>
      <c r="B96" s="589"/>
      <c r="C96" s="559" t="s">
        <v>659</v>
      </c>
      <c r="D96" s="555" t="s">
        <v>1173</v>
      </c>
      <c r="E96" s="559">
        <v>1</v>
      </c>
      <c r="F96" s="1239"/>
      <c r="G96" s="1240">
        <f>(E96*F96)</f>
        <v>0</v>
      </c>
    </row>
    <row r="97" spans="1:8">
      <c r="A97" s="603"/>
      <c r="B97" s="589"/>
      <c r="C97" s="559"/>
      <c r="D97" s="555"/>
      <c r="E97" s="559"/>
      <c r="F97" s="1239"/>
      <c r="G97" s="1240"/>
    </row>
    <row r="98" spans="1:8" ht="39.6">
      <c r="A98" s="603" t="s">
        <v>1193</v>
      </c>
      <c r="B98" s="627"/>
      <c r="C98" s="593" t="s">
        <v>557</v>
      </c>
      <c r="D98" s="591" t="s">
        <v>1173</v>
      </c>
      <c r="E98" s="591">
        <v>1</v>
      </c>
      <c r="F98" s="1239"/>
      <c r="G98" s="1240">
        <f>(E98*F98)</f>
        <v>0</v>
      </c>
    </row>
    <row r="99" spans="1:8">
      <c r="A99" s="588"/>
      <c r="B99" s="627"/>
      <c r="C99" s="593"/>
      <c r="D99" s="591"/>
      <c r="E99" s="591"/>
      <c r="F99" s="1239"/>
      <c r="G99" s="1240"/>
    </row>
    <row r="100" spans="1:8">
      <c r="A100" s="588" t="s">
        <v>1194</v>
      </c>
      <c r="B100" s="558"/>
      <c r="C100" s="593" t="s">
        <v>558</v>
      </c>
      <c r="D100" s="555" t="s">
        <v>658</v>
      </c>
      <c r="E100" s="559">
        <v>10</v>
      </c>
      <c r="F100" s="1242"/>
      <c r="G100" s="1243">
        <f>(E100*F100)</f>
        <v>0</v>
      </c>
    </row>
    <row r="101" spans="1:8">
      <c r="A101" s="557"/>
      <c r="B101" s="558"/>
      <c r="C101" s="559"/>
      <c r="D101" s="559"/>
      <c r="E101" s="559"/>
      <c r="F101" s="1239"/>
      <c r="G101" s="1251"/>
    </row>
    <row r="102" spans="1:8" ht="26.4">
      <c r="A102" s="588" t="s">
        <v>1195</v>
      </c>
      <c r="B102" s="558"/>
      <c r="C102" s="593" t="s">
        <v>559</v>
      </c>
      <c r="D102" s="559" t="s">
        <v>656</v>
      </c>
      <c r="E102" s="559">
        <v>1</v>
      </c>
      <c r="F102" s="1242"/>
      <c r="G102" s="1243">
        <f>(E102*F102)</f>
        <v>0</v>
      </c>
    </row>
    <row r="103" spans="1:8">
      <c r="A103" s="557"/>
      <c r="B103" s="558"/>
      <c r="C103" s="559"/>
      <c r="D103" s="559"/>
      <c r="E103" s="559"/>
      <c r="F103" s="1239"/>
      <c r="G103" s="1251"/>
    </row>
    <row r="104" spans="1:8">
      <c r="A104" s="588" t="s">
        <v>1196</v>
      </c>
      <c r="B104" s="558"/>
      <c r="C104" s="593" t="s">
        <v>560</v>
      </c>
      <c r="D104" s="555" t="s">
        <v>1173</v>
      </c>
      <c r="E104" s="559">
        <v>1</v>
      </c>
      <c r="F104" s="1242"/>
      <c r="G104" s="1243">
        <f>(E104*F104)</f>
        <v>0</v>
      </c>
    </row>
    <row r="105" spans="1:8">
      <c r="A105" s="557"/>
      <c r="B105" s="558"/>
      <c r="C105" s="559"/>
      <c r="D105" s="559"/>
      <c r="E105" s="559"/>
      <c r="F105" s="1239"/>
      <c r="G105" s="1251"/>
    </row>
    <row r="106" spans="1:8" ht="13.8">
      <c r="A106" s="557"/>
      <c r="B106" s="558"/>
      <c r="C106" s="639" t="s">
        <v>561</v>
      </c>
      <c r="D106" s="559"/>
      <c r="E106" s="559"/>
      <c r="F106" s="1239"/>
      <c r="G106" s="1251"/>
    </row>
    <row r="107" spans="1:8" ht="18.75" customHeight="1" thickBot="1">
      <c r="A107" s="619"/>
      <c r="B107" s="620"/>
      <c r="C107" s="562" t="s">
        <v>562</v>
      </c>
      <c r="D107" s="562"/>
      <c r="E107" s="563" t="s">
        <v>1131</v>
      </c>
      <c r="F107" s="1313"/>
      <c r="G107" s="1315">
        <f>SUM(G9:G104)</f>
        <v>0</v>
      </c>
    </row>
    <row r="108" spans="1:8" s="566" customFormat="1" ht="20.25" customHeight="1" thickTop="1">
      <c r="A108" s="557"/>
      <c r="B108" s="558"/>
      <c r="C108" s="559"/>
      <c r="D108" s="559"/>
      <c r="E108" s="565"/>
      <c r="F108" s="1239"/>
      <c r="G108" s="1240"/>
      <c r="H108" s="640"/>
    </row>
    <row r="109" spans="1:8">
      <c r="A109" s="567"/>
      <c r="B109" s="568"/>
      <c r="C109" s="569" t="s">
        <v>623</v>
      </c>
      <c r="D109" s="570"/>
      <c r="E109" s="571"/>
    </row>
    <row r="110" spans="1:8" ht="23.4">
      <c r="A110" s="603"/>
      <c r="B110" s="589"/>
      <c r="C110" s="580" t="s">
        <v>563</v>
      </c>
      <c r="D110" s="559"/>
      <c r="E110" s="559"/>
      <c r="F110" s="1239"/>
      <c r="G110" s="1251"/>
    </row>
    <row r="111" spans="1:8" ht="23.4">
      <c r="A111" s="603"/>
      <c r="B111" s="589"/>
      <c r="C111" s="580" t="s">
        <v>564</v>
      </c>
      <c r="D111" s="559"/>
      <c r="E111" s="559"/>
      <c r="F111" s="1239"/>
      <c r="G111" s="1251"/>
    </row>
    <row r="112" spans="1:8">
      <c r="A112" s="603"/>
      <c r="B112" s="589"/>
      <c r="C112" s="580"/>
      <c r="D112" s="559"/>
      <c r="E112" s="559"/>
      <c r="F112" s="1239"/>
      <c r="G112" s="1251"/>
    </row>
    <row r="113" spans="1:7">
      <c r="A113" s="603"/>
      <c r="B113" s="589"/>
      <c r="C113" s="559"/>
      <c r="D113" s="559"/>
      <c r="E113" s="559"/>
      <c r="F113" s="1239"/>
      <c r="G113" s="1251"/>
    </row>
    <row r="114" spans="1:7">
      <c r="A114" s="603"/>
      <c r="B114" s="589"/>
      <c r="C114" s="559"/>
      <c r="D114" s="559"/>
      <c r="E114" s="559"/>
      <c r="F114" s="1239"/>
      <c r="G114" s="1251"/>
    </row>
    <row r="115" spans="1:7">
      <c r="B115" s="642"/>
    </row>
    <row r="116" spans="1:7">
      <c r="B116" s="642"/>
    </row>
    <row r="117" spans="1:7">
      <c r="B117" s="642"/>
    </row>
    <row r="118" spans="1:7">
      <c r="B118" s="642"/>
    </row>
    <row r="119" spans="1:7">
      <c r="B119" s="642"/>
    </row>
    <row r="120" spans="1:7">
      <c r="B120" s="642"/>
    </row>
    <row r="121" spans="1:7">
      <c r="B121" s="642"/>
    </row>
    <row r="122" spans="1:7">
      <c r="B122" s="642"/>
    </row>
    <row r="123" spans="1:7">
      <c r="B123" s="642"/>
    </row>
    <row r="124" spans="1:7">
      <c r="B124" s="642"/>
    </row>
  </sheetData>
  <sheetProtection password="EBCE" sheet="1" objects="1" scenarios="1"/>
  <phoneticPr fontId="117" type="noConversion"/>
  <pageMargins left="0.98425196850393704" right="0.74803149606299213" top="0.98425196850393704" bottom="0.98425196850393704" header="0.39370078740157483" footer="0.39370078740157483"/>
  <pageSetup paperSize="9" scale="90" firstPageNumber="59" orientation="portrait" useFirstPageNumber="1" r:id="rId1"/>
  <headerFooter alignWithMargins="0">
    <oddHeader>&amp;L&amp;"Times New Roman,Poševno"&amp;8&amp;UESPiN d.o.o.,  Bernekerjeva 12,   Ljubljana    &amp;U
Elektro Svetovanje, Projektiranje in Nadzor&amp;R&amp;8DOM BOHINJ, 
Projekt št. CŠOD/PZI/2014, Načrt št. E-72/14, Mapa 4</oddHeader>
    <oddFooter>&amp;C&amp;P/62</oddFooter>
  </headerFooter>
  <rowBreaks count="3" manualBreakCount="3">
    <brk id="38" max="6" man="1"/>
    <brk id="78" max="6" man="1"/>
    <brk id="11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6"/>
  <sheetViews>
    <sheetView topLeftCell="A10" workbookViewId="0">
      <selection activeCell="F17" sqref="F17"/>
    </sheetView>
  </sheetViews>
  <sheetFormatPr defaultRowHeight="14.4"/>
  <cols>
    <col min="1" max="1" width="3.6640625" customWidth="1"/>
    <col min="2" max="2" width="4" customWidth="1"/>
    <col min="3" max="3" width="45.44140625" customWidth="1"/>
    <col min="6" max="6" width="12.33203125" style="929" customWidth="1"/>
    <col min="7" max="7" width="12.33203125" style="949" customWidth="1"/>
    <col min="8" max="19" width="9.109375" style="1301"/>
  </cols>
  <sheetData>
    <row r="1" spans="1:19" s="136" customFormat="1" ht="16.8">
      <c r="A1" s="644" t="s">
        <v>1163</v>
      </c>
      <c r="B1" s="645"/>
      <c r="C1" s="646" t="s">
        <v>624</v>
      </c>
      <c r="D1" s="161"/>
      <c r="E1" s="161"/>
      <c r="F1" s="647"/>
      <c r="G1" s="930"/>
      <c r="H1" s="1278"/>
      <c r="I1" s="1278"/>
      <c r="J1" s="1278"/>
      <c r="K1" s="143"/>
      <c r="L1" s="143"/>
      <c r="M1" s="143"/>
      <c r="N1" s="143"/>
      <c r="O1" s="143"/>
      <c r="P1" s="143"/>
      <c r="Q1" s="143"/>
      <c r="R1" s="143"/>
      <c r="S1" s="143"/>
    </row>
    <row r="2" spans="1:19" s="136" customFormat="1" ht="16.8">
      <c r="A2" s="646"/>
      <c r="B2" s="645"/>
      <c r="C2" s="646"/>
      <c r="D2" s="161"/>
      <c r="E2" s="161"/>
      <c r="F2" s="647"/>
      <c r="G2" s="931"/>
      <c r="H2" s="1278"/>
      <c r="I2" s="1278"/>
      <c r="J2" s="1278"/>
      <c r="K2" s="143"/>
      <c r="L2" s="143"/>
      <c r="M2" s="143"/>
      <c r="N2" s="143"/>
      <c r="O2" s="143"/>
      <c r="P2" s="143"/>
      <c r="Q2" s="143"/>
      <c r="R2" s="143"/>
      <c r="S2" s="143"/>
    </row>
    <row r="3" spans="1:19" s="136" customFormat="1" ht="57">
      <c r="A3" s="133"/>
      <c r="B3" s="645"/>
      <c r="C3" s="649" t="s">
        <v>625</v>
      </c>
      <c r="D3" s="161"/>
      <c r="E3" s="161"/>
      <c r="F3" s="647"/>
      <c r="G3" s="930"/>
      <c r="H3" s="1278"/>
      <c r="I3" s="1278"/>
      <c r="J3" s="1278"/>
      <c r="K3" s="143"/>
      <c r="L3" s="143"/>
      <c r="M3" s="143"/>
      <c r="N3" s="143"/>
      <c r="O3" s="143"/>
      <c r="P3" s="143"/>
      <c r="Q3" s="143"/>
      <c r="R3" s="143"/>
      <c r="S3" s="143"/>
    </row>
    <row r="4" spans="1:19" s="136" customFormat="1" ht="13.2">
      <c r="A4" s="133"/>
      <c r="B4" s="645"/>
      <c r="C4" s="649"/>
      <c r="D4" s="161"/>
      <c r="E4" s="161"/>
      <c r="F4" s="647"/>
      <c r="G4" s="930"/>
      <c r="H4" s="1278"/>
      <c r="I4" s="1278"/>
      <c r="J4" s="1278"/>
      <c r="K4" s="143"/>
      <c r="L4" s="143"/>
      <c r="M4" s="143"/>
      <c r="N4" s="143"/>
      <c r="O4" s="143"/>
      <c r="P4" s="143"/>
      <c r="Q4" s="143"/>
      <c r="R4" s="143"/>
      <c r="S4" s="143"/>
    </row>
    <row r="5" spans="1:19" s="136" customFormat="1" ht="22.8">
      <c r="A5" s="133"/>
      <c r="B5" s="645"/>
      <c r="C5" s="649" t="s">
        <v>566</v>
      </c>
      <c r="D5" s="161"/>
      <c r="E5" s="161"/>
      <c r="F5" s="647"/>
      <c r="G5" s="930"/>
      <c r="H5" s="1278"/>
      <c r="I5" s="1278"/>
      <c r="J5" s="1278"/>
      <c r="K5" s="143"/>
      <c r="L5" s="143"/>
      <c r="M5" s="143"/>
      <c r="N5" s="143"/>
      <c r="O5" s="143"/>
      <c r="P5" s="143"/>
      <c r="Q5" s="143"/>
      <c r="R5" s="143"/>
      <c r="S5" s="143"/>
    </row>
    <row r="6" spans="1:19" s="136" customFormat="1" ht="13.2">
      <c r="A6" s="133"/>
      <c r="B6" s="645"/>
      <c r="C6" s="133"/>
      <c r="D6" s="161"/>
      <c r="E6" s="161"/>
      <c r="F6" s="647"/>
      <c r="G6" s="930"/>
      <c r="H6" s="1278"/>
      <c r="I6" s="1278"/>
      <c r="J6" s="1278"/>
      <c r="K6" s="143"/>
      <c r="L6" s="143"/>
      <c r="M6" s="143"/>
      <c r="N6" s="143"/>
      <c r="O6" s="143"/>
      <c r="P6" s="143"/>
      <c r="Q6" s="143"/>
      <c r="R6" s="143"/>
      <c r="S6" s="143"/>
    </row>
    <row r="7" spans="1:19" s="136" customFormat="1" ht="151.19999999999999" customHeight="1">
      <c r="A7" s="447"/>
      <c r="B7" s="650"/>
      <c r="C7" s="651" t="s">
        <v>626</v>
      </c>
      <c r="D7" s="652"/>
      <c r="E7" s="652"/>
      <c r="F7" s="647"/>
      <c r="G7" s="930"/>
      <c r="H7" s="1278"/>
      <c r="I7" s="1278"/>
      <c r="J7" s="647"/>
      <c r="K7" s="143"/>
      <c r="L7" s="143"/>
      <c r="M7" s="143"/>
      <c r="N7" s="143"/>
      <c r="O7" s="143"/>
      <c r="P7" s="143"/>
      <c r="Q7" s="143"/>
      <c r="R7" s="143"/>
      <c r="S7" s="143"/>
    </row>
    <row r="8" spans="1:19" s="136" customFormat="1" ht="13.2">
      <c r="A8" s="447"/>
      <c r="B8" s="650"/>
      <c r="C8" s="651"/>
      <c r="D8" s="652"/>
      <c r="E8" s="652"/>
      <c r="F8" s="647"/>
      <c r="G8" s="930"/>
      <c r="H8" s="1278"/>
      <c r="I8" s="1278"/>
      <c r="J8" s="1278"/>
      <c r="K8" s="143"/>
      <c r="L8" s="143"/>
      <c r="M8" s="143"/>
      <c r="N8" s="143"/>
      <c r="O8" s="143"/>
      <c r="P8" s="143"/>
      <c r="Q8" s="143"/>
      <c r="R8" s="143"/>
      <c r="S8" s="143"/>
    </row>
    <row r="9" spans="1:19" s="136" customFormat="1" ht="13.2">
      <c r="A9" s="447"/>
      <c r="B9" s="650"/>
      <c r="C9" s="653" t="s">
        <v>627</v>
      </c>
      <c r="D9" s="652" t="s">
        <v>628</v>
      </c>
      <c r="E9" s="652" t="s">
        <v>629</v>
      </c>
      <c r="F9" s="654" t="s">
        <v>630</v>
      </c>
      <c r="G9" s="932" t="s">
        <v>631</v>
      </c>
      <c r="H9" s="1278"/>
      <c r="I9" s="1278"/>
      <c r="J9" s="1278"/>
      <c r="K9" s="143"/>
      <c r="L9" s="143"/>
      <c r="M9" s="143"/>
      <c r="N9" s="143"/>
      <c r="O9" s="143"/>
      <c r="P9" s="143"/>
      <c r="Q9" s="143"/>
      <c r="R9" s="143"/>
      <c r="S9" s="143"/>
    </row>
    <row r="10" spans="1:19" s="656" customFormat="1" ht="13.2">
      <c r="A10" s="447"/>
      <c r="B10" s="650"/>
      <c r="C10" s="653"/>
      <c r="D10" s="655"/>
      <c r="E10" s="655"/>
      <c r="F10" s="647"/>
      <c r="G10" s="931"/>
      <c r="H10" s="1279"/>
      <c r="I10" s="1279"/>
      <c r="J10" s="1279"/>
      <c r="K10" s="1280"/>
      <c r="L10" s="1280"/>
      <c r="M10" s="1280"/>
      <c r="N10" s="1280"/>
      <c r="O10" s="1280"/>
      <c r="P10" s="1280"/>
      <c r="Q10" s="1280"/>
      <c r="R10" s="1280"/>
      <c r="S10" s="1280"/>
    </row>
    <row r="11" spans="1:19" s="656" customFormat="1" ht="27.6">
      <c r="A11" s="657" t="s">
        <v>998</v>
      </c>
      <c r="B11" s="658"/>
      <c r="C11" s="659" t="s">
        <v>567</v>
      </c>
      <c r="D11" s="660"/>
      <c r="E11" s="660"/>
      <c r="F11" s="661"/>
      <c r="G11" s="933"/>
      <c r="H11" s="1279"/>
      <c r="I11" s="1279"/>
      <c r="J11" s="1279"/>
      <c r="K11" s="1280"/>
      <c r="L11" s="1280"/>
      <c r="M11" s="1280"/>
      <c r="N11" s="1280"/>
      <c r="O11" s="1280"/>
      <c r="P11" s="1280"/>
      <c r="Q11" s="1280"/>
      <c r="R11" s="1280"/>
      <c r="S11" s="1280"/>
    </row>
    <row r="12" spans="1:19" s="656" customFormat="1" ht="13.2">
      <c r="A12" s="447"/>
      <c r="B12" s="650"/>
      <c r="C12" s="653"/>
      <c r="D12" s="655"/>
      <c r="E12" s="655"/>
      <c r="F12" s="647"/>
      <c r="G12" s="931"/>
      <c r="H12" s="1279"/>
      <c r="I12" s="1279"/>
      <c r="J12" s="1279"/>
      <c r="K12" s="1280"/>
      <c r="L12" s="1280"/>
      <c r="M12" s="1280"/>
      <c r="N12" s="1280"/>
      <c r="O12" s="1280"/>
      <c r="P12" s="1280"/>
      <c r="Q12" s="1280"/>
      <c r="R12" s="1280"/>
      <c r="S12" s="1280"/>
    </row>
    <row r="13" spans="1:19" s="667" customFormat="1" ht="26.4">
      <c r="A13" s="662" t="s">
        <v>1036</v>
      </c>
      <c r="B13" s="663"/>
      <c r="C13" s="664" t="s">
        <v>568</v>
      </c>
      <c r="D13" s="665"/>
      <c r="E13" s="666"/>
      <c r="F13" s="671"/>
      <c r="G13" s="934"/>
    </row>
    <row r="14" spans="1:19" s="672" customFormat="1" ht="17.399999999999999">
      <c r="A14" s="668"/>
      <c r="B14" s="669"/>
      <c r="C14" s="670"/>
      <c r="D14" s="665"/>
      <c r="E14" s="666"/>
      <c r="F14" s="671"/>
      <c r="G14" s="934"/>
    </row>
    <row r="15" spans="1:19" s="656" customFormat="1" ht="52.8">
      <c r="A15" s="673" t="s">
        <v>1161</v>
      </c>
      <c r="B15" s="133"/>
      <c r="C15" s="674" t="s">
        <v>569</v>
      </c>
      <c r="D15" s="675"/>
      <c r="E15" s="675"/>
      <c r="F15" s="647"/>
      <c r="G15" s="931"/>
      <c r="H15" s="1279"/>
      <c r="I15" s="1279"/>
      <c r="J15" s="1279"/>
      <c r="K15" s="1280"/>
      <c r="L15" s="1280"/>
      <c r="M15" s="1280"/>
      <c r="N15" s="1280"/>
      <c r="O15" s="1280"/>
      <c r="P15" s="1280"/>
      <c r="Q15" s="1280"/>
      <c r="R15" s="1280"/>
      <c r="S15" s="1280"/>
    </row>
    <row r="16" spans="1:19" s="656" customFormat="1" ht="13.2">
      <c r="A16" s="673"/>
      <c r="B16" s="133"/>
      <c r="C16" s="674"/>
      <c r="D16" s="675"/>
      <c r="E16" s="675"/>
      <c r="F16" s="647"/>
      <c r="G16" s="931"/>
      <c r="H16" s="1279"/>
      <c r="I16" s="1279"/>
      <c r="J16" s="1279"/>
      <c r="K16" s="1280"/>
      <c r="L16" s="1280"/>
      <c r="M16" s="1280"/>
      <c r="N16" s="1280"/>
      <c r="O16" s="1280"/>
      <c r="P16" s="1280"/>
      <c r="Q16" s="1280"/>
      <c r="R16" s="1280"/>
      <c r="S16" s="1280"/>
    </row>
    <row r="17" spans="1:19" s="656" customFormat="1" ht="13.2">
      <c r="A17" s="133"/>
      <c r="B17" s="676" t="s">
        <v>634</v>
      </c>
      <c r="C17" s="674" t="s">
        <v>570</v>
      </c>
      <c r="D17" s="675" t="s">
        <v>636</v>
      </c>
      <c r="E17" s="675">
        <v>350</v>
      </c>
      <c r="F17" s="647"/>
      <c r="G17" s="931">
        <f>(E17*F17)*1.2</f>
        <v>0</v>
      </c>
      <c r="H17" s="1279"/>
      <c r="I17" s="1279"/>
      <c r="J17" s="1279"/>
      <c r="K17" s="1280"/>
      <c r="L17" s="1280"/>
      <c r="M17" s="1280"/>
      <c r="N17" s="1280"/>
      <c r="O17" s="1280"/>
      <c r="P17" s="1280"/>
      <c r="Q17" s="1280"/>
      <c r="R17" s="1280"/>
      <c r="S17" s="1280"/>
    </row>
    <row r="18" spans="1:19" s="656" customFormat="1" ht="13.2">
      <c r="A18" s="133"/>
      <c r="B18" s="676"/>
      <c r="C18" s="674"/>
      <c r="D18" s="675"/>
      <c r="E18" s="675"/>
      <c r="F18" s="647"/>
      <c r="G18" s="931"/>
      <c r="H18" s="1279"/>
      <c r="I18" s="1279"/>
      <c r="J18" s="1279"/>
      <c r="K18" s="1280"/>
      <c r="L18" s="1280"/>
      <c r="M18" s="1280"/>
      <c r="N18" s="1280"/>
      <c r="O18" s="1280"/>
      <c r="P18" s="1280"/>
      <c r="Q18" s="1280"/>
      <c r="R18" s="1280"/>
      <c r="S18" s="1280"/>
    </row>
    <row r="19" spans="1:19" s="656" customFormat="1" ht="13.2">
      <c r="A19" s="133"/>
      <c r="B19" s="676" t="s">
        <v>634</v>
      </c>
      <c r="C19" s="674" t="s">
        <v>571</v>
      </c>
      <c r="D19" s="675" t="s">
        <v>636</v>
      </c>
      <c r="E19" s="675">
        <v>100</v>
      </c>
      <c r="F19" s="647"/>
      <c r="G19" s="931">
        <f>(E19*F19)*1.2</f>
        <v>0</v>
      </c>
      <c r="H19" s="1279"/>
      <c r="I19" s="1279"/>
      <c r="J19" s="1279"/>
      <c r="K19" s="1280"/>
      <c r="L19" s="1280"/>
      <c r="M19" s="1280"/>
      <c r="N19" s="1280"/>
      <c r="O19" s="1280"/>
      <c r="P19" s="1280"/>
      <c r="Q19" s="1280"/>
      <c r="R19" s="1280"/>
      <c r="S19" s="1280"/>
    </row>
    <row r="20" spans="1:19" s="656" customFormat="1" ht="13.2">
      <c r="A20" s="133"/>
      <c r="B20" s="676" t="s">
        <v>634</v>
      </c>
      <c r="C20" s="674" t="s">
        <v>572</v>
      </c>
      <c r="D20" s="675" t="s">
        <v>636</v>
      </c>
      <c r="E20" s="675">
        <v>120</v>
      </c>
      <c r="F20" s="647"/>
      <c r="G20" s="931">
        <f>(E20*F20)*1.2</f>
        <v>0</v>
      </c>
      <c r="H20" s="1279"/>
      <c r="I20" s="1279"/>
      <c r="J20" s="1279"/>
      <c r="K20" s="1280"/>
      <c r="L20" s="1280"/>
      <c r="M20" s="1280"/>
      <c r="N20" s="1280"/>
      <c r="O20" s="1280"/>
      <c r="P20" s="1280"/>
      <c r="Q20" s="1280"/>
      <c r="R20" s="1280"/>
      <c r="S20" s="1280"/>
    </row>
    <row r="21" spans="1:19" s="656" customFormat="1" ht="13.2">
      <c r="A21" s="133"/>
      <c r="B21" s="676" t="s">
        <v>634</v>
      </c>
      <c r="C21" s="674" t="s">
        <v>573</v>
      </c>
      <c r="D21" s="675" t="s">
        <v>636</v>
      </c>
      <c r="E21" s="675">
        <v>200</v>
      </c>
      <c r="F21" s="647"/>
      <c r="G21" s="931">
        <f>(E21*F21)*1.2</f>
        <v>0</v>
      </c>
      <c r="H21" s="1279"/>
      <c r="I21" s="1279"/>
      <c r="J21" s="1279"/>
      <c r="K21" s="1280"/>
      <c r="L21" s="1280"/>
      <c r="M21" s="1280"/>
      <c r="N21" s="1280"/>
      <c r="O21" s="1280"/>
      <c r="P21" s="1280"/>
      <c r="Q21" s="1280"/>
      <c r="R21" s="1280"/>
      <c r="S21" s="1280"/>
    </row>
    <row r="22" spans="1:19" s="656" customFormat="1" ht="13.2">
      <c r="A22" s="133"/>
      <c r="B22" s="676"/>
      <c r="C22" s="674"/>
      <c r="D22" s="675"/>
      <c r="E22" s="675"/>
      <c r="F22" s="647"/>
      <c r="G22" s="931"/>
      <c r="H22" s="1279"/>
      <c r="I22" s="1279"/>
      <c r="J22" s="1279"/>
      <c r="K22" s="1280"/>
      <c r="L22" s="1280"/>
      <c r="M22" s="1280"/>
      <c r="N22" s="1280"/>
      <c r="O22" s="1280"/>
      <c r="P22" s="1280"/>
      <c r="Q22" s="1280"/>
      <c r="R22" s="1280"/>
      <c r="S22" s="1280"/>
    </row>
    <row r="23" spans="1:19" s="656" customFormat="1" ht="13.2">
      <c r="A23" s="133"/>
      <c r="B23" s="676" t="s">
        <v>634</v>
      </c>
      <c r="C23" s="674" t="s">
        <v>574</v>
      </c>
      <c r="D23" s="675" t="s">
        <v>636</v>
      </c>
      <c r="E23" s="675">
        <v>90</v>
      </c>
      <c r="F23" s="647"/>
      <c r="G23" s="931">
        <f>(E23*F23)*1.2</f>
        <v>0</v>
      </c>
      <c r="H23" s="1279"/>
      <c r="I23" s="1279"/>
      <c r="J23" s="1279"/>
      <c r="K23" s="1280"/>
      <c r="L23" s="1280"/>
      <c r="M23" s="1280"/>
      <c r="N23" s="1280"/>
      <c r="O23" s="1280"/>
      <c r="P23" s="1280"/>
      <c r="Q23" s="1280"/>
      <c r="R23" s="1280"/>
      <c r="S23" s="1280"/>
    </row>
    <row r="24" spans="1:19" s="656" customFormat="1" ht="13.2">
      <c r="A24" s="133"/>
      <c r="B24" s="676" t="s">
        <v>634</v>
      </c>
      <c r="C24" s="674" t="s">
        <v>575</v>
      </c>
      <c r="D24" s="675" t="s">
        <v>636</v>
      </c>
      <c r="E24" s="675">
        <v>50</v>
      </c>
      <c r="F24" s="647"/>
      <c r="G24" s="931">
        <f>(E24*F24)*1.2</f>
        <v>0</v>
      </c>
      <c r="H24" s="1279"/>
      <c r="I24" s="1279"/>
      <c r="J24" s="1279"/>
      <c r="K24" s="1280"/>
      <c r="L24" s="1280"/>
      <c r="M24" s="1280"/>
      <c r="N24" s="1280"/>
      <c r="O24" s="1280"/>
      <c r="P24" s="1280"/>
      <c r="Q24" s="1280"/>
      <c r="R24" s="1280"/>
      <c r="S24" s="1280"/>
    </row>
    <row r="25" spans="1:19" s="656" customFormat="1" ht="13.2">
      <c r="A25" s="133"/>
      <c r="B25" s="676"/>
      <c r="C25" s="674"/>
      <c r="D25" s="675"/>
      <c r="E25" s="675"/>
      <c r="F25" s="647"/>
      <c r="G25" s="931"/>
      <c r="H25" s="1279"/>
      <c r="I25" s="1279"/>
      <c r="J25" s="1279"/>
      <c r="K25" s="1280"/>
      <c r="L25" s="1280"/>
      <c r="M25" s="1280"/>
      <c r="N25" s="1280"/>
      <c r="O25" s="1280"/>
      <c r="P25" s="1280"/>
      <c r="Q25" s="1280"/>
      <c r="R25" s="1280"/>
      <c r="S25" s="1280"/>
    </row>
    <row r="26" spans="1:19" s="656" customFormat="1" ht="13.2">
      <c r="A26" s="133"/>
      <c r="B26" s="676" t="s">
        <v>634</v>
      </c>
      <c r="C26" s="160" t="s">
        <v>576</v>
      </c>
      <c r="D26" s="677" t="s">
        <v>636</v>
      </c>
      <c r="E26" s="675">
        <v>150</v>
      </c>
      <c r="F26" s="647"/>
      <c r="G26" s="931">
        <f>(E26*F26)*1.2</f>
        <v>0</v>
      </c>
      <c r="H26" s="1279"/>
      <c r="I26" s="1279"/>
      <c r="J26" s="1279"/>
      <c r="K26" s="1280"/>
      <c r="L26" s="1280"/>
      <c r="M26" s="1280"/>
      <c r="N26" s="1280"/>
      <c r="O26" s="1280"/>
      <c r="P26" s="1280"/>
      <c r="Q26" s="1280"/>
      <c r="R26" s="1280"/>
      <c r="S26" s="1280"/>
    </row>
    <row r="27" spans="1:19" s="656" customFormat="1" ht="13.2">
      <c r="A27" s="133"/>
      <c r="B27" s="675"/>
      <c r="C27" s="674"/>
      <c r="D27" s="675"/>
      <c r="E27" s="675"/>
      <c r="F27" s="647"/>
      <c r="G27" s="931"/>
      <c r="H27" s="1279"/>
      <c r="I27" s="1279"/>
      <c r="J27" s="1279"/>
      <c r="K27" s="1280"/>
      <c r="L27" s="1280"/>
      <c r="M27" s="1280"/>
      <c r="N27" s="1280"/>
      <c r="O27" s="1280"/>
      <c r="P27" s="1280"/>
      <c r="Q27" s="1280"/>
      <c r="R27" s="1280"/>
      <c r="S27" s="1280"/>
    </row>
    <row r="28" spans="1:19" s="656" customFormat="1" ht="26.4">
      <c r="A28" s="673" t="s">
        <v>1163</v>
      </c>
      <c r="B28" s="676"/>
      <c r="C28" s="674" t="s">
        <v>233</v>
      </c>
      <c r="D28" s="675" t="s">
        <v>1173</v>
      </c>
      <c r="E28" s="675">
        <v>50</v>
      </c>
      <c r="F28" s="647"/>
      <c r="G28" s="931">
        <f>(E28*F28)*1.2</f>
        <v>0</v>
      </c>
      <c r="H28" s="1279"/>
      <c r="I28" s="1279"/>
      <c r="J28" s="1279"/>
      <c r="K28" s="1280"/>
      <c r="L28" s="1280"/>
      <c r="M28" s="1280"/>
      <c r="N28" s="1280"/>
      <c r="O28" s="1280"/>
      <c r="P28" s="1280"/>
      <c r="Q28" s="1280"/>
      <c r="R28" s="1280"/>
      <c r="S28" s="1280"/>
    </row>
    <row r="29" spans="1:19" s="656" customFormat="1" ht="13.2">
      <c r="A29" s="678"/>
      <c r="B29" s="676"/>
      <c r="C29" s="674"/>
      <c r="D29" s="675"/>
      <c r="E29" s="675"/>
      <c r="F29" s="647"/>
      <c r="G29" s="931"/>
      <c r="H29" s="1279"/>
      <c r="I29" s="1279"/>
      <c r="J29" s="1279"/>
      <c r="K29" s="1280"/>
      <c r="L29" s="1280"/>
      <c r="M29" s="1280"/>
      <c r="N29" s="1280"/>
      <c r="O29" s="1280"/>
      <c r="P29" s="1280"/>
      <c r="Q29" s="1280"/>
      <c r="R29" s="1280"/>
      <c r="S29" s="1280"/>
    </row>
    <row r="30" spans="1:19" s="656" customFormat="1" ht="13.2">
      <c r="A30" s="673" t="s">
        <v>1165</v>
      </c>
      <c r="B30" s="676"/>
      <c r="C30" s="674" t="s">
        <v>234</v>
      </c>
      <c r="D30" s="675"/>
      <c r="E30" s="675"/>
      <c r="F30" s="647"/>
      <c r="G30" s="931"/>
      <c r="H30" s="1279"/>
      <c r="I30" s="1279"/>
      <c r="J30" s="1279"/>
      <c r="K30" s="1280"/>
      <c r="L30" s="1280"/>
      <c r="M30" s="1280"/>
      <c r="N30" s="1280"/>
      <c r="O30" s="1280"/>
      <c r="P30" s="1280"/>
      <c r="Q30" s="1280"/>
      <c r="R30" s="1280"/>
      <c r="S30" s="1280"/>
    </row>
    <row r="31" spans="1:19" s="656" customFormat="1" ht="13.2">
      <c r="A31" s="678"/>
      <c r="B31" s="676" t="s">
        <v>634</v>
      </c>
      <c r="C31" s="674" t="s">
        <v>235</v>
      </c>
      <c r="D31" s="675" t="s">
        <v>1173</v>
      </c>
      <c r="E31" s="675">
        <v>8</v>
      </c>
      <c r="F31" s="647"/>
      <c r="G31" s="931">
        <f>(E31*F31)*1.2</f>
        <v>0</v>
      </c>
      <c r="H31" s="1279"/>
      <c r="I31" s="1279"/>
      <c r="J31" s="1279"/>
      <c r="K31" s="1280"/>
      <c r="L31" s="1280"/>
      <c r="M31" s="1280"/>
      <c r="N31" s="1280"/>
      <c r="O31" s="1280"/>
      <c r="P31" s="1280"/>
      <c r="Q31" s="1280"/>
      <c r="R31" s="1280"/>
      <c r="S31" s="1280"/>
    </row>
    <row r="32" spans="1:19" s="656" customFormat="1" ht="13.2">
      <c r="A32" s="678"/>
      <c r="B32" s="676" t="s">
        <v>634</v>
      </c>
      <c r="C32" s="679" t="s">
        <v>236</v>
      </c>
      <c r="D32" s="675" t="s">
        <v>1173</v>
      </c>
      <c r="E32" s="675">
        <v>40</v>
      </c>
      <c r="F32" s="647"/>
      <c r="G32" s="931">
        <f>(E32*F32)*1.2</f>
        <v>0</v>
      </c>
      <c r="H32" s="1279"/>
      <c r="I32" s="1279"/>
      <c r="J32" s="1279"/>
      <c r="K32" s="1280"/>
      <c r="L32" s="1280"/>
      <c r="M32" s="1280"/>
      <c r="N32" s="1280"/>
      <c r="O32" s="1280"/>
      <c r="P32" s="1280"/>
      <c r="Q32" s="1280"/>
      <c r="R32" s="1280"/>
      <c r="S32" s="1280"/>
    </row>
    <row r="33" spans="1:19" s="656" customFormat="1" ht="13.2">
      <c r="A33" s="133"/>
      <c r="B33" s="676"/>
      <c r="C33" s="160"/>
      <c r="D33" s="675"/>
      <c r="E33" s="675"/>
      <c r="F33" s="647"/>
      <c r="G33" s="931"/>
      <c r="H33" s="1279"/>
      <c r="I33" s="1279"/>
      <c r="J33" s="1279"/>
      <c r="K33" s="1280"/>
      <c r="L33" s="1280"/>
      <c r="M33" s="1280"/>
      <c r="N33" s="1280"/>
      <c r="O33" s="1280"/>
      <c r="P33" s="1280"/>
      <c r="Q33" s="1280"/>
      <c r="R33" s="1280"/>
      <c r="S33" s="1280"/>
    </row>
    <row r="34" spans="1:19" s="656" customFormat="1" ht="13.2">
      <c r="A34" s="133"/>
      <c r="B34" s="676"/>
      <c r="C34" s="160"/>
      <c r="D34" s="675"/>
      <c r="E34" s="675"/>
      <c r="F34" s="647"/>
      <c r="G34" s="931"/>
      <c r="H34" s="1279"/>
      <c r="I34" s="1279"/>
      <c r="J34" s="1279"/>
      <c r="K34" s="1280"/>
      <c r="L34" s="1280"/>
      <c r="M34" s="1280"/>
      <c r="N34" s="1280"/>
      <c r="O34" s="1280"/>
      <c r="P34" s="1280"/>
      <c r="Q34" s="1280"/>
      <c r="R34" s="1280"/>
      <c r="S34" s="1280"/>
    </row>
    <row r="35" spans="1:19" s="656" customFormat="1" ht="39.6">
      <c r="A35" s="673" t="s">
        <v>1167</v>
      </c>
      <c r="B35" s="676"/>
      <c r="C35" s="160" t="s">
        <v>237</v>
      </c>
      <c r="D35" s="675" t="s">
        <v>834</v>
      </c>
      <c r="E35" s="675">
        <v>1</v>
      </c>
      <c r="F35" s="647"/>
      <c r="G35" s="931">
        <f>(E35*F35)</f>
        <v>0</v>
      </c>
      <c r="H35" s="1279"/>
      <c r="I35" s="1279"/>
      <c r="J35" s="1279"/>
      <c r="K35" s="1280"/>
      <c r="L35" s="1280"/>
      <c r="M35" s="1280"/>
      <c r="N35" s="1280"/>
      <c r="O35" s="1280"/>
      <c r="P35" s="1280"/>
      <c r="Q35" s="1280"/>
      <c r="R35" s="1280"/>
      <c r="S35" s="1280"/>
    </row>
    <row r="36" spans="1:19" s="656" customFormat="1" ht="13.2">
      <c r="A36" s="133"/>
      <c r="B36" s="676"/>
      <c r="C36" s="674"/>
      <c r="D36" s="675"/>
      <c r="E36" s="675"/>
      <c r="F36" s="647"/>
      <c r="G36" s="931"/>
      <c r="H36" s="1279"/>
      <c r="I36" s="1279"/>
      <c r="J36" s="1279"/>
      <c r="K36" s="1280"/>
      <c r="L36" s="1280"/>
      <c r="M36" s="1280"/>
      <c r="N36" s="1280"/>
      <c r="O36" s="1280"/>
      <c r="P36" s="1280"/>
      <c r="Q36" s="1280"/>
      <c r="R36" s="1280"/>
      <c r="S36" s="1280"/>
    </row>
    <row r="37" spans="1:19" s="684" customFormat="1" ht="13.2">
      <c r="A37" s="680"/>
      <c r="B37" s="681"/>
      <c r="C37" s="682" t="s">
        <v>661</v>
      </c>
      <c r="D37" s="682" t="s">
        <v>238</v>
      </c>
      <c r="E37" s="682">
        <v>1</v>
      </c>
      <c r="F37" s="683"/>
      <c r="G37" s="935">
        <f>SUM(G15:G36)</f>
        <v>0</v>
      </c>
      <c r="H37" s="1281"/>
      <c r="I37" s="1281"/>
      <c r="J37" s="1281"/>
      <c r="K37" s="1282"/>
      <c r="L37" s="1282"/>
      <c r="M37" s="1282"/>
      <c r="N37" s="1282"/>
      <c r="O37" s="1282"/>
      <c r="P37" s="1282"/>
      <c r="Q37" s="1282"/>
      <c r="R37" s="1282"/>
      <c r="S37" s="1282"/>
    </row>
    <row r="38" spans="1:19" s="656" customFormat="1" ht="13.2">
      <c r="A38" s="133"/>
      <c r="B38" s="676"/>
      <c r="C38" s="160"/>
      <c r="D38" s="675"/>
      <c r="E38" s="675"/>
      <c r="F38" s="647"/>
      <c r="G38" s="931"/>
      <c r="H38" s="1279"/>
      <c r="I38" s="1279"/>
      <c r="J38" s="1279"/>
      <c r="K38" s="1280"/>
      <c r="L38" s="1280"/>
      <c r="M38" s="1280"/>
      <c r="N38" s="1280"/>
      <c r="O38" s="1280"/>
      <c r="P38" s="1280"/>
      <c r="Q38" s="1280"/>
      <c r="R38" s="1280"/>
      <c r="S38" s="1280"/>
    </row>
    <row r="39" spans="1:19" s="656" customFormat="1" ht="13.2">
      <c r="A39" s="133"/>
      <c r="B39" s="676"/>
      <c r="C39" s="160"/>
      <c r="D39" s="675"/>
      <c r="E39" s="675"/>
      <c r="F39" s="647"/>
      <c r="G39" s="931"/>
      <c r="H39" s="1279"/>
      <c r="I39" s="1279"/>
      <c r="J39" s="1279"/>
      <c r="K39" s="1280"/>
      <c r="L39" s="1280"/>
      <c r="M39" s="1280"/>
      <c r="N39" s="1280"/>
      <c r="O39" s="1280"/>
      <c r="P39" s="1280"/>
      <c r="Q39" s="1280"/>
      <c r="R39" s="1280"/>
      <c r="S39" s="1280"/>
    </row>
    <row r="40" spans="1:19" s="667" customFormat="1" ht="26.4">
      <c r="A40" s="662" t="s">
        <v>1217</v>
      </c>
      <c r="B40" s="663"/>
      <c r="C40" s="664" t="s">
        <v>239</v>
      </c>
      <c r="D40" s="665"/>
      <c r="E40" s="666"/>
      <c r="F40" s="671"/>
      <c r="G40" s="934"/>
    </row>
    <row r="41" spans="1:19" s="656" customFormat="1" ht="13.2">
      <c r="A41" s="133"/>
      <c r="B41" s="676"/>
      <c r="C41" s="674"/>
      <c r="D41" s="675"/>
      <c r="E41" s="675"/>
      <c r="F41" s="647"/>
      <c r="G41" s="931"/>
      <c r="H41" s="1279"/>
      <c r="I41" s="1279"/>
      <c r="J41" s="1279"/>
      <c r="K41" s="1280"/>
      <c r="L41" s="1280"/>
      <c r="M41" s="1280"/>
      <c r="N41" s="1280"/>
      <c r="O41" s="1280"/>
      <c r="P41" s="1280"/>
      <c r="Q41" s="1280"/>
      <c r="R41" s="1280"/>
      <c r="S41" s="1280"/>
    </row>
    <row r="42" spans="1:19" s="656" customFormat="1" ht="52.8">
      <c r="A42" s="523" t="s">
        <v>1161</v>
      </c>
      <c r="B42" s="676"/>
      <c r="C42" s="674" t="s">
        <v>240</v>
      </c>
      <c r="D42" s="675"/>
      <c r="E42" s="675"/>
      <c r="F42" s="647"/>
      <c r="G42" s="931"/>
      <c r="H42" s="1279"/>
      <c r="I42" s="1279"/>
      <c r="J42" s="1279"/>
      <c r="K42" s="1280"/>
      <c r="L42" s="1280"/>
      <c r="M42" s="1280"/>
      <c r="N42" s="1280"/>
      <c r="O42" s="1280"/>
      <c r="P42" s="1280"/>
      <c r="Q42" s="1280"/>
      <c r="R42" s="1280"/>
      <c r="S42" s="1280"/>
    </row>
    <row r="43" spans="1:19" s="656" customFormat="1" ht="22.8">
      <c r="A43" s="678"/>
      <c r="B43" s="676"/>
      <c r="C43" s="649" t="s">
        <v>241</v>
      </c>
      <c r="D43" s="675"/>
      <c r="E43" s="675"/>
      <c r="F43" s="647"/>
      <c r="G43" s="931"/>
      <c r="H43" s="1279"/>
      <c r="I43" s="1279"/>
      <c r="J43" s="1279"/>
      <c r="K43" s="1280"/>
      <c r="L43" s="1280"/>
      <c r="M43" s="1280"/>
      <c r="N43" s="1280"/>
      <c r="O43" s="1280"/>
      <c r="P43" s="1280"/>
      <c r="Q43" s="1280"/>
      <c r="R43" s="1280"/>
      <c r="S43" s="1280"/>
    </row>
    <row r="44" spans="1:19" s="656" customFormat="1" ht="13.2">
      <c r="A44" s="678"/>
      <c r="B44" s="676" t="s">
        <v>634</v>
      </c>
      <c r="C44" s="674" t="s">
        <v>242</v>
      </c>
      <c r="D44" s="675" t="s">
        <v>1173</v>
      </c>
      <c r="E44" s="675">
        <v>1</v>
      </c>
      <c r="F44" s="647"/>
      <c r="G44" s="931">
        <f>(E44*F44)</f>
        <v>0</v>
      </c>
      <c r="H44" s="1279"/>
      <c r="I44" s="1279"/>
      <c r="J44" s="1279"/>
      <c r="K44" s="1280"/>
      <c r="L44" s="1280"/>
      <c r="M44" s="1280"/>
      <c r="N44" s="1280"/>
      <c r="O44" s="1280"/>
      <c r="P44" s="1280"/>
      <c r="Q44" s="1280"/>
      <c r="R44" s="1280"/>
      <c r="S44" s="1280"/>
    </row>
    <row r="45" spans="1:19" s="656" customFormat="1" ht="13.2">
      <c r="A45" s="678"/>
      <c r="B45" s="676" t="s">
        <v>634</v>
      </c>
      <c r="C45" s="674" t="s">
        <v>243</v>
      </c>
      <c r="D45" s="675" t="s">
        <v>1173</v>
      </c>
      <c r="E45" s="675">
        <v>9</v>
      </c>
      <c r="F45" s="647"/>
      <c r="G45" s="931">
        <f>(E45*F45)</f>
        <v>0</v>
      </c>
      <c r="H45" s="1279"/>
      <c r="I45" s="1279"/>
      <c r="J45" s="1279"/>
      <c r="K45" s="1280"/>
      <c r="L45" s="1280"/>
      <c r="M45" s="1280"/>
      <c r="N45" s="1280"/>
      <c r="O45" s="1280"/>
      <c r="P45" s="1280"/>
      <c r="Q45" s="1280"/>
      <c r="R45" s="1280"/>
      <c r="S45" s="1280"/>
    </row>
    <row r="46" spans="1:19" s="656" customFormat="1" ht="13.2">
      <c r="A46" s="678"/>
      <c r="B46" s="676" t="s">
        <v>634</v>
      </c>
      <c r="C46" s="674" t="s">
        <v>664</v>
      </c>
      <c r="D46" s="675"/>
      <c r="E46" s="675"/>
      <c r="F46" s="647"/>
      <c r="G46" s="931"/>
      <c r="H46" s="1279"/>
      <c r="I46" s="1279"/>
      <c r="J46" s="1279"/>
      <c r="K46" s="1280"/>
      <c r="L46" s="1280"/>
      <c r="M46" s="1280"/>
      <c r="N46" s="1280"/>
      <c r="O46" s="1280"/>
      <c r="P46" s="1280"/>
      <c r="Q46" s="1280"/>
      <c r="R46" s="1280"/>
      <c r="S46" s="1280"/>
    </row>
    <row r="47" spans="1:19" s="656" customFormat="1" ht="13.2">
      <c r="A47" s="678"/>
      <c r="B47" s="676"/>
      <c r="C47" s="674" t="s">
        <v>244</v>
      </c>
      <c r="D47" s="675" t="s">
        <v>1173</v>
      </c>
      <c r="E47" s="675">
        <v>3</v>
      </c>
      <c r="F47" s="647"/>
      <c r="G47" s="931">
        <f>(E47*F47)</f>
        <v>0</v>
      </c>
      <c r="H47" s="1279"/>
      <c r="I47" s="1279"/>
      <c r="J47" s="1279"/>
      <c r="K47" s="1280"/>
      <c r="L47" s="1280"/>
      <c r="M47" s="1280"/>
      <c r="N47" s="1280"/>
      <c r="O47" s="1280"/>
      <c r="P47" s="1280"/>
      <c r="Q47" s="1280"/>
      <c r="R47" s="1280"/>
      <c r="S47" s="1280"/>
    </row>
    <row r="48" spans="1:19" s="656" customFormat="1" ht="13.2">
      <c r="A48" s="678"/>
      <c r="B48" s="676"/>
      <c r="C48" s="674" t="s">
        <v>245</v>
      </c>
      <c r="D48" s="675" t="s">
        <v>1173</v>
      </c>
      <c r="E48" s="675">
        <v>12</v>
      </c>
      <c r="F48" s="647"/>
      <c r="G48" s="931">
        <f>(E48*F48)</f>
        <v>0</v>
      </c>
      <c r="H48" s="1279"/>
      <c r="I48" s="1279"/>
      <c r="J48" s="1279"/>
      <c r="K48" s="1280"/>
      <c r="L48" s="1280"/>
      <c r="M48" s="1280"/>
      <c r="N48" s="1280"/>
      <c r="O48" s="1280"/>
      <c r="P48" s="1280"/>
      <c r="Q48" s="1280"/>
      <c r="R48" s="1280"/>
      <c r="S48" s="1280"/>
    </row>
    <row r="49" spans="1:19" s="656" customFormat="1" ht="13.2">
      <c r="A49" s="678"/>
      <c r="B49" s="676"/>
      <c r="C49" s="674" t="s">
        <v>666</v>
      </c>
      <c r="D49" s="675" t="s">
        <v>1173</v>
      </c>
      <c r="E49" s="675">
        <v>1</v>
      </c>
      <c r="F49" s="647"/>
      <c r="G49" s="931">
        <f>(E49*F49)</f>
        <v>0</v>
      </c>
      <c r="H49" s="1279"/>
      <c r="I49" s="1279"/>
      <c r="J49" s="1279"/>
      <c r="K49" s="1280"/>
      <c r="L49" s="1280"/>
      <c r="M49" s="1280"/>
      <c r="N49" s="1280"/>
      <c r="O49" s="1280"/>
      <c r="P49" s="1280"/>
      <c r="Q49" s="1280"/>
      <c r="R49" s="1280"/>
      <c r="S49" s="1280"/>
    </row>
    <row r="50" spans="1:19" s="656" customFormat="1" ht="13.2">
      <c r="A50" s="678"/>
      <c r="B50" s="676" t="s">
        <v>634</v>
      </c>
      <c r="C50" s="674" t="s">
        <v>246</v>
      </c>
      <c r="D50" s="675"/>
      <c r="E50" s="675"/>
      <c r="F50" s="647"/>
      <c r="G50" s="931"/>
      <c r="H50" s="1279"/>
      <c r="I50" s="1279"/>
      <c r="J50" s="1279"/>
      <c r="K50" s="1280"/>
      <c r="L50" s="1280"/>
      <c r="M50" s="1280"/>
      <c r="N50" s="1280"/>
      <c r="O50" s="1280"/>
      <c r="P50" s="1280"/>
      <c r="Q50" s="1280"/>
      <c r="R50" s="1280"/>
      <c r="S50" s="1280"/>
    </row>
    <row r="51" spans="1:19" s="656" customFormat="1" ht="13.2">
      <c r="A51" s="678"/>
      <c r="B51" s="676"/>
      <c r="C51" s="674" t="s">
        <v>247</v>
      </c>
      <c r="D51" s="675" t="s">
        <v>1173</v>
      </c>
      <c r="E51" s="675">
        <v>8</v>
      </c>
      <c r="F51" s="647"/>
      <c r="G51" s="931">
        <f>(E51*F51)</f>
        <v>0</v>
      </c>
      <c r="H51" s="1279"/>
      <c r="I51" s="1279"/>
      <c r="J51" s="1279"/>
      <c r="K51" s="1280"/>
      <c r="L51" s="1280"/>
      <c r="M51" s="1280"/>
      <c r="N51" s="1280"/>
      <c r="O51" s="1280"/>
      <c r="P51" s="1280"/>
      <c r="Q51" s="1280"/>
      <c r="R51" s="1280"/>
      <c r="S51" s="1280"/>
    </row>
    <row r="52" spans="1:19" s="656" customFormat="1" ht="26.4">
      <c r="A52" s="678"/>
      <c r="B52" s="676" t="s">
        <v>634</v>
      </c>
      <c r="C52" s="674" t="s">
        <v>248</v>
      </c>
      <c r="D52" s="675"/>
      <c r="E52" s="675"/>
      <c r="F52" s="647"/>
      <c r="G52" s="931"/>
      <c r="H52" s="1279"/>
      <c r="I52" s="1279"/>
      <c r="J52" s="1279"/>
      <c r="K52" s="1280"/>
      <c r="L52" s="1280"/>
      <c r="M52" s="1280"/>
      <c r="N52" s="1280"/>
      <c r="O52" s="1280"/>
      <c r="P52" s="1280"/>
      <c r="Q52" s="1280"/>
      <c r="R52" s="1280"/>
      <c r="S52" s="1280"/>
    </row>
    <row r="53" spans="1:19" s="656" customFormat="1" ht="13.2">
      <c r="A53" s="678"/>
      <c r="B53" s="676"/>
      <c r="C53" s="674" t="s">
        <v>249</v>
      </c>
      <c r="D53" s="675" t="s">
        <v>1173</v>
      </c>
      <c r="E53" s="675">
        <v>7</v>
      </c>
      <c r="F53" s="647"/>
      <c r="G53" s="931">
        <f>(E53*F53)</f>
        <v>0</v>
      </c>
      <c r="H53" s="1279"/>
      <c r="I53" s="1279"/>
      <c r="J53" s="1279"/>
      <c r="K53" s="1280"/>
      <c r="L53" s="1280"/>
      <c r="M53" s="1280"/>
      <c r="N53" s="1280"/>
      <c r="O53" s="1280"/>
      <c r="P53" s="1280"/>
      <c r="Q53" s="1280"/>
      <c r="R53" s="1280"/>
      <c r="S53" s="1280"/>
    </row>
    <row r="54" spans="1:19" s="656" customFormat="1" ht="26.4">
      <c r="A54" s="678"/>
      <c r="B54" s="676" t="s">
        <v>634</v>
      </c>
      <c r="C54" s="674" t="s">
        <v>250</v>
      </c>
      <c r="D54" s="675" t="s">
        <v>656</v>
      </c>
      <c r="E54" s="675">
        <v>1</v>
      </c>
      <c r="F54" s="647"/>
      <c r="G54" s="931"/>
      <c r="H54" s="1279"/>
      <c r="I54" s="1279"/>
      <c r="J54" s="1279"/>
      <c r="K54" s="1280"/>
      <c r="L54" s="1280"/>
      <c r="M54" s="1280"/>
      <c r="N54" s="1280"/>
      <c r="O54" s="1280"/>
      <c r="P54" s="1280"/>
      <c r="Q54" s="1280"/>
      <c r="R54" s="1280"/>
      <c r="S54" s="1280"/>
    </row>
    <row r="55" spans="1:19" s="656" customFormat="1" ht="13.2">
      <c r="A55" s="678"/>
      <c r="B55" s="676" t="s">
        <v>634</v>
      </c>
      <c r="C55" s="674" t="s">
        <v>251</v>
      </c>
      <c r="D55" s="675" t="s">
        <v>1173</v>
      </c>
      <c r="E55" s="675">
        <v>1</v>
      </c>
      <c r="F55" s="647"/>
      <c r="G55" s="931">
        <f>(E55*F55)</f>
        <v>0</v>
      </c>
      <c r="H55" s="1279"/>
      <c r="I55" s="1279"/>
      <c r="J55" s="1279"/>
      <c r="K55" s="1280"/>
      <c r="L55" s="1280"/>
      <c r="M55" s="1280"/>
      <c r="N55" s="1280"/>
      <c r="O55" s="1280"/>
      <c r="P55" s="1280"/>
      <c r="Q55" s="1280"/>
      <c r="R55" s="1280"/>
      <c r="S55" s="1280"/>
    </row>
    <row r="56" spans="1:19" s="656" customFormat="1" ht="13.2">
      <c r="A56" s="678"/>
      <c r="B56" s="676" t="s">
        <v>634</v>
      </c>
      <c r="C56" s="674" t="s">
        <v>252</v>
      </c>
      <c r="D56" s="675" t="s">
        <v>1173</v>
      </c>
      <c r="E56" s="675">
        <v>1</v>
      </c>
      <c r="F56" s="647"/>
      <c r="G56" s="931">
        <f>(E56*F56)</f>
        <v>0</v>
      </c>
      <c r="H56" s="1279"/>
      <c r="I56" s="1279"/>
      <c r="J56" s="1279"/>
      <c r="K56" s="1280"/>
      <c r="L56" s="1280"/>
      <c r="M56" s="1280"/>
      <c r="N56" s="1280"/>
      <c r="O56" s="1280"/>
      <c r="P56" s="1280"/>
      <c r="Q56" s="1280"/>
      <c r="R56" s="1280"/>
      <c r="S56" s="1280"/>
    </row>
    <row r="57" spans="1:19" s="656" customFormat="1" ht="13.2">
      <c r="A57" s="678"/>
      <c r="B57" s="676" t="s">
        <v>634</v>
      </c>
      <c r="C57" s="674" t="s">
        <v>253</v>
      </c>
      <c r="D57" s="675" t="s">
        <v>1173</v>
      </c>
      <c r="E57" s="675">
        <v>1</v>
      </c>
      <c r="F57" s="647"/>
      <c r="G57" s="931">
        <f>(E57*F57)</f>
        <v>0</v>
      </c>
      <c r="H57" s="1279"/>
      <c r="I57" s="1279"/>
      <c r="J57" s="1279"/>
      <c r="K57" s="1280"/>
      <c r="L57" s="1280"/>
      <c r="M57" s="1280"/>
      <c r="N57" s="1280"/>
      <c r="O57" s="1280"/>
      <c r="P57" s="1280"/>
      <c r="Q57" s="1280"/>
      <c r="R57" s="1280"/>
      <c r="S57" s="1280"/>
    </row>
    <row r="58" spans="1:19" s="656" customFormat="1" ht="13.2">
      <c r="A58" s="678"/>
      <c r="B58" s="676" t="s">
        <v>634</v>
      </c>
      <c r="C58" s="674" t="s">
        <v>254</v>
      </c>
      <c r="D58" s="675" t="s">
        <v>1173</v>
      </c>
      <c r="E58" s="675">
        <v>1</v>
      </c>
      <c r="F58" s="647"/>
      <c r="G58" s="931">
        <f>(E58*F58)</f>
        <v>0</v>
      </c>
      <c r="H58" s="1279"/>
      <c r="I58" s="1279"/>
      <c r="J58" s="1279"/>
      <c r="K58" s="1280"/>
      <c r="L58" s="1280"/>
      <c r="M58" s="1280"/>
      <c r="N58" s="1280"/>
      <c r="O58" s="1280"/>
      <c r="P58" s="1280"/>
      <c r="Q58" s="1280"/>
      <c r="R58" s="1280"/>
      <c r="S58" s="1280"/>
    </row>
    <row r="59" spans="1:19" s="656" customFormat="1" ht="13.2">
      <c r="A59" s="678"/>
      <c r="B59" s="676" t="s">
        <v>634</v>
      </c>
      <c r="C59" s="674" t="s">
        <v>255</v>
      </c>
      <c r="D59" s="675"/>
      <c r="E59" s="675"/>
      <c r="F59" s="647"/>
      <c r="G59" s="931"/>
      <c r="H59" s="1279"/>
      <c r="I59" s="1279"/>
      <c r="J59" s="1279"/>
      <c r="K59" s="1280"/>
      <c r="L59" s="1280"/>
      <c r="M59" s="1280"/>
      <c r="N59" s="1280"/>
      <c r="O59" s="1280"/>
      <c r="P59" s="1280"/>
      <c r="Q59" s="1280"/>
      <c r="R59" s="1280"/>
      <c r="S59" s="1280"/>
    </row>
    <row r="60" spans="1:19" s="656" customFormat="1" ht="13.2">
      <c r="A60" s="678"/>
      <c r="B60" s="676"/>
      <c r="C60" s="674" t="s">
        <v>256</v>
      </c>
      <c r="D60" s="675" t="s">
        <v>1173</v>
      </c>
      <c r="E60" s="675">
        <v>9</v>
      </c>
      <c r="F60" s="647"/>
      <c r="G60" s="931">
        <f>(E60*F60)</f>
        <v>0</v>
      </c>
      <c r="H60" s="1279"/>
      <c r="I60" s="1279"/>
      <c r="J60" s="1279"/>
      <c r="K60" s="1280"/>
      <c r="L60" s="1280"/>
      <c r="M60" s="1280"/>
      <c r="N60" s="1280"/>
      <c r="O60" s="1280"/>
      <c r="P60" s="1280"/>
      <c r="Q60" s="1280"/>
      <c r="R60" s="1280"/>
      <c r="S60" s="1280"/>
    </row>
    <row r="61" spans="1:19" s="656" customFormat="1" ht="13.2">
      <c r="A61" s="678"/>
      <c r="B61" s="676"/>
      <c r="C61" s="674" t="s">
        <v>257</v>
      </c>
      <c r="D61" s="675" t="s">
        <v>1173</v>
      </c>
      <c r="E61" s="675">
        <v>1</v>
      </c>
      <c r="F61" s="647"/>
      <c r="G61" s="931">
        <f>(E61*F61)</f>
        <v>0</v>
      </c>
      <c r="H61" s="1279"/>
      <c r="I61" s="1279"/>
      <c r="J61" s="1279"/>
      <c r="K61" s="1280"/>
      <c r="L61" s="1280"/>
      <c r="M61" s="1280"/>
      <c r="N61" s="1280"/>
      <c r="O61" s="1280"/>
      <c r="P61" s="1280"/>
      <c r="Q61" s="1280"/>
      <c r="R61" s="1280"/>
      <c r="S61" s="1280"/>
    </row>
    <row r="62" spans="1:19" s="656" customFormat="1" ht="26.4">
      <c r="A62" s="678"/>
      <c r="B62" s="676" t="s">
        <v>634</v>
      </c>
      <c r="C62" s="674" t="s">
        <v>258</v>
      </c>
      <c r="D62" s="675" t="s">
        <v>1173</v>
      </c>
      <c r="E62" s="675">
        <v>1</v>
      </c>
      <c r="F62" s="647"/>
      <c r="G62" s="931">
        <f t="shared" ref="G62:G70" si="0">(E62*F62)</f>
        <v>0</v>
      </c>
      <c r="H62" s="1279"/>
      <c r="I62" s="1279"/>
      <c r="J62" s="1279"/>
      <c r="K62" s="1280"/>
      <c r="L62" s="1280"/>
      <c r="M62" s="1280"/>
      <c r="N62" s="1280"/>
      <c r="O62" s="1280"/>
      <c r="P62" s="1280"/>
      <c r="Q62" s="1280"/>
      <c r="R62" s="1280"/>
      <c r="S62" s="1280"/>
    </row>
    <row r="63" spans="1:19" s="656" customFormat="1" ht="13.2">
      <c r="A63" s="678"/>
      <c r="B63" s="676" t="s">
        <v>634</v>
      </c>
      <c r="C63" s="674" t="s">
        <v>259</v>
      </c>
      <c r="D63" s="675" t="s">
        <v>1173</v>
      </c>
      <c r="E63" s="675">
        <v>1</v>
      </c>
      <c r="F63" s="647"/>
      <c r="G63" s="931">
        <f t="shared" si="0"/>
        <v>0</v>
      </c>
      <c r="H63" s="1279"/>
      <c r="I63" s="1279"/>
      <c r="J63" s="1279"/>
      <c r="K63" s="1280"/>
      <c r="L63" s="1280"/>
      <c r="M63" s="1280"/>
      <c r="N63" s="1280"/>
      <c r="O63" s="1280"/>
      <c r="P63" s="1280"/>
      <c r="Q63" s="1280"/>
      <c r="R63" s="1280"/>
      <c r="S63" s="1280"/>
    </row>
    <row r="64" spans="1:19" s="656" customFormat="1" ht="39.6">
      <c r="A64" s="133"/>
      <c r="B64" s="676" t="s">
        <v>634</v>
      </c>
      <c r="C64" s="674" t="s">
        <v>260</v>
      </c>
      <c r="D64" s="675" t="s">
        <v>1173</v>
      </c>
      <c r="E64" s="675">
        <v>1</v>
      </c>
      <c r="F64" s="647"/>
      <c r="G64" s="931">
        <f t="shared" si="0"/>
        <v>0</v>
      </c>
      <c r="H64" s="1279"/>
      <c r="I64" s="1279"/>
      <c r="J64" s="1279"/>
      <c r="K64" s="1280"/>
      <c r="L64" s="1280"/>
      <c r="M64" s="1280"/>
      <c r="N64" s="1280"/>
      <c r="O64" s="1280"/>
      <c r="P64" s="1280"/>
      <c r="Q64" s="1280"/>
      <c r="R64" s="1280"/>
      <c r="S64" s="1280"/>
    </row>
    <row r="65" spans="1:19" s="656" customFormat="1" ht="13.2">
      <c r="A65" s="678"/>
      <c r="B65" s="676" t="s">
        <v>634</v>
      </c>
      <c r="C65" s="674" t="s">
        <v>261</v>
      </c>
      <c r="D65" s="675" t="s">
        <v>1173</v>
      </c>
      <c r="E65" s="675">
        <v>5</v>
      </c>
      <c r="F65" s="647"/>
      <c r="G65" s="931">
        <f t="shared" si="0"/>
        <v>0</v>
      </c>
      <c r="H65" s="1279"/>
      <c r="I65" s="1279"/>
      <c r="J65" s="1279"/>
      <c r="K65" s="1280"/>
      <c r="L65" s="1280"/>
      <c r="M65" s="1280"/>
      <c r="N65" s="1280"/>
      <c r="O65" s="1280"/>
      <c r="P65" s="1280"/>
      <c r="Q65" s="1280"/>
      <c r="R65" s="1280"/>
      <c r="S65" s="1280"/>
    </row>
    <row r="66" spans="1:19" s="656" customFormat="1" ht="13.2">
      <c r="A66" s="678"/>
      <c r="B66" s="676" t="s">
        <v>634</v>
      </c>
      <c r="C66" s="674" t="s">
        <v>262</v>
      </c>
      <c r="D66" s="675" t="s">
        <v>1173</v>
      </c>
      <c r="E66" s="675">
        <v>35</v>
      </c>
      <c r="F66" s="647"/>
      <c r="G66" s="931">
        <f t="shared" si="0"/>
        <v>0</v>
      </c>
      <c r="H66" s="1279"/>
      <c r="I66" s="1279"/>
      <c r="J66" s="1279"/>
      <c r="K66" s="1280"/>
      <c r="L66" s="1280"/>
      <c r="M66" s="1280"/>
      <c r="N66" s="1280"/>
      <c r="O66" s="1280"/>
      <c r="P66" s="1280"/>
      <c r="Q66" s="1280"/>
      <c r="R66" s="1280"/>
      <c r="S66" s="1280"/>
    </row>
    <row r="67" spans="1:19" s="656" customFormat="1" ht="13.2">
      <c r="A67" s="678"/>
      <c r="B67" s="676" t="s">
        <v>634</v>
      </c>
      <c r="C67" s="674" t="s">
        <v>263</v>
      </c>
      <c r="D67" s="675" t="s">
        <v>1173</v>
      </c>
      <c r="E67" s="675">
        <v>9</v>
      </c>
      <c r="F67" s="647"/>
      <c r="G67" s="931">
        <f t="shared" si="0"/>
        <v>0</v>
      </c>
      <c r="H67" s="1279"/>
      <c r="I67" s="1279"/>
      <c r="J67" s="1279"/>
      <c r="K67" s="1280"/>
      <c r="L67" s="1280"/>
      <c r="M67" s="1280"/>
      <c r="N67" s="1280"/>
      <c r="O67" s="1280"/>
      <c r="P67" s="1280"/>
      <c r="Q67" s="1280"/>
      <c r="R67" s="1280"/>
      <c r="S67" s="1280"/>
    </row>
    <row r="68" spans="1:19" s="656" customFormat="1" ht="13.2">
      <c r="A68" s="678"/>
      <c r="B68" s="676" t="s">
        <v>634</v>
      </c>
      <c r="C68" s="674" t="s">
        <v>264</v>
      </c>
      <c r="D68" s="675" t="s">
        <v>1173</v>
      </c>
      <c r="E68" s="675">
        <v>76</v>
      </c>
      <c r="F68" s="647"/>
      <c r="G68" s="931">
        <f t="shared" si="0"/>
        <v>0</v>
      </c>
      <c r="H68" s="1279"/>
      <c r="I68" s="1279"/>
      <c r="J68" s="1279"/>
      <c r="K68" s="1280"/>
      <c r="L68" s="1280"/>
      <c r="M68" s="1280"/>
      <c r="N68" s="1280"/>
      <c r="O68" s="1280"/>
      <c r="P68" s="1280"/>
      <c r="Q68" s="1280"/>
      <c r="R68" s="1280"/>
      <c r="S68" s="1280"/>
    </row>
    <row r="69" spans="1:19" s="656" customFormat="1" ht="13.2">
      <c r="A69" s="678"/>
      <c r="B69" s="676" t="s">
        <v>634</v>
      </c>
      <c r="C69" s="674" t="s">
        <v>265</v>
      </c>
      <c r="D69" s="675" t="s">
        <v>1173</v>
      </c>
      <c r="E69" s="675">
        <v>33</v>
      </c>
      <c r="F69" s="647"/>
      <c r="G69" s="931">
        <f t="shared" si="0"/>
        <v>0</v>
      </c>
      <c r="H69" s="1279"/>
      <c r="I69" s="1279"/>
      <c r="J69" s="1279"/>
      <c r="K69" s="1280"/>
      <c r="L69" s="1280"/>
      <c r="M69" s="1280"/>
      <c r="N69" s="1280"/>
      <c r="O69" s="1280"/>
      <c r="P69" s="1280"/>
      <c r="Q69" s="1280"/>
      <c r="R69" s="1280"/>
      <c r="S69" s="1280"/>
    </row>
    <row r="70" spans="1:19" s="656" customFormat="1" ht="13.2">
      <c r="A70" s="678"/>
      <c r="B70" s="676" t="s">
        <v>634</v>
      </c>
      <c r="C70" s="674" t="s">
        <v>266</v>
      </c>
      <c r="D70" s="675" t="s">
        <v>656</v>
      </c>
      <c r="E70" s="675">
        <v>1</v>
      </c>
      <c r="F70" s="647"/>
      <c r="G70" s="931">
        <f t="shared" si="0"/>
        <v>0</v>
      </c>
      <c r="H70" s="1279"/>
      <c r="I70" s="1279"/>
      <c r="J70" s="1279"/>
      <c r="K70" s="1280"/>
      <c r="L70" s="1280"/>
      <c r="M70" s="1280"/>
      <c r="N70" s="1280"/>
      <c r="O70" s="1280"/>
      <c r="P70" s="1280"/>
      <c r="Q70" s="1280"/>
      <c r="R70" s="1280"/>
      <c r="S70" s="1280"/>
    </row>
    <row r="71" spans="1:19" s="656" customFormat="1" ht="13.2">
      <c r="A71" s="678"/>
      <c r="B71" s="676"/>
      <c r="C71" s="674" t="s">
        <v>661</v>
      </c>
      <c r="D71" s="675" t="s">
        <v>1173</v>
      </c>
      <c r="E71" s="675">
        <v>1</v>
      </c>
      <c r="F71" s="647"/>
      <c r="G71" s="931">
        <f>SUM(G44:G70)</f>
        <v>0</v>
      </c>
      <c r="H71" s="1279"/>
      <c r="I71" s="1279"/>
      <c r="J71" s="1279"/>
      <c r="K71" s="1280"/>
      <c r="L71" s="1280"/>
      <c r="M71" s="1280"/>
      <c r="N71" s="1280"/>
      <c r="O71" s="1280"/>
      <c r="P71" s="1280"/>
      <c r="Q71" s="1280"/>
      <c r="R71" s="1280"/>
      <c r="S71" s="1280"/>
    </row>
    <row r="72" spans="1:19" s="656" customFormat="1" ht="13.2">
      <c r="A72" s="133"/>
      <c r="B72" s="676"/>
      <c r="C72" s="160"/>
      <c r="D72" s="677"/>
      <c r="E72" s="675"/>
      <c r="F72" s="647"/>
      <c r="G72" s="931"/>
      <c r="H72" s="1279"/>
      <c r="I72" s="1279"/>
      <c r="J72" s="1279"/>
      <c r="K72" s="1280"/>
      <c r="L72" s="1280"/>
      <c r="M72" s="1280"/>
      <c r="N72" s="1280"/>
      <c r="O72" s="1280"/>
      <c r="P72" s="1280"/>
      <c r="Q72" s="1280"/>
      <c r="R72" s="1280"/>
      <c r="S72" s="1280"/>
    </row>
    <row r="73" spans="1:19" s="656" customFormat="1" ht="13.2">
      <c r="A73" s="133"/>
      <c r="B73" s="676"/>
      <c r="C73" s="674"/>
      <c r="D73" s="675"/>
      <c r="E73" s="675"/>
      <c r="F73" s="647"/>
      <c r="G73" s="931"/>
      <c r="H73" s="1279"/>
      <c r="I73" s="1279"/>
      <c r="J73" s="1279"/>
      <c r="K73" s="1280"/>
      <c r="L73" s="1280"/>
      <c r="M73" s="1280"/>
      <c r="N73" s="1280"/>
      <c r="O73" s="1280"/>
      <c r="P73" s="1280"/>
      <c r="Q73" s="1280"/>
      <c r="R73" s="1280"/>
      <c r="S73" s="1280"/>
    </row>
    <row r="74" spans="1:19" s="656" customFormat="1" ht="52.8">
      <c r="A74" s="678" t="s">
        <v>1166</v>
      </c>
      <c r="B74" s="676"/>
      <c r="C74" s="674" t="s">
        <v>267</v>
      </c>
      <c r="D74" s="675"/>
      <c r="E74" s="675"/>
      <c r="F74" s="647"/>
      <c r="G74" s="931"/>
      <c r="H74" s="1279"/>
      <c r="I74" s="1279"/>
      <c r="J74" s="1279"/>
      <c r="K74" s="1280"/>
      <c r="L74" s="1280"/>
      <c r="M74" s="1280"/>
      <c r="N74" s="1280"/>
      <c r="O74" s="1280"/>
      <c r="P74" s="1280"/>
      <c r="Q74" s="1280"/>
      <c r="R74" s="1280"/>
      <c r="S74" s="1280"/>
    </row>
    <row r="75" spans="1:19" s="656" customFormat="1" ht="22.8">
      <c r="A75" s="678"/>
      <c r="B75" s="676"/>
      <c r="C75" s="649" t="s">
        <v>241</v>
      </c>
      <c r="D75" s="675"/>
      <c r="E75" s="675"/>
      <c r="F75" s="647"/>
      <c r="G75" s="931"/>
      <c r="H75" s="1279"/>
      <c r="I75" s="1279"/>
      <c r="J75" s="1279"/>
      <c r="K75" s="1280"/>
      <c r="L75" s="1280"/>
      <c r="M75" s="1280"/>
      <c r="N75" s="1280"/>
      <c r="O75" s="1280"/>
      <c r="P75" s="1280"/>
      <c r="Q75" s="1280"/>
      <c r="R75" s="1280"/>
      <c r="S75" s="1280"/>
    </row>
    <row r="76" spans="1:19" s="656" customFormat="1" ht="13.2">
      <c r="A76" s="678"/>
      <c r="B76" s="676" t="s">
        <v>634</v>
      </c>
      <c r="C76" s="674" t="s">
        <v>253</v>
      </c>
      <c r="D76" s="675" t="s">
        <v>1173</v>
      </c>
      <c r="E76" s="675">
        <v>1</v>
      </c>
      <c r="F76" s="647"/>
      <c r="G76" s="931">
        <f>(E76*F76)</f>
        <v>0</v>
      </c>
      <c r="H76" s="1279"/>
      <c r="I76" s="1279"/>
      <c r="J76" s="1279"/>
      <c r="K76" s="1280"/>
      <c r="L76" s="1280"/>
      <c r="M76" s="1280"/>
      <c r="N76" s="1280"/>
      <c r="O76" s="1280"/>
      <c r="P76" s="1280"/>
      <c r="Q76" s="1280"/>
      <c r="R76" s="1280"/>
      <c r="S76" s="1280"/>
    </row>
    <row r="77" spans="1:19" s="656" customFormat="1" ht="13.2">
      <c r="A77" s="678"/>
      <c r="B77" s="676" t="s">
        <v>634</v>
      </c>
      <c r="C77" s="674" t="s">
        <v>664</v>
      </c>
      <c r="D77" s="675"/>
      <c r="E77" s="675"/>
      <c r="F77" s="647"/>
      <c r="G77" s="931"/>
      <c r="H77" s="1279"/>
      <c r="I77" s="1279"/>
      <c r="J77" s="1279"/>
      <c r="K77" s="1280"/>
      <c r="L77" s="1280"/>
      <c r="M77" s="1280"/>
      <c r="N77" s="1280"/>
      <c r="O77" s="1280"/>
      <c r="P77" s="1280"/>
      <c r="Q77" s="1280"/>
      <c r="R77" s="1280"/>
      <c r="S77" s="1280"/>
    </row>
    <row r="78" spans="1:19" s="656" customFormat="1" ht="13.2">
      <c r="A78" s="678"/>
      <c r="B78" s="676"/>
      <c r="C78" s="674" t="s">
        <v>244</v>
      </c>
      <c r="D78" s="675" t="s">
        <v>1173</v>
      </c>
      <c r="E78" s="675">
        <v>2</v>
      </c>
      <c r="F78" s="647"/>
      <c r="G78" s="931">
        <f>(E78*F78)</f>
        <v>0</v>
      </c>
      <c r="H78" s="1279"/>
      <c r="I78" s="1279"/>
      <c r="J78" s="1279"/>
      <c r="K78" s="1280"/>
      <c r="L78" s="1280"/>
      <c r="M78" s="1280"/>
      <c r="N78" s="1280"/>
      <c r="O78" s="1280"/>
      <c r="P78" s="1280"/>
      <c r="Q78" s="1280"/>
      <c r="R78" s="1280"/>
      <c r="S78" s="1280"/>
    </row>
    <row r="79" spans="1:19" s="656" customFormat="1" ht="13.2">
      <c r="A79" s="678"/>
      <c r="B79" s="676"/>
      <c r="C79" s="674" t="s">
        <v>245</v>
      </c>
      <c r="D79" s="675" t="s">
        <v>1173</v>
      </c>
      <c r="E79" s="675">
        <v>1</v>
      </c>
      <c r="F79" s="647"/>
      <c r="G79" s="931">
        <f>(E79*F79)</f>
        <v>0</v>
      </c>
      <c r="H79" s="1279"/>
      <c r="I79" s="1279"/>
      <c r="J79" s="1279"/>
      <c r="K79" s="1280"/>
      <c r="L79" s="1280"/>
      <c r="M79" s="1280"/>
      <c r="N79" s="1280"/>
      <c r="O79" s="1280"/>
      <c r="P79" s="1280"/>
      <c r="Q79" s="1280"/>
      <c r="R79" s="1280"/>
      <c r="S79" s="1280"/>
    </row>
    <row r="80" spans="1:19" s="656" customFormat="1" ht="26.4">
      <c r="A80" s="678"/>
      <c r="B80" s="676" t="s">
        <v>634</v>
      </c>
      <c r="C80" s="674" t="s">
        <v>248</v>
      </c>
      <c r="D80" s="675"/>
      <c r="E80" s="675"/>
      <c r="F80" s="647"/>
      <c r="G80" s="931"/>
      <c r="H80" s="1279"/>
      <c r="I80" s="1279"/>
      <c r="J80" s="1279"/>
      <c r="K80" s="1280"/>
      <c r="L80" s="1280"/>
      <c r="M80" s="1280"/>
      <c r="N80" s="1280"/>
      <c r="O80" s="1280"/>
      <c r="P80" s="1280"/>
      <c r="Q80" s="1280"/>
      <c r="R80" s="1280"/>
      <c r="S80" s="1280"/>
    </row>
    <row r="81" spans="1:19" s="656" customFormat="1" ht="13.2">
      <c r="A81" s="678"/>
      <c r="B81" s="676"/>
      <c r="C81" s="674" t="s">
        <v>249</v>
      </c>
      <c r="D81" s="675" t="s">
        <v>1173</v>
      </c>
      <c r="E81" s="675">
        <v>10</v>
      </c>
      <c r="F81" s="647"/>
      <c r="G81" s="931">
        <f>(E81*F81)</f>
        <v>0</v>
      </c>
      <c r="H81" s="1279"/>
      <c r="I81" s="1279"/>
      <c r="J81" s="1279"/>
      <c r="K81" s="1280"/>
      <c r="L81" s="1280"/>
      <c r="M81" s="1280"/>
      <c r="N81" s="1280"/>
      <c r="O81" s="1280"/>
      <c r="P81" s="1280"/>
      <c r="Q81" s="1280"/>
      <c r="R81" s="1280"/>
      <c r="S81" s="1280"/>
    </row>
    <row r="82" spans="1:19" s="656" customFormat="1" ht="26.4">
      <c r="A82" s="678"/>
      <c r="B82" s="676" t="s">
        <v>634</v>
      </c>
      <c r="C82" s="674" t="s">
        <v>268</v>
      </c>
      <c r="D82" s="675" t="s">
        <v>656</v>
      </c>
      <c r="E82" s="675">
        <v>1</v>
      </c>
      <c r="F82" s="647"/>
      <c r="G82" s="931">
        <f>(E82*F82)</f>
        <v>0</v>
      </c>
      <c r="H82" s="1279"/>
      <c r="I82" s="1279"/>
      <c r="J82" s="1279"/>
      <c r="K82" s="1280"/>
      <c r="L82" s="1280"/>
      <c r="M82" s="1280"/>
      <c r="N82" s="1280"/>
      <c r="O82" s="1280"/>
      <c r="P82" s="1280"/>
      <c r="Q82" s="1280"/>
      <c r="R82" s="1280"/>
      <c r="S82" s="1280"/>
    </row>
    <row r="83" spans="1:19" s="656" customFormat="1" ht="13.2">
      <c r="A83" s="678"/>
      <c r="B83" s="676" t="s">
        <v>634</v>
      </c>
      <c r="C83" s="674" t="s">
        <v>262</v>
      </c>
      <c r="D83" s="675" t="s">
        <v>1173</v>
      </c>
      <c r="E83" s="675">
        <v>33</v>
      </c>
      <c r="F83" s="647"/>
      <c r="G83" s="931">
        <f>(E83*F83)</f>
        <v>0</v>
      </c>
      <c r="H83" s="1279"/>
      <c r="I83" s="1279"/>
      <c r="J83" s="1279"/>
      <c r="K83" s="1280"/>
      <c r="L83" s="1280"/>
      <c r="M83" s="1280"/>
      <c r="N83" s="1280"/>
      <c r="O83" s="1280"/>
      <c r="P83" s="1280"/>
      <c r="Q83" s="1280"/>
      <c r="R83" s="1280"/>
      <c r="S83" s="1280"/>
    </row>
    <row r="84" spans="1:19" s="656" customFormat="1" ht="13.2">
      <c r="A84" s="678"/>
      <c r="B84" s="676" t="s">
        <v>634</v>
      </c>
      <c r="C84" s="674" t="s">
        <v>265</v>
      </c>
      <c r="D84" s="675" t="s">
        <v>1173</v>
      </c>
      <c r="E84" s="675">
        <v>12</v>
      </c>
      <c r="F84" s="647"/>
      <c r="G84" s="931">
        <f>(E84*F84)</f>
        <v>0</v>
      </c>
      <c r="H84" s="1279"/>
      <c r="I84" s="1279"/>
      <c r="J84" s="1279"/>
      <c r="K84" s="1280"/>
      <c r="L84" s="1280"/>
      <c r="M84" s="1280"/>
      <c r="N84" s="1280"/>
      <c r="O84" s="1280"/>
      <c r="P84" s="1280"/>
      <c r="Q84" s="1280"/>
      <c r="R84" s="1280"/>
      <c r="S84" s="1280"/>
    </row>
    <row r="85" spans="1:19" s="656" customFormat="1" ht="13.2">
      <c r="A85" s="678"/>
      <c r="B85" s="676"/>
      <c r="C85" s="674" t="s">
        <v>661</v>
      </c>
      <c r="D85" s="675" t="s">
        <v>1173</v>
      </c>
      <c r="E85" s="675">
        <v>1</v>
      </c>
      <c r="F85" s="647"/>
      <c r="G85" s="931">
        <f>SUM(G76:G84)</f>
        <v>0</v>
      </c>
      <c r="H85" s="1279"/>
      <c r="I85" s="1279"/>
      <c r="J85" s="1279"/>
      <c r="K85" s="1280"/>
      <c r="L85" s="1280"/>
      <c r="M85" s="1280"/>
      <c r="N85" s="1280"/>
      <c r="O85" s="1280"/>
      <c r="P85" s="1280"/>
      <c r="Q85" s="1280"/>
      <c r="R85" s="1280"/>
      <c r="S85" s="1280"/>
    </row>
    <row r="86" spans="1:19" s="656" customFormat="1" ht="13.2">
      <c r="A86" s="133"/>
      <c r="B86" s="676"/>
      <c r="C86" s="674"/>
      <c r="D86" s="675"/>
      <c r="E86" s="675"/>
      <c r="F86" s="647"/>
      <c r="G86" s="931"/>
      <c r="H86" s="1279"/>
      <c r="I86" s="1279"/>
      <c r="J86" s="1279"/>
      <c r="K86" s="1280"/>
      <c r="L86" s="1280"/>
      <c r="M86" s="1280"/>
      <c r="N86" s="1280"/>
      <c r="O86" s="1280"/>
      <c r="P86" s="1280"/>
      <c r="Q86" s="1280"/>
      <c r="R86" s="1280"/>
      <c r="S86" s="1280"/>
    </row>
    <row r="87" spans="1:19" s="684" customFormat="1" ht="13.2">
      <c r="A87" s="680"/>
      <c r="B87" s="681"/>
      <c r="C87" s="682" t="s">
        <v>661</v>
      </c>
      <c r="D87" s="682" t="s">
        <v>238</v>
      </c>
      <c r="E87" s="682">
        <v>1</v>
      </c>
      <c r="F87" s="683"/>
      <c r="G87" s="935">
        <f>G71+G85</f>
        <v>0</v>
      </c>
      <c r="H87" s="1281"/>
      <c r="I87" s="1281"/>
      <c r="J87" s="1281"/>
      <c r="K87" s="1282"/>
      <c r="L87" s="1282"/>
      <c r="M87" s="1282"/>
      <c r="N87" s="1282"/>
      <c r="O87" s="1282"/>
      <c r="P87" s="1282"/>
      <c r="Q87" s="1282"/>
      <c r="R87" s="1282"/>
      <c r="S87" s="1282"/>
    </row>
    <row r="88" spans="1:19" s="656" customFormat="1" ht="13.2">
      <c r="A88" s="680"/>
      <c r="B88" s="681"/>
      <c r="C88" s="682"/>
      <c r="D88" s="685"/>
      <c r="E88" s="685"/>
      <c r="F88" s="686"/>
      <c r="G88" s="936"/>
      <c r="H88" s="1279"/>
      <c r="I88" s="1279"/>
      <c r="J88" s="1279"/>
      <c r="K88" s="1280"/>
      <c r="L88" s="1280"/>
      <c r="M88" s="1280"/>
      <c r="N88" s="1280"/>
      <c r="O88" s="1280"/>
      <c r="P88" s="1280"/>
      <c r="Q88" s="1280"/>
      <c r="R88" s="1280"/>
      <c r="S88" s="1280"/>
    </row>
    <row r="89" spans="1:19" s="656" customFormat="1" ht="13.2">
      <c r="A89" s="680"/>
      <c r="B89" s="681"/>
      <c r="C89" s="682"/>
      <c r="D89" s="685"/>
      <c r="E89" s="685"/>
      <c r="F89" s="686"/>
      <c r="G89" s="936"/>
      <c r="H89" s="1279"/>
      <c r="I89" s="1279"/>
      <c r="J89" s="1279"/>
      <c r="K89" s="1280"/>
      <c r="L89" s="1280"/>
      <c r="M89" s="1280"/>
      <c r="N89" s="1280"/>
      <c r="O89" s="1280"/>
      <c r="P89" s="1280"/>
      <c r="Q89" s="1280"/>
      <c r="R89" s="1280"/>
      <c r="S89" s="1280"/>
    </row>
    <row r="90" spans="1:19" s="667" customFormat="1" ht="26.4">
      <c r="A90" s="662" t="s">
        <v>1228</v>
      </c>
      <c r="B90" s="663"/>
      <c r="C90" s="664" t="s">
        <v>269</v>
      </c>
      <c r="D90" s="665"/>
      <c r="E90" s="666"/>
      <c r="F90" s="671"/>
      <c r="G90" s="934"/>
    </row>
    <row r="91" spans="1:19" s="672" customFormat="1" ht="17.399999999999999">
      <c r="A91" s="687"/>
      <c r="B91" s="669"/>
      <c r="C91" s="670"/>
      <c r="D91" s="665"/>
      <c r="E91" s="666"/>
      <c r="F91" s="671"/>
      <c r="G91" s="934"/>
    </row>
    <row r="92" spans="1:19" s="689" customFormat="1" ht="17.399999999999999">
      <c r="A92" s="668" t="s">
        <v>1161</v>
      </c>
      <c r="B92" s="663"/>
      <c r="C92" s="669" t="s">
        <v>270</v>
      </c>
      <c r="D92" s="665"/>
      <c r="E92" s="666"/>
      <c r="F92" s="688"/>
      <c r="G92" s="937"/>
      <c r="H92" s="672"/>
      <c r="I92" s="672"/>
      <c r="J92" s="672"/>
      <c r="K92" s="672"/>
      <c r="L92" s="672"/>
      <c r="M92" s="672"/>
      <c r="N92" s="672"/>
      <c r="O92" s="672"/>
      <c r="P92" s="672"/>
      <c r="Q92" s="672"/>
      <c r="R92" s="672"/>
      <c r="S92" s="672"/>
    </row>
    <row r="93" spans="1:19" s="691" customFormat="1" ht="17.399999999999999">
      <c r="A93" s="668"/>
      <c r="B93" s="669"/>
      <c r="C93" s="670"/>
      <c r="D93" s="665"/>
      <c r="E93" s="666"/>
      <c r="F93" s="690"/>
      <c r="G93" s="938"/>
      <c r="H93" s="672"/>
      <c r="I93" s="672"/>
      <c r="J93" s="672"/>
      <c r="K93" s="672"/>
      <c r="L93" s="672"/>
      <c r="M93" s="672"/>
      <c r="N93" s="672"/>
      <c r="O93" s="672"/>
      <c r="P93" s="672"/>
      <c r="Q93" s="672"/>
      <c r="R93" s="672"/>
      <c r="S93" s="672"/>
    </row>
    <row r="94" spans="1:19" s="698" customFormat="1" ht="79.2">
      <c r="A94" s="692"/>
      <c r="B94" s="693" t="s">
        <v>634</v>
      </c>
      <c r="C94" s="694" t="s">
        <v>271</v>
      </c>
      <c r="D94" s="695" t="s">
        <v>1173</v>
      </c>
      <c r="E94" s="696">
        <v>1</v>
      </c>
      <c r="F94" s="697"/>
      <c r="G94" s="931">
        <f>(E94*F94)</f>
        <v>0</v>
      </c>
      <c r="H94" s="1283"/>
      <c r="I94" s="1283"/>
      <c r="J94" s="1283"/>
      <c r="K94" s="1283"/>
      <c r="L94" s="1283"/>
      <c r="M94" s="1283"/>
      <c r="N94" s="1283"/>
      <c r="O94" s="1283"/>
      <c r="P94" s="1283"/>
      <c r="Q94" s="1283"/>
      <c r="R94" s="1283"/>
      <c r="S94" s="1283"/>
    </row>
    <row r="95" spans="1:19" s="691" customFormat="1" ht="17.399999999999999">
      <c r="A95" s="668"/>
      <c r="B95" s="669"/>
      <c r="C95" s="699" t="s">
        <v>272</v>
      </c>
      <c r="D95" s="700"/>
      <c r="E95" s="666"/>
      <c r="F95" s="690"/>
      <c r="G95" s="931"/>
      <c r="H95" s="672"/>
      <c r="I95" s="672"/>
      <c r="J95" s="672"/>
      <c r="K95" s="672"/>
      <c r="L95" s="672"/>
      <c r="M95" s="672"/>
      <c r="N95" s="672"/>
      <c r="O95" s="672"/>
      <c r="P95" s="672"/>
      <c r="Q95" s="672"/>
      <c r="R95" s="672"/>
      <c r="S95" s="672"/>
    </row>
    <row r="96" spans="1:19" s="698" customFormat="1" ht="17.399999999999999">
      <c r="A96" s="701"/>
      <c r="B96" s="693" t="s">
        <v>634</v>
      </c>
      <c r="C96" s="702" t="s">
        <v>273</v>
      </c>
      <c r="D96" s="695" t="s">
        <v>1173</v>
      </c>
      <c r="E96" s="696">
        <v>1</v>
      </c>
      <c r="F96" s="697"/>
      <c r="G96" s="931">
        <f>(E96*F96)</f>
        <v>0</v>
      </c>
      <c r="H96" s="1283"/>
      <c r="I96" s="1283"/>
      <c r="J96" s="1283"/>
      <c r="K96" s="1283"/>
      <c r="L96" s="1283"/>
      <c r="M96" s="1283"/>
      <c r="N96" s="1283"/>
      <c r="O96" s="1283"/>
      <c r="P96" s="1283"/>
      <c r="Q96" s="1283"/>
      <c r="R96" s="1283"/>
      <c r="S96" s="1283"/>
    </row>
    <row r="97" spans="1:19" s="691" customFormat="1" ht="17.399999999999999">
      <c r="A97" s="668"/>
      <c r="B97" s="669"/>
      <c r="C97" s="699" t="s">
        <v>274</v>
      </c>
      <c r="D97" s="700"/>
      <c r="E97" s="666"/>
      <c r="F97" s="690"/>
      <c r="G97" s="931"/>
      <c r="H97" s="672"/>
      <c r="I97" s="672"/>
      <c r="J97" s="672"/>
      <c r="K97" s="672"/>
      <c r="L97" s="672"/>
      <c r="M97" s="672"/>
      <c r="N97" s="672"/>
      <c r="O97" s="672"/>
      <c r="P97" s="672"/>
      <c r="Q97" s="672"/>
      <c r="R97" s="672"/>
      <c r="S97" s="672"/>
    </row>
    <row r="98" spans="1:19" s="698" customFormat="1" ht="17.399999999999999">
      <c r="A98" s="701"/>
      <c r="B98" s="693" t="s">
        <v>634</v>
      </c>
      <c r="C98" s="703" t="s">
        <v>275</v>
      </c>
      <c r="D98" s="695" t="s">
        <v>1173</v>
      </c>
      <c r="E98" s="696">
        <v>1</v>
      </c>
      <c r="F98" s="697"/>
      <c r="G98" s="931">
        <f>(E98*F98)</f>
        <v>0</v>
      </c>
      <c r="H98" s="1283"/>
      <c r="I98" s="1283"/>
      <c r="J98" s="1283"/>
      <c r="K98" s="1283"/>
      <c r="L98" s="1284"/>
      <c r="M98" s="1283"/>
      <c r="N98" s="1283"/>
      <c r="O98" s="1285"/>
      <c r="P98" s="1283"/>
      <c r="Q98" s="1283"/>
      <c r="R98" s="1283"/>
      <c r="S98" s="1283"/>
    </row>
    <row r="99" spans="1:19" s="691" customFormat="1" ht="17.399999999999999">
      <c r="A99" s="668"/>
      <c r="B99" s="669"/>
      <c r="C99" s="699" t="s">
        <v>276</v>
      </c>
      <c r="D99" s="700"/>
      <c r="E99" s="666"/>
      <c r="F99" s="690"/>
      <c r="G99" s="931"/>
      <c r="H99" s="672"/>
      <c r="I99" s="672"/>
      <c r="J99" s="672"/>
      <c r="K99" s="672"/>
      <c r="L99" s="1286"/>
      <c r="M99" s="672"/>
      <c r="N99" s="672"/>
      <c r="O99" s="1287"/>
      <c r="P99" s="672"/>
      <c r="Q99" s="672"/>
      <c r="R99" s="672"/>
      <c r="S99" s="672"/>
    </row>
    <row r="100" spans="1:19" s="698" customFormat="1" ht="26.4">
      <c r="A100" s="701"/>
      <c r="B100" s="693" t="s">
        <v>634</v>
      </c>
      <c r="C100" s="703" t="s">
        <v>277</v>
      </c>
      <c r="D100" s="695" t="s">
        <v>1173</v>
      </c>
      <c r="E100" s="696">
        <v>1</v>
      </c>
      <c r="F100" s="697"/>
      <c r="G100" s="931">
        <f>(E100*F100)</f>
        <v>0</v>
      </c>
      <c r="H100" s="1283"/>
      <c r="I100" s="1283"/>
      <c r="J100" s="1283"/>
      <c r="K100" s="1283"/>
      <c r="L100" s="1284"/>
      <c r="M100" s="1283"/>
      <c r="N100" s="1283"/>
      <c r="O100" s="1285"/>
      <c r="P100" s="1283"/>
      <c r="Q100" s="1283"/>
      <c r="R100" s="1283"/>
      <c r="S100" s="1283"/>
    </row>
    <row r="101" spans="1:19" s="691" customFormat="1" ht="17.399999999999999">
      <c r="A101" s="668"/>
      <c r="B101" s="669"/>
      <c r="C101" s="699" t="s">
        <v>278</v>
      </c>
      <c r="D101" s="700"/>
      <c r="E101" s="666"/>
      <c r="F101" s="690"/>
      <c r="G101" s="931"/>
      <c r="H101" s="672"/>
      <c r="I101" s="672"/>
      <c r="J101" s="672"/>
      <c r="K101" s="672"/>
      <c r="L101" s="1286"/>
      <c r="M101" s="672"/>
      <c r="N101" s="672"/>
      <c r="O101" s="1287"/>
      <c r="P101" s="672"/>
      <c r="Q101" s="672"/>
      <c r="R101" s="672"/>
      <c r="S101" s="672"/>
    </row>
    <row r="102" spans="1:19" s="698" customFormat="1" ht="17.399999999999999">
      <c r="A102" s="701"/>
      <c r="B102" s="693" t="s">
        <v>634</v>
      </c>
      <c r="C102" s="702" t="s">
        <v>279</v>
      </c>
      <c r="D102" s="695" t="s">
        <v>1173</v>
      </c>
      <c r="E102" s="696">
        <v>2</v>
      </c>
      <c r="F102" s="697"/>
      <c r="G102" s="931">
        <f>(E102*F102)</f>
        <v>0</v>
      </c>
      <c r="H102" s="1283"/>
      <c r="I102" s="1283"/>
      <c r="J102" s="1283"/>
      <c r="K102" s="1283"/>
      <c r="L102" s="1283"/>
      <c r="M102" s="1283"/>
      <c r="N102" s="1283"/>
      <c r="O102" s="1283"/>
      <c r="P102" s="1283"/>
      <c r="Q102" s="1283"/>
      <c r="R102" s="1283"/>
      <c r="S102" s="1283"/>
    </row>
    <row r="103" spans="1:19" s="691" customFormat="1" ht="17.399999999999999">
      <c r="A103" s="668"/>
      <c r="B103" s="669"/>
      <c r="C103" s="699" t="s">
        <v>280</v>
      </c>
      <c r="D103" s="700"/>
      <c r="E103" s="666"/>
      <c r="F103" s="690"/>
      <c r="G103" s="931"/>
      <c r="H103" s="672"/>
      <c r="I103" s="672"/>
      <c r="J103" s="672"/>
      <c r="K103" s="672"/>
      <c r="L103" s="1288"/>
      <c r="M103" s="1287"/>
      <c r="N103" s="1287"/>
      <c r="O103" s="672"/>
      <c r="P103" s="672"/>
      <c r="Q103" s="672"/>
      <c r="R103" s="672"/>
      <c r="S103" s="672"/>
    </row>
    <row r="104" spans="1:19" s="698" customFormat="1" ht="17.399999999999999">
      <c r="A104" s="701"/>
      <c r="B104" s="693" t="s">
        <v>634</v>
      </c>
      <c r="C104" s="703" t="s">
        <v>281</v>
      </c>
      <c r="D104" s="695" t="s">
        <v>1173</v>
      </c>
      <c r="E104" s="696">
        <v>2</v>
      </c>
      <c r="F104" s="697"/>
      <c r="G104" s="931">
        <f>(E104*F104)</f>
        <v>0</v>
      </c>
      <c r="H104" s="1283"/>
      <c r="I104" s="1283"/>
      <c r="J104" s="1283"/>
      <c r="K104" s="1283"/>
      <c r="L104" s="1284"/>
      <c r="M104" s="1283"/>
      <c r="N104" s="1283"/>
      <c r="O104" s="1285"/>
      <c r="P104" s="1283"/>
      <c r="Q104" s="1283"/>
      <c r="R104" s="1283"/>
      <c r="S104" s="1283"/>
    </row>
    <row r="105" spans="1:19" s="691" customFormat="1" ht="17.399999999999999">
      <c r="A105" s="668"/>
      <c r="B105" s="669"/>
      <c r="C105" s="699" t="s">
        <v>282</v>
      </c>
      <c r="D105" s="700"/>
      <c r="E105" s="666"/>
      <c r="F105" s="690"/>
      <c r="G105" s="931"/>
      <c r="H105" s="672"/>
      <c r="I105" s="672"/>
      <c r="J105" s="672"/>
      <c r="K105" s="672"/>
      <c r="L105" s="1286"/>
      <c r="M105" s="672"/>
      <c r="N105" s="672"/>
      <c r="O105" s="1287"/>
      <c r="P105" s="672"/>
      <c r="Q105" s="672"/>
      <c r="R105" s="672"/>
      <c r="S105" s="672"/>
    </row>
    <row r="106" spans="1:19" s="698" customFormat="1" ht="17.399999999999999">
      <c r="A106" s="701"/>
      <c r="B106" s="693" t="s">
        <v>634</v>
      </c>
      <c r="C106" s="702" t="s">
        <v>283</v>
      </c>
      <c r="D106" s="695" t="s">
        <v>1173</v>
      </c>
      <c r="E106" s="696">
        <v>3</v>
      </c>
      <c r="F106" s="697"/>
      <c r="G106" s="931">
        <f>(E106*F106)</f>
        <v>0</v>
      </c>
      <c r="H106" s="1283"/>
      <c r="I106" s="1283"/>
      <c r="J106" s="1283"/>
      <c r="K106" s="1283"/>
      <c r="L106" s="1283"/>
      <c r="M106" s="1283"/>
      <c r="N106" s="1283"/>
      <c r="O106" s="1283"/>
      <c r="P106" s="1283"/>
      <c r="Q106" s="1283"/>
      <c r="R106" s="1283"/>
      <c r="S106" s="1283"/>
    </row>
    <row r="107" spans="1:19" s="691" customFormat="1" ht="17.399999999999999">
      <c r="A107" s="668"/>
      <c r="B107" s="669"/>
      <c r="C107" s="699" t="s">
        <v>284</v>
      </c>
      <c r="D107" s="700"/>
      <c r="E107" s="666"/>
      <c r="F107" s="690"/>
      <c r="G107" s="931"/>
      <c r="H107" s="672"/>
      <c r="I107" s="672"/>
      <c r="J107" s="672"/>
      <c r="K107" s="672"/>
      <c r="L107" s="1288"/>
      <c r="M107" s="1287"/>
      <c r="N107" s="1287"/>
      <c r="O107" s="672"/>
      <c r="P107" s="672"/>
      <c r="Q107" s="672"/>
      <c r="R107" s="672"/>
      <c r="S107" s="672"/>
    </row>
    <row r="108" spans="1:19" s="698" customFormat="1" ht="26.4">
      <c r="A108" s="701"/>
      <c r="B108" s="693" t="s">
        <v>634</v>
      </c>
      <c r="C108" s="703" t="s">
        <v>285</v>
      </c>
      <c r="D108" s="695" t="s">
        <v>1173</v>
      </c>
      <c r="E108" s="696">
        <v>3</v>
      </c>
      <c r="F108" s="697"/>
      <c r="G108" s="931">
        <f>(E108*F108)</f>
        <v>0</v>
      </c>
      <c r="H108" s="1283"/>
      <c r="I108" s="1283"/>
      <c r="J108" s="1283"/>
      <c r="K108" s="1283"/>
      <c r="L108" s="1284"/>
      <c r="M108" s="1283"/>
      <c r="N108" s="1283"/>
      <c r="O108" s="1285"/>
      <c r="P108" s="1283"/>
      <c r="Q108" s="1283"/>
      <c r="R108" s="1283"/>
      <c r="S108" s="1283"/>
    </row>
    <row r="109" spans="1:19" s="691" customFormat="1" ht="17.399999999999999">
      <c r="A109" s="668"/>
      <c r="B109" s="669"/>
      <c r="C109" s="699" t="s">
        <v>286</v>
      </c>
      <c r="D109" s="700"/>
      <c r="E109" s="666"/>
      <c r="F109" s="690"/>
      <c r="G109" s="931"/>
      <c r="H109" s="672"/>
      <c r="I109" s="672"/>
      <c r="J109" s="672"/>
      <c r="K109" s="672"/>
      <c r="L109" s="1286"/>
      <c r="M109" s="672"/>
      <c r="N109" s="672"/>
      <c r="O109" s="1287"/>
      <c r="P109" s="672"/>
      <c r="Q109" s="672"/>
      <c r="R109" s="672"/>
      <c r="S109" s="672"/>
    </row>
    <row r="110" spans="1:19" s="698" customFormat="1" ht="17.399999999999999">
      <c r="A110" s="692"/>
      <c r="B110" s="692"/>
      <c r="C110" s="693"/>
      <c r="D110" s="704"/>
      <c r="E110" s="705"/>
      <c r="F110" s="706"/>
      <c r="G110" s="931"/>
      <c r="H110" s="1283"/>
      <c r="I110" s="1283"/>
      <c r="J110" s="1283"/>
      <c r="K110" s="1283"/>
      <c r="L110" s="1283"/>
      <c r="M110" s="1283"/>
      <c r="N110" s="1283"/>
      <c r="O110" s="1283"/>
      <c r="P110" s="1283"/>
      <c r="Q110" s="1283"/>
      <c r="R110" s="1283"/>
      <c r="S110" s="1283"/>
    </row>
    <row r="111" spans="1:19" s="698" customFormat="1" ht="17.399999999999999">
      <c r="A111" s="692" t="s">
        <v>1163</v>
      </c>
      <c r="B111" s="701"/>
      <c r="C111" s="669" t="s">
        <v>287</v>
      </c>
      <c r="D111" s="700"/>
      <c r="E111" s="707"/>
      <c r="F111" s="706"/>
      <c r="G111" s="931"/>
      <c r="H111" s="1283"/>
      <c r="I111" s="1283"/>
      <c r="J111" s="1283"/>
      <c r="K111" s="1283"/>
      <c r="L111" s="1283"/>
      <c r="M111" s="1283"/>
      <c r="N111" s="1283"/>
      <c r="O111" s="1283"/>
      <c r="P111" s="1283"/>
      <c r="Q111" s="1283"/>
      <c r="R111" s="1283"/>
      <c r="S111" s="1283"/>
    </row>
    <row r="112" spans="1:19" s="698" customFormat="1" ht="17.399999999999999">
      <c r="A112" s="692"/>
      <c r="B112" s="669"/>
      <c r="C112" s="694"/>
      <c r="D112" s="700"/>
      <c r="E112" s="707"/>
      <c r="F112" s="706"/>
      <c r="G112" s="931"/>
      <c r="H112" s="1283"/>
      <c r="I112" s="1283"/>
      <c r="J112" s="1283"/>
      <c r="K112" s="1283"/>
      <c r="L112" s="1283"/>
      <c r="M112" s="1283"/>
      <c r="N112" s="1283"/>
      <c r="O112" s="1283"/>
      <c r="P112" s="1283"/>
      <c r="Q112" s="1283"/>
      <c r="R112" s="1283"/>
      <c r="S112" s="1283"/>
    </row>
    <row r="113" spans="1:19" s="698" customFormat="1" ht="39.6">
      <c r="A113" s="692"/>
      <c r="B113" s="693" t="s">
        <v>634</v>
      </c>
      <c r="C113" s="708" t="s">
        <v>288</v>
      </c>
      <c r="D113" s="695" t="s">
        <v>1173</v>
      </c>
      <c r="E113" s="707">
        <v>1</v>
      </c>
      <c r="F113" s="647"/>
      <c r="G113" s="931">
        <f>(E113*F113)</f>
        <v>0</v>
      </c>
      <c r="H113" s="1283"/>
      <c r="I113" s="1283"/>
      <c r="J113" s="1283"/>
      <c r="K113" s="1283"/>
      <c r="L113" s="1283"/>
      <c r="M113" s="1283"/>
      <c r="N113" s="1283"/>
      <c r="O113" s="1283"/>
      <c r="P113" s="1283"/>
      <c r="Q113" s="1283"/>
      <c r="R113" s="1283"/>
      <c r="S113" s="1283"/>
    </row>
    <row r="114" spans="1:19" s="698" customFormat="1" ht="17.399999999999999">
      <c r="A114" s="692"/>
      <c r="B114" s="702"/>
      <c r="C114" s="708" t="s">
        <v>289</v>
      </c>
      <c r="D114" s="700"/>
      <c r="E114" s="707"/>
      <c r="F114" s="706"/>
      <c r="G114" s="931"/>
      <c r="H114" s="1283"/>
      <c r="I114" s="1283"/>
      <c r="J114" s="1283"/>
      <c r="K114" s="1283"/>
      <c r="L114" s="1283"/>
      <c r="M114" s="1283"/>
      <c r="N114" s="1283"/>
      <c r="O114" s="1283"/>
      <c r="P114" s="1283"/>
      <c r="Q114" s="1283"/>
      <c r="R114" s="1283"/>
      <c r="S114" s="1283"/>
    </row>
    <row r="115" spans="1:19" s="698" customFormat="1" ht="17.399999999999999">
      <c r="A115" s="692"/>
      <c r="B115" s="693" t="s">
        <v>634</v>
      </c>
      <c r="C115" s="702" t="s">
        <v>290</v>
      </c>
      <c r="D115" s="695" t="s">
        <v>1173</v>
      </c>
      <c r="E115" s="696">
        <v>1</v>
      </c>
      <c r="F115" s="709"/>
      <c r="G115" s="931">
        <f>(E115*F115)</f>
        <v>0</v>
      </c>
      <c r="H115" s="1283"/>
      <c r="I115" s="1283"/>
      <c r="J115" s="1283"/>
      <c r="K115" s="1283"/>
      <c r="L115" s="1283"/>
      <c r="M115" s="1283"/>
      <c r="N115" s="1283"/>
      <c r="O115" s="1283"/>
      <c r="P115" s="1283"/>
      <c r="Q115" s="1283"/>
      <c r="R115" s="1283"/>
      <c r="S115" s="1283"/>
    </row>
    <row r="116" spans="1:19" s="698" customFormat="1" ht="17.399999999999999">
      <c r="A116" s="692"/>
      <c r="B116" s="694"/>
      <c r="C116" s="710" t="s">
        <v>291</v>
      </c>
      <c r="D116" s="700"/>
      <c r="E116" s="696"/>
      <c r="F116" s="706"/>
      <c r="G116" s="931"/>
      <c r="H116" s="1283"/>
      <c r="I116" s="1283"/>
      <c r="J116" s="1283"/>
      <c r="K116" s="1283"/>
      <c r="L116" s="1283"/>
      <c r="M116" s="1283"/>
      <c r="N116" s="1283"/>
      <c r="O116" s="1283"/>
      <c r="P116" s="1283"/>
      <c r="Q116" s="1283"/>
      <c r="R116" s="1283"/>
      <c r="S116" s="1283"/>
    </row>
    <row r="117" spans="1:19" s="698" customFormat="1" ht="17.399999999999999">
      <c r="A117" s="692"/>
      <c r="B117" s="694"/>
      <c r="C117" s="694"/>
      <c r="D117" s="704"/>
      <c r="E117" s="705"/>
      <c r="F117" s="706"/>
      <c r="G117" s="931"/>
      <c r="H117" s="1283"/>
      <c r="I117" s="1283"/>
      <c r="J117" s="1283"/>
      <c r="K117" s="1283"/>
      <c r="L117" s="1283"/>
      <c r="M117" s="1283"/>
      <c r="N117" s="1283"/>
      <c r="O117" s="1283"/>
      <c r="P117" s="1283"/>
      <c r="Q117" s="1283"/>
      <c r="R117" s="1283"/>
      <c r="S117" s="1283"/>
    </row>
    <row r="118" spans="1:19" s="698" customFormat="1" ht="17.399999999999999">
      <c r="A118" s="668" t="s">
        <v>1165</v>
      </c>
      <c r="B118" s="701"/>
      <c r="C118" s="669" t="s">
        <v>292</v>
      </c>
      <c r="D118" s="665"/>
      <c r="E118" s="666"/>
      <c r="F118" s="671"/>
      <c r="G118" s="931"/>
      <c r="H118" s="672"/>
      <c r="I118" s="672"/>
      <c r="J118" s="672"/>
      <c r="K118" s="672"/>
      <c r="L118" s="672"/>
      <c r="M118" s="672"/>
      <c r="N118" s="672"/>
      <c r="O118" s="1283"/>
      <c r="P118" s="1283"/>
      <c r="Q118" s="1283"/>
      <c r="R118" s="1283"/>
      <c r="S118" s="1283"/>
    </row>
    <row r="119" spans="1:19" s="698" customFormat="1" ht="17.399999999999999">
      <c r="A119" s="668"/>
      <c r="B119" s="669"/>
      <c r="C119" s="670"/>
      <c r="D119" s="665"/>
      <c r="E119" s="666"/>
      <c r="F119" s="671"/>
      <c r="G119" s="931"/>
      <c r="H119" s="672"/>
      <c r="I119" s="672"/>
      <c r="J119" s="672"/>
      <c r="K119" s="672"/>
      <c r="L119" s="672"/>
      <c r="M119" s="672"/>
      <c r="N119" s="672"/>
      <c r="O119" s="1283"/>
      <c r="P119" s="1283"/>
      <c r="Q119" s="1283"/>
      <c r="R119" s="1283"/>
      <c r="S119" s="1283"/>
    </row>
    <row r="120" spans="1:19" s="698" customFormat="1" ht="26.4">
      <c r="A120" s="668"/>
      <c r="B120" s="693" t="s">
        <v>634</v>
      </c>
      <c r="C120" s="711" t="s">
        <v>293</v>
      </c>
      <c r="D120" s="695" t="s">
        <v>1173</v>
      </c>
      <c r="E120" s="712">
        <v>1</v>
      </c>
      <c r="F120" s="697"/>
      <c r="G120" s="931">
        <f>(E120*F120)</f>
        <v>0</v>
      </c>
      <c r="H120" s="672"/>
      <c r="I120" s="672"/>
      <c r="J120" s="672"/>
      <c r="K120" s="672"/>
      <c r="L120" s="672"/>
      <c r="M120" s="672"/>
      <c r="N120" s="672"/>
      <c r="O120" s="1283"/>
      <c r="P120" s="1283"/>
      <c r="Q120" s="1283"/>
      <c r="R120" s="1283"/>
      <c r="S120" s="1283"/>
    </row>
    <row r="121" spans="1:19" s="698" customFormat="1" ht="17.399999999999999">
      <c r="A121" s="668"/>
      <c r="B121" s="713"/>
      <c r="C121" s="714" t="s">
        <v>294</v>
      </c>
      <c r="D121" s="700"/>
      <c r="E121" s="712"/>
      <c r="F121" s="715"/>
      <c r="G121" s="931"/>
      <c r="H121" s="672"/>
      <c r="I121" s="672"/>
      <c r="J121" s="672"/>
      <c r="K121" s="672"/>
      <c r="L121" s="672"/>
      <c r="M121" s="672"/>
      <c r="N121" s="672"/>
      <c r="O121" s="1283"/>
      <c r="P121" s="1283"/>
      <c r="Q121" s="1283"/>
      <c r="R121" s="1283"/>
      <c r="S121" s="1283"/>
    </row>
    <row r="122" spans="1:19" s="698" customFormat="1" ht="39.6">
      <c r="A122" s="668"/>
      <c r="B122" s="693" t="s">
        <v>634</v>
      </c>
      <c r="C122" s="711" t="s">
        <v>295</v>
      </c>
      <c r="D122" s="695" t="s">
        <v>1173</v>
      </c>
      <c r="E122" s="712">
        <v>7</v>
      </c>
      <c r="F122" s="716"/>
      <c r="G122" s="931">
        <f>(E122*F122)</f>
        <v>0</v>
      </c>
      <c r="H122" s="672"/>
      <c r="I122" s="672"/>
      <c r="J122" s="672"/>
      <c r="K122" s="672"/>
      <c r="L122" s="672"/>
      <c r="M122" s="672"/>
      <c r="N122" s="672"/>
      <c r="O122" s="1283"/>
      <c r="P122" s="1283"/>
      <c r="Q122" s="1283"/>
      <c r="R122" s="1283"/>
      <c r="S122" s="1283"/>
    </row>
    <row r="123" spans="1:19" s="698" customFormat="1" ht="17.399999999999999">
      <c r="A123" s="668"/>
      <c r="B123" s="713"/>
      <c r="C123" s="714" t="s">
        <v>296</v>
      </c>
      <c r="D123" s="700"/>
      <c r="E123" s="712"/>
      <c r="F123" s="715"/>
      <c r="G123" s="931"/>
      <c r="H123" s="672"/>
      <c r="I123" s="672"/>
      <c r="J123" s="672"/>
      <c r="K123" s="672"/>
      <c r="L123" s="672"/>
      <c r="M123" s="672"/>
      <c r="N123" s="672"/>
      <c r="O123" s="1283"/>
      <c r="P123" s="1283"/>
      <c r="Q123" s="1283"/>
      <c r="R123" s="1283"/>
      <c r="S123" s="1283"/>
    </row>
    <row r="124" spans="1:19" s="698" customFormat="1" ht="39.6">
      <c r="A124" s="668"/>
      <c r="B124" s="693" t="s">
        <v>634</v>
      </c>
      <c r="C124" s="711" t="s">
        <v>297</v>
      </c>
      <c r="D124" s="695" t="s">
        <v>1173</v>
      </c>
      <c r="E124" s="712">
        <v>2</v>
      </c>
      <c r="F124" s="716"/>
      <c r="G124" s="931">
        <f>(E124*F124)</f>
        <v>0</v>
      </c>
      <c r="H124" s="672"/>
      <c r="I124" s="672"/>
      <c r="J124" s="672"/>
      <c r="K124" s="672"/>
      <c r="L124" s="672"/>
      <c r="M124" s="672"/>
      <c r="N124" s="672"/>
      <c r="O124" s="1283"/>
      <c r="P124" s="1283"/>
      <c r="Q124" s="1283"/>
      <c r="R124" s="1283"/>
      <c r="S124" s="1283"/>
    </row>
    <row r="125" spans="1:19" s="698" customFormat="1" ht="17.399999999999999">
      <c r="A125" s="668"/>
      <c r="B125" s="713"/>
      <c r="C125" s="714" t="s">
        <v>298</v>
      </c>
      <c r="D125" s="700"/>
      <c r="E125" s="712"/>
      <c r="F125" s="715"/>
      <c r="G125" s="931"/>
      <c r="H125" s="672"/>
      <c r="I125" s="672"/>
      <c r="J125" s="672"/>
      <c r="K125" s="672"/>
      <c r="L125" s="672"/>
      <c r="M125" s="672"/>
      <c r="N125" s="672"/>
      <c r="O125" s="1283"/>
      <c r="P125" s="1283"/>
      <c r="Q125" s="1283"/>
      <c r="R125" s="1283"/>
      <c r="S125" s="1283"/>
    </row>
    <row r="126" spans="1:19" s="698" customFormat="1" ht="39.6">
      <c r="A126" s="717"/>
      <c r="B126" s="693" t="s">
        <v>634</v>
      </c>
      <c r="C126" s="718" t="s">
        <v>299</v>
      </c>
      <c r="D126" s="695" t="s">
        <v>1173</v>
      </c>
      <c r="E126" s="719">
        <v>1</v>
      </c>
      <c r="F126" s="716"/>
      <c r="G126" s="931">
        <f>(E126*F126)</f>
        <v>0</v>
      </c>
      <c r="H126" s="720"/>
      <c r="I126" s="720"/>
      <c r="J126" s="720"/>
      <c r="K126" s="720"/>
      <c r="L126" s="720"/>
      <c r="M126" s="720"/>
      <c r="N126" s="1283"/>
      <c r="O126" s="1283"/>
      <c r="P126" s="1283"/>
      <c r="Q126" s="1283"/>
      <c r="R126" s="1283"/>
      <c r="S126" s="1283"/>
    </row>
    <row r="127" spans="1:19" s="698" customFormat="1" ht="17.399999999999999">
      <c r="A127" s="717"/>
      <c r="B127" s="718"/>
      <c r="C127" s="718" t="s">
        <v>300</v>
      </c>
      <c r="D127" s="700"/>
      <c r="E127" s="719"/>
      <c r="F127" s="721"/>
      <c r="G127" s="931"/>
      <c r="H127" s="720"/>
      <c r="I127" s="720"/>
      <c r="J127" s="720"/>
      <c r="K127" s="720"/>
      <c r="L127" s="720"/>
      <c r="M127" s="720"/>
      <c r="N127" s="1283"/>
      <c r="O127" s="1283"/>
      <c r="P127" s="1283"/>
      <c r="Q127" s="1283"/>
      <c r="R127" s="1283"/>
      <c r="S127" s="1283"/>
    </row>
    <row r="128" spans="1:19" s="698" customFormat="1" ht="39.6">
      <c r="A128" s="717"/>
      <c r="B128" s="693" t="s">
        <v>634</v>
      </c>
      <c r="C128" s="718" t="s">
        <v>301</v>
      </c>
      <c r="D128" s="695" t="s">
        <v>1173</v>
      </c>
      <c r="E128" s="719">
        <v>1</v>
      </c>
      <c r="F128" s="716"/>
      <c r="G128" s="931">
        <f>(E128*F128)</f>
        <v>0</v>
      </c>
      <c r="H128" s="720"/>
      <c r="I128" s="720"/>
      <c r="J128" s="720"/>
      <c r="K128" s="720"/>
      <c r="L128" s="720"/>
      <c r="M128" s="720"/>
      <c r="N128" s="1283"/>
      <c r="O128" s="1283"/>
      <c r="P128" s="1283"/>
      <c r="Q128" s="1283"/>
      <c r="R128" s="1283"/>
      <c r="S128" s="1283"/>
    </row>
    <row r="129" spans="1:19" s="698" customFormat="1" ht="17.399999999999999">
      <c r="A129" s="717"/>
      <c r="B129" s="718"/>
      <c r="C129" s="718" t="s">
        <v>302</v>
      </c>
      <c r="D129" s="700"/>
      <c r="E129" s="719"/>
      <c r="F129" s="721"/>
      <c r="G129" s="931"/>
      <c r="H129" s="720"/>
      <c r="I129" s="720"/>
      <c r="J129" s="720"/>
      <c r="K129" s="720"/>
      <c r="L129" s="720"/>
      <c r="M129" s="720"/>
      <c r="N129" s="1283"/>
      <c r="O129" s="1283"/>
      <c r="P129" s="1283"/>
      <c r="Q129" s="1283"/>
      <c r="R129" s="1283"/>
      <c r="S129" s="1283"/>
    </row>
    <row r="130" spans="1:19" s="698" customFormat="1" ht="26.4">
      <c r="A130" s="717"/>
      <c r="B130" s="693" t="s">
        <v>634</v>
      </c>
      <c r="C130" s="718" t="s">
        <v>303</v>
      </c>
      <c r="D130" s="695" t="s">
        <v>1173</v>
      </c>
      <c r="E130" s="719">
        <v>1</v>
      </c>
      <c r="F130" s="697"/>
      <c r="G130" s="931">
        <f>(E130*F130)</f>
        <v>0</v>
      </c>
      <c r="H130" s="720"/>
      <c r="I130" s="720"/>
      <c r="J130" s="720"/>
      <c r="K130" s="720"/>
      <c r="L130" s="720"/>
      <c r="M130" s="720"/>
      <c r="N130" s="1283"/>
      <c r="O130" s="1283"/>
      <c r="P130" s="1283"/>
      <c r="Q130" s="1283"/>
      <c r="R130" s="1283"/>
      <c r="S130" s="1283"/>
    </row>
    <row r="131" spans="1:19" s="698" customFormat="1" ht="17.399999999999999">
      <c r="A131" s="717"/>
      <c r="B131" s="718"/>
      <c r="C131" s="718" t="s">
        <v>304</v>
      </c>
      <c r="D131" s="700"/>
      <c r="E131" s="719"/>
      <c r="F131" s="721"/>
      <c r="G131" s="931"/>
      <c r="H131" s="720"/>
      <c r="I131" s="720"/>
      <c r="J131" s="720"/>
      <c r="K131" s="720"/>
      <c r="L131" s="720"/>
      <c r="M131" s="720"/>
      <c r="N131" s="1283"/>
      <c r="O131" s="1283"/>
      <c r="P131" s="1283"/>
      <c r="Q131" s="1283"/>
      <c r="R131" s="1283"/>
      <c r="S131" s="1283"/>
    </row>
    <row r="132" spans="1:19" s="698" customFormat="1" ht="26.4">
      <c r="A132" s="717"/>
      <c r="B132" s="693" t="s">
        <v>634</v>
      </c>
      <c r="C132" s="718" t="s">
        <v>305</v>
      </c>
      <c r="D132" s="695" t="s">
        <v>1173</v>
      </c>
      <c r="E132" s="719">
        <v>1</v>
      </c>
      <c r="F132" s="697"/>
      <c r="G132" s="931">
        <f>(E132*F132)</f>
        <v>0</v>
      </c>
      <c r="H132" s="720"/>
      <c r="I132" s="720"/>
      <c r="J132" s="720"/>
      <c r="K132" s="720"/>
      <c r="L132" s="720"/>
      <c r="M132" s="720"/>
      <c r="N132" s="1283"/>
      <c r="O132" s="1283"/>
      <c r="P132" s="1283"/>
      <c r="Q132" s="1283"/>
      <c r="R132" s="1283"/>
      <c r="S132" s="1283"/>
    </row>
    <row r="133" spans="1:19" s="698" customFormat="1" ht="17.399999999999999">
      <c r="A133" s="717"/>
      <c r="B133" s="718"/>
      <c r="C133" s="718" t="s">
        <v>306</v>
      </c>
      <c r="D133" s="700"/>
      <c r="E133" s="719"/>
      <c r="F133" s="721"/>
      <c r="G133" s="931"/>
      <c r="H133" s="720"/>
      <c r="I133" s="720"/>
      <c r="J133" s="720"/>
      <c r="K133" s="720"/>
      <c r="L133" s="720"/>
      <c r="M133" s="720"/>
      <c r="N133" s="1283"/>
      <c r="O133" s="1283"/>
      <c r="P133" s="1283"/>
      <c r="Q133" s="1283"/>
      <c r="R133" s="1283"/>
      <c r="S133" s="1283"/>
    </row>
    <row r="134" spans="1:19" s="698" customFormat="1" ht="26.4">
      <c r="A134" s="717"/>
      <c r="B134" s="693" t="s">
        <v>634</v>
      </c>
      <c r="C134" s="718" t="s">
        <v>307</v>
      </c>
      <c r="D134" s="695" t="s">
        <v>1173</v>
      </c>
      <c r="E134" s="719">
        <v>2</v>
      </c>
      <c r="F134" s="697"/>
      <c r="G134" s="931">
        <f>(E134*F134)</f>
        <v>0</v>
      </c>
      <c r="H134" s="720"/>
      <c r="I134" s="720"/>
      <c r="J134" s="720"/>
      <c r="K134" s="720"/>
      <c r="L134" s="720"/>
      <c r="M134" s="720"/>
      <c r="N134" s="1283"/>
      <c r="O134" s="1283"/>
      <c r="P134" s="1283"/>
      <c r="Q134" s="1283"/>
      <c r="R134" s="1283"/>
      <c r="S134" s="1283"/>
    </row>
    <row r="135" spans="1:19" s="698" customFormat="1" ht="17.399999999999999">
      <c r="A135" s="717"/>
      <c r="B135" s="718"/>
      <c r="C135" s="718" t="s">
        <v>308</v>
      </c>
      <c r="D135" s="700"/>
      <c r="E135" s="719"/>
      <c r="F135" s="721"/>
      <c r="G135" s="931"/>
      <c r="H135" s="720"/>
      <c r="I135" s="720"/>
      <c r="J135" s="720"/>
      <c r="K135" s="720"/>
      <c r="L135" s="720"/>
      <c r="M135" s="720"/>
      <c r="N135" s="1283"/>
      <c r="O135" s="1283"/>
      <c r="P135" s="1283"/>
      <c r="Q135" s="1283"/>
      <c r="R135" s="1283"/>
      <c r="S135" s="1283"/>
    </row>
    <row r="136" spans="1:19" s="698" customFormat="1" ht="26.4">
      <c r="A136" s="717"/>
      <c r="B136" s="693" t="s">
        <v>634</v>
      </c>
      <c r="C136" s="718" t="s">
        <v>305</v>
      </c>
      <c r="D136" s="695" t="s">
        <v>1173</v>
      </c>
      <c r="E136" s="719">
        <v>2</v>
      </c>
      <c r="F136" s="697"/>
      <c r="G136" s="931">
        <f>(E136*F136)</f>
        <v>0</v>
      </c>
      <c r="H136" s="720"/>
      <c r="I136" s="720"/>
      <c r="J136" s="720"/>
      <c r="K136" s="720"/>
      <c r="L136" s="720"/>
      <c r="M136" s="720"/>
      <c r="N136" s="1283"/>
      <c r="O136" s="1283"/>
      <c r="P136" s="1283"/>
      <c r="Q136" s="1283"/>
      <c r="R136" s="1283"/>
      <c r="S136" s="1283"/>
    </row>
    <row r="137" spans="1:19" s="698" customFormat="1" ht="17.399999999999999">
      <c r="A137" s="717"/>
      <c r="B137" s="718"/>
      <c r="C137" s="718" t="s">
        <v>306</v>
      </c>
      <c r="D137" s="700"/>
      <c r="E137" s="719"/>
      <c r="F137" s="721"/>
      <c r="G137" s="931"/>
      <c r="H137" s="720"/>
      <c r="I137" s="720"/>
      <c r="J137" s="720"/>
      <c r="K137" s="720"/>
      <c r="L137" s="720"/>
      <c r="M137" s="720"/>
      <c r="N137" s="1283"/>
      <c r="O137" s="1283"/>
      <c r="P137" s="1283"/>
      <c r="Q137" s="1283"/>
      <c r="R137" s="1283"/>
      <c r="S137" s="1283"/>
    </row>
    <row r="138" spans="1:19" s="698" customFormat="1" ht="26.4">
      <c r="A138" s="717"/>
      <c r="B138" s="693" t="s">
        <v>634</v>
      </c>
      <c r="C138" s="718" t="s">
        <v>309</v>
      </c>
      <c r="D138" s="695" t="s">
        <v>1173</v>
      </c>
      <c r="E138" s="719">
        <v>1</v>
      </c>
      <c r="F138" s="697"/>
      <c r="G138" s="931">
        <f>(E138*F138)</f>
        <v>0</v>
      </c>
      <c r="H138" s="720"/>
      <c r="I138" s="720"/>
      <c r="J138" s="720"/>
      <c r="K138" s="720"/>
      <c r="L138" s="720"/>
      <c r="M138" s="720"/>
      <c r="N138" s="1283"/>
      <c r="O138" s="1283"/>
      <c r="P138" s="1283"/>
      <c r="Q138" s="1283"/>
      <c r="R138" s="1283"/>
      <c r="S138" s="1283"/>
    </row>
    <row r="139" spans="1:19" s="698" customFormat="1" ht="17.399999999999999">
      <c r="A139" s="717"/>
      <c r="B139" s="718"/>
      <c r="C139" s="718" t="s">
        <v>310</v>
      </c>
      <c r="D139" s="700"/>
      <c r="E139" s="719"/>
      <c r="F139" s="721"/>
      <c r="G139" s="931"/>
      <c r="H139" s="720"/>
      <c r="I139" s="720"/>
      <c r="J139" s="720"/>
      <c r="K139" s="720"/>
      <c r="L139" s="720"/>
      <c r="M139" s="720"/>
      <c r="N139" s="1283"/>
      <c r="O139" s="1283"/>
      <c r="P139" s="1283"/>
      <c r="Q139" s="1283"/>
      <c r="R139" s="1283"/>
      <c r="S139" s="1283"/>
    </row>
    <row r="140" spans="1:19" s="698" customFormat="1" ht="26.4">
      <c r="A140" s="717"/>
      <c r="B140" s="693" t="s">
        <v>634</v>
      </c>
      <c r="C140" s="718" t="s">
        <v>305</v>
      </c>
      <c r="D140" s="695" t="s">
        <v>1173</v>
      </c>
      <c r="E140" s="719">
        <v>1</v>
      </c>
      <c r="F140" s="697"/>
      <c r="G140" s="931">
        <f>(E140*F140)</f>
        <v>0</v>
      </c>
      <c r="H140" s="720"/>
      <c r="I140" s="720"/>
      <c r="J140" s="720"/>
      <c r="K140" s="720"/>
      <c r="L140" s="720"/>
      <c r="M140" s="720"/>
      <c r="N140" s="1283"/>
      <c r="O140" s="1283"/>
      <c r="P140" s="1283"/>
      <c r="Q140" s="1283"/>
      <c r="R140" s="1283"/>
      <c r="S140" s="1283"/>
    </row>
    <row r="141" spans="1:19" s="698" customFormat="1" ht="17.399999999999999">
      <c r="A141" s="717"/>
      <c r="B141" s="718"/>
      <c r="C141" s="718" t="s">
        <v>306</v>
      </c>
      <c r="D141" s="700"/>
      <c r="E141" s="719"/>
      <c r="F141" s="721"/>
      <c r="G141" s="931"/>
      <c r="H141" s="720"/>
      <c r="I141" s="720"/>
      <c r="J141" s="720"/>
      <c r="K141" s="720"/>
      <c r="L141" s="720"/>
      <c r="M141" s="720"/>
      <c r="N141" s="1283"/>
      <c r="O141" s="1283"/>
      <c r="P141" s="1283"/>
      <c r="Q141" s="1283"/>
      <c r="R141" s="1283"/>
      <c r="S141" s="1283"/>
    </row>
    <row r="142" spans="1:19" s="698" customFormat="1" ht="17.399999999999999">
      <c r="A142" s="717"/>
      <c r="B142" s="693" t="s">
        <v>634</v>
      </c>
      <c r="C142" s="718" t="s">
        <v>311</v>
      </c>
      <c r="D142" s="695" t="s">
        <v>1173</v>
      </c>
      <c r="E142" s="719">
        <v>8</v>
      </c>
      <c r="F142" s="697"/>
      <c r="G142" s="931">
        <f>(E142*F142)</f>
        <v>0</v>
      </c>
      <c r="H142" s="720"/>
      <c r="I142" s="720"/>
      <c r="J142" s="720"/>
      <c r="K142" s="720"/>
      <c r="L142" s="720"/>
      <c r="M142" s="720"/>
      <c r="N142" s="1283"/>
      <c r="O142" s="1283"/>
      <c r="P142" s="1283"/>
      <c r="Q142" s="1283"/>
      <c r="R142" s="1283"/>
      <c r="S142" s="1283"/>
    </row>
    <row r="143" spans="1:19" s="698" customFormat="1" ht="17.399999999999999">
      <c r="A143" s="717"/>
      <c r="B143" s="718"/>
      <c r="C143" s="718" t="s">
        <v>312</v>
      </c>
      <c r="D143" s="700"/>
      <c r="E143" s="719"/>
      <c r="F143" s="721"/>
      <c r="G143" s="931"/>
      <c r="H143" s="720"/>
      <c r="I143" s="720"/>
      <c r="J143" s="720"/>
      <c r="K143" s="720"/>
      <c r="L143" s="720"/>
      <c r="M143" s="720"/>
      <c r="N143" s="1283"/>
      <c r="O143" s="1283"/>
      <c r="P143" s="1283"/>
      <c r="Q143" s="1283"/>
      <c r="R143" s="1283"/>
      <c r="S143" s="1283"/>
    </row>
    <row r="144" spans="1:19" s="698" customFormat="1" ht="26.4">
      <c r="A144" s="717"/>
      <c r="B144" s="693" t="s">
        <v>634</v>
      </c>
      <c r="C144" s="718" t="s">
        <v>313</v>
      </c>
      <c r="D144" s="695" t="s">
        <v>1173</v>
      </c>
      <c r="E144" s="719">
        <v>8</v>
      </c>
      <c r="F144" s="697"/>
      <c r="G144" s="931">
        <f>(E144*F144)</f>
        <v>0</v>
      </c>
      <c r="H144" s="720"/>
      <c r="I144" s="720"/>
      <c r="J144" s="720"/>
      <c r="K144" s="720"/>
      <c r="L144" s="720"/>
      <c r="M144" s="720"/>
      <c r="N144" s="1283"/>
      <c r="O144" s="1283"/>
      <c r="P144" s="1283"/>
      <c r="Q144" s="1283"/>
      <c r="R144" s="1283"/>
      <c r="S144" s="1283"/>
    </row>
    <row r="145" spans="1:19" s="698" customFormat="1" ht="17.399999999999999">
      <c r="A145" s="717"/>
      <c r="B145" s="718"/>
      <c r="C145" s="718" t="s">
        <v>314</v>
      </c>
      <c r="D145" s="700"/>
      <c r="E145" s="719"/>
      <c r="F145" s="721"/>
      <c r="G145" s="931"/>
      <c r="H145" s="720"/>
      <c r="I145" s="720"/>
      <c r="J145" s="720"/>
      <c r="K145" s="720"/>
      <c r="L145" s="720"/>
      <c r="M145" s="720"/>
      <c r="N145" s="1283"/>
      <c r="O145" s="1283"/>
      <c r="P145" s="1283"/>
      <c r="Q145" s="1283"/>
      <c r="R145" s="1283"/>
      <c r="S145" s="1283"/>
    </row>
    <row r="146" spans="1:19" s="698" customFormat="1" ht="17.399999999999999">
      <c r="A146" s="717"/>
      <c r="B146" s="693" t="s">
        <v>634</v>
      </c>
      <c r="C146" s="718" t="s">
        <v>315</v>
      </c>
      <c r="D146" s="695" t="s">
        <v>1173</v>
      </c>
      <c r="E146" s="719">
        <v>7</v>
      </c>
      <c r="F146" s="697"/>
      <c r="G146" s="931">
        <f>(E146*F146)</f>
        <v>0</v>
      </c>
      <c r="H146" s="720"/>
      <c r="I146" s="720"/>
      <c r="J146" s="720"/>
      <c r="K146" s="720"/>
      <c r="L146" s="720"/>
      <c r="M146" s="720"/>
      <c r="N146" s="1283"/>
      <c r="O146" s="1283"/>
      <c r="P146" s="1283"/>
      <c r="Q146" s="1283"/>
      <c r="R146" s="1283"/>
      <c r="S146" s="1283"/>
    </row>
    <row r="147" spans="1:19" s="698" customFormat="1" ht="17.399999999999999">
      <c r="A147" s="717"/>
      <c r="B147" s="718"/>
      <c r="C147" s="718" t="s">
        <v>316</v>
      </c>
      <c r="D147" s="700"/>
      <c r="E147" s="719"/>
      <c r="F147" s="721"/>
      <c r="G147" s="931"/>
      <c r="H147" s="720"/>
      <c r="I147" s="720"/>
      <c r="J147" s="720"/>
      <c r="K147" s="720"/>
      <c r="L147" s="720"/>
      <c r="M147" s="720"/>
      <c r="N147" s="1283"/>
      <c r="O147" s="1283"/>
      <c r="P147" s="1283"/>
      <c r="Q147" s="1283"/>
      <c r="R147" s="1283"/>
      <c r="S147" s="1283"/>
    </row>
    <row r="148" spans="1:19" s="698" customFormat="1" ht="26.4">
      <c r="A148" s="717"/>
      <c r="B148" s="693" t="s">
        <v>634</v>
      </c>
      <c r="C148" s="718" t="s">
        <v>313</v>
      </c>
      <c r="D148" s="695" t="s">
        <v>1173</v>
      </c>
      <c r="E148" s="719">
        <v>7</v>
      </c>
      <c r="F148" s="697"/>
      <c r="G148" s="931">
        <f>(E148*F148)</f>
        <v>0</v>
      </c>
      <c r="H148" s="720"/>
      <c r="I148" s="720"/>
      <c r="J148" s="720"/>
      <c r="K148" s="720"/>
      <c r="L148" s="720"/>
      <c r="M148" s="720"/>
      <c r="N148" s="1283"/>
      <c r="O148" s="1283"/>
      <c r="P148" s="1283"/>
      <c r="Q148" s="1283"/>
      <c r="R148" s="1283"/>
      <c r="S148" s="1283"/>
    </row>
    <row r="149" spans="1:19" s="698" customFormat="1" ht="17.399999999999999">
      <c r="A149" s="717"/>
      <c r="B149" s="718"/>
      <c r="C149" s="718" t="s">
        <v>314</v>
      </c>
      <c r="D149" s="700"/>
      <c r="E149" s="719"/>
      <c r="F149" s="721"/>
      <c r="G149" s="939"/>
      <c r="H149" s="720"/>
      <c r="I149" s="720"/>
      <c r="J149" s="720"/>
      <c r="K149" s="720"/>
      <c r="L149" s="720"/>
      <c r="M149" s="720"/>
      <c r="N149" s="1283"/>
      <c r="O149" s="1283"/>
      <c r="P149" s="1283"/>
      <c r="Q149" s="1283"/>
      <c r="R149" s="1283"/>
      <c r="S149" s="1283"/>
    </row>
    <row r="150" spans="1:19" s="698" customFormat="1" ht="17.399999999999999">
      <c r="A150" s="717"/>
      <c r="B150" s="718"/>
      <c r="C150" s="718"/>
      <c r="D150" s="700"/>
      <c r="E150" s="719"/>
      <c r="F150" s="721"/>
      <c r="G150" s="939"/>
      <c r="H150" s="1289"/>
      <c r="I150" s="1289"/>
      <c r="J150" s="1290"/>
      <c r="K150" s="1291"/>
      <c r="L150" s="1292"/>
      <c r="M150" s="1292"/>
      <c r="N150" s="1283"/>
      <c r="O150" s="1283"/>
      <c r="P150" s="1283"/>
      <c r="Q150" s="1283"/>
      <c r="R150" s="1283"/>
      <c r="S150" s="1283"/>
    </row>
    <row r="151" spans="1:19" s="727" customFormat="1">
      <c r="A151" s="722"/>
      <c r="B151" s="723"/>
      <c r="C151" s="724" t="s">
        <v>661</v>
      </c>
      <c r="D151" s="725" t="s">
        <v>656</v>
      </c>
      <c r="E151" s="725"/>
      <c r="F151" s="726"/>
      <c r="G151" s="940">
        <f>SUM(G94:G150)</f>
        <v>0</v>
      </c>
      <c r="H151" s="1293"/>
      <c r="I151" s="1293"/>
      <c r="J151" s="1293"/>
      <c r="K151" s="1294"/>
      <c r="L151" s="1294"/>
      <c r="M151" s="1294"/>
      <c r="N151" s="1294"/>
      <c r="O151" s="1294"/>
      <c r="P151" s="1294"/>
      <c r="Q151" s="1294"/>
      <c r="R151" s="1294"/>
      <c r="S151" s="1294"/>
    </row>
    <row r="152" spans="1:19" s="698" customFormat="1" ht="17.399999999999999">
      <c r="A152" s="692"/>
      <c r="B152" s="694"/>
      <c r="C152" s="694"/>
      <c r="D152" s="704"/>
      <c r="E152" s="705"/>
      <c r="F152" s="706"/>
      <c r="G152" s="941"/>
      <c r="H152" s="1283"/>
      <c r="I152" s="1283"/>
      <c r="J152" s="1283"/>
      <c r="K152" s="1283"/>
      <c r="L152" s="1283"/>
      <c r="M152" s="1283"/>
      <c r="N152" s="1283"/>
      <c r="O152" s="1283"/>
      <c r="P152" s="1283"/>
      <c r="Q152" s="1283"/>
      <c r="R152" s="1283"/>
      <c r="S152" s="1283"/>
    </row>
    <row r="153" spans="1:19" s="698" customFormat="1" ht="17.399999999999999">
      <c r="A153" s="692"/>
      <c r="B153" s="692"/>
      <c r="C153" s="693"/>
      <c r="D153" s="704"/>
      <c r="E153" s="705"/>
      <c r="F153" s="706"/>
      <c r="G153" s="941"/>
      <c r="H153" s="1283"/>
      <c r="I153" s="1283"/>
      <c r="J153" s="1283"/>
      <c r="K153" s="1283"/>
      <c r="L153" s="1283"/>
      <c r="M153" s="1283"/>
      <c r="N153" s="1283"/>
      <c r="O153" s="1283"/>
      <c r="P153" s="1283"/>
      <c r="Q153" s="1283"/>
      <c r="R153" s="1283"/>
      <c r="S153" s="1283"/>
    </row>
    <row r="154" spans="1:19" s="689" customFormat="1" ht="52.8">
      <c r="A154" s="662" t="s">
        <v>1220</v>
      </c>
      <c r="B154" s="663"/>
      <c r="C154" s="728" t="s">
        <v>317</v>
      </c>
      <c r="D154" s="665" t="s">
        <v>834</v>
      </c>
      <c r="E154" s="666">
        <v>1</v>
      </c>
      <c r="F154" s="688"/>
      <c r="G154" s="931">
        <f>(E154*F154)</f>
        <v>0</v>
      </c>
      <c r="H154" s="672"/>
      <c r="I154" s="672"/>
      <c r="J154" s="672"/>
      <c r="K154" s="672"/>
      <c r="L154" s="672"/>
      <c r="M154" s="672"/>
      <c r="N154" s="672"/>
      <c r="O154" s="672"/>
      <c r="P154" s="672"/>
      <c r="Q154" s="672"/>
      <c r="R154" s="672"/>
      <c r="S154" s="672"/>
    </row>
    <row r="155" spans="1:19" s="698" customFormat="1" ht="17.399999999999999">
      <c r="A155" s="692"/>
      <c r="B155" s="692"/>
      <c r="C155" s="693"/>
      <c r="D155" s="704"/>
      <c r="E155" s="705"/>
      <c r="F155" s="706"/>
      <c r="G155" s="941"/>
      <c r="H155" s="1283"/>
      <c r="I155" s="1283"/>
      <c r="J155" s="1283"/>
      <c r="K155" s="1283"/>
      <c r="L155" s="1283"/>
      <c r="M155" s="1283"/>
      <c r="N155" s="1283"/>
      <c r="O155" s="1283"/>
      <c r="P155" s="1283"/>
      <c r="Q155" s="1283"/>
      <c r="R155" s="1283"/>
      <c r="S155" s="1283"/>
    </row>
    <row r="156" spans="1:19" s="732" customFormat="1" ht="39.6">
      <c r="A156" s="729"/>
      <c r="B156" s="730" t="s">
        <v>634</v>
      </c>
      <c r="C156" s="710" t="s">
        <v>318</v>
      </c>
      <c r="D156" s="695"/>
      <c r="E156" s="707"/>
      <c r="F156" s="731"/>
      <c r="G156" s="942"/>
      <c r="H156" s="773"/>
      <c r="I156" s="773"/>
      <c r="J156" s="773"/>
      <c r="K156" s="773"/>
      <c r="L156" s="773"/>
      <c r="M156" s="773"/>
      <c r="N156" s="773"/>
      <c r="O156" s="773"/>
      <c r="P156" s="773"/>
      <c r="Q156" s="773"/>
      <c r="R156" s="773"/>
      <c r="S156" s="773"/>
    </row>
    <row r="157" spans="1:19" s="732" customFormat="1" ht="66">
      <c r="A157" s="729"/>
      <c r="B157" s="730" t="s">
        <v>634</v>
      </c>
      <c r="C157" s="710" t="s">
        <v>319</v>
      </c>
      <c r="D157" s="700"/>
      <c r="E157" s="666"/>
      <c r="F157" s="688"/>
      <c r="G157" s="937"/>
      <c r="H157" s="773"/>
      <c r="I157" s="773"/>
      <c r="J157" s="773"/>
      <c r="K157" s="773"/>
      <c r="L157" s="773"/>
      <c r="M157" s="773"/>
      <c r="N157" s="773"/>
      <c r="O157" s="773"/>
      <c r="P157" s="773"/>
      <c r="Q157" s="773"/>
      <c r="R157" s="773"/>
      <c r="S157" s="773"/>
    </row>
    <row r="158" spans="1:19" s="732" customFormat="1" ht="26.4">
      <c r="A158" s="729"/>
      <c r="B158" s="730" t="s">
        <v>634</v>
      </c>
      <c r="C158" s="710" t="s">
        <v>320</v>
      </c>
      <c r="D158" s="700"/>
      <c r="E158" s="666"/>
      <c r="F158" s="688"/>
      <c r="G158" s="937"/>
      <c r="H158" s="773"/>
      <c r="I158" s="773"/>
      <c r="J158" s="773"/>
      <c r="K158" s="773"/>
      <c r="L158" s="773"/>
      <c r="M158" s="773"/>
      <c r="N158" s="773"/>
      <c r="O158" s="773"/>
      <c r="P158" s="773"/>
      <c r="Q158" s="773"/>
      <c r="R158" s="773"/>
      <c r="S158" s="773"/>
    </row>
    <row r="159" spans="1:19" s="732" customFormat="1" ht="26.4">
      <c r="A159" s="729"/>
      <c r="B159" s="730" t="s">
        <v>634</v>
      </c>
      <c r="C159" s="710" t="s">
        <v>321</v>
      </c>
      <c r="D159" s="700"/>
      <c r="E159" s="666"/>
      <c r="F159" s="688"/>
      <c r="G159" s="937"/>
      <c r="H159" s="773"/>
      <c r="I159" s="773"/>
      <c r="J159" s="773"/>
      <c r="K159" s="773"/>
      <c r="L159" s="773"/>
      <c r="M159" s="773"/>
      <c r="N159" s="773"/>
      <c r="O159" s="773"/>
      <c r="P159" s="773"/>
      <c r="Q159" s="773"/>
      <c r="R159" s="773"/>
      <c r="S159" s="773"/>
    </row>
    <row r="160" spans="1:19" s="732" customFormat="1" ht="26.4">
      <c r="A160" s="729"/>
      <c r="B160" s="730" t="s">
        <v>634</v>
      </c>
      <c r="C160" s="710" t="s">
        <v>322</v>
      </c>
      <c r="D160" s="700"/>
      <c r="E160" s="666"/>
      <c r="F160" s="688"/>
      <c r="G160" s="937"/>
      <c r="H160" s="773"/>
      <c r="I160" s="773"/>
      <c r="J160" s="773"/>
      <c r="K160" s="773"/>
      <c r="L160" s="773"/>
      <c r="M160" s="773"/>
      <c r="N160" s="773"/>
      <c r="O160" s="773"/>
      <c r="P160" s="773"/>
      <c r="Q160" s="773"/>
      <c r="R160" s="773"/>
      <c r="S160" s="773"/>
    </row>
    <row r="161" spans="1:19" s="732" customFormat="1" ht="26.4">
      <c r="A161" s="729"/>
      <c r="B161" s="730" t="s">
        <v>634</v>
      </c>
      <c r="C161" s="710" t="s">
        <v>323</v>
      </c>
      <c r="D161" s="700"/>
      <c r="E161" s="666"/>
      <c r="F161" s="688"/>
      <c r="G161" s="937"/>
      <c r="H161" s="773"/>
      <c r="I161" s="773"/>
      <c r="J161" s="773"/>
      <c r="K161" s="773"/>
      <c r="L161" s="773"/>
      <c r="M161" s="773"/>
      <c r="N161" s="773"/>
      <c r="O161" s="773"/>
      <c r="P161" s="773"/>
      <c r="Q161" s="773"/>
      <c r="R161" s="773"/>
      <c r="S161" s="773"/>
    </row>
    <row r="162" spans="1:19" s="732" customFormat="1" ht="17.399999999999999">
      <c r="A162" s="729"/>
      <c r="B162" s="730" t="s">
        <v>634</v>
      </c>
      <c r="C162" s="710" t="s">
        <v>324</v>
      </c>
      <c r="D162" s="700"/>
      <c r="E162" s="666"/>
      <c r="F162" s="688"/>
      <c r="G162" s="937"/>
      <c r="H162" s="773"/>
      <c r="I162" s="773"/>
      <c r="J162" s="773"/>
      <c r="K162" s="773"/>
      <c r="L162" s="773"/>
      <c r="M162" s="773"/>
      <c r="N162" s="773"/>
      <c r="O162" s="773"/>
      <c r="P162" s="773"/>
      <c r="Q162" s="773"/>
      <c r="R162" s="773"/>
      <c r="S162" s="773"/>
    </row>
    <row r="163" spans="1:19" s="732" customFormat="1" ht="17.399999999999999">
      <c r="A163" s="729"/>
      <c r="B163" s="730" t="s">
        <v>634</v>
      </c>
      <c r="C163" s="710" t="s">
        <v>325</v>
      </c>
      <c r="D163" s="700"/>
      <c r="E163" s="666"/>
      <c r="F163" s="688"/>
      <c r="G163" s="937"/>
      <c r="H163" s="773"/>
      <c r="I163" s="773"/>
      <c r="J163" s="773"/>
      <c r="K163" s="773"/>
      <c r="L163" s="773"/>
      <c r="M163" s="773"/>
      <c r="N163" s="773"/>
      <c r="O163" s="773"/>
      <c r="P163" s="773"/>
      <c r="Q163" s="773"/>
      <c r="R163" s="773"/>
      <c r="S163" s="773"/>
    </row>
    <row r="164" spans="1:19" s="732" customFormat="1" ht="17.399999999999999">
      <c r="A164" s="729"/>
      <c r="B164" s="730" t="s">
        <v>634</v>
      </c>
      <c r="C164" s="710" t="s">
        <v>326</v>
      </c>
      <c r="D164" s="700"/>
      <c r="E164" s="666"/>
      <c r="F164" s="688"/>
      <c r="G164" s="937"/>
      <c r="H164" s="773"/>
      <c r="I164" s="773"/>
      <c r="J164" s="773"/>
      <c r="K164" s="773"/>
      <c r="L164" s="773"/>
      <c r="M164" s="773"/>
      <c r="N164" s="773"/>
      <c r="O164" s="773"/>
      <c r="P164" s="773"/>
      <c r="Q164" s="773"/>
      <c r="R164" s="773"/>
      <c r="S164" s="773"/>
    </row>
    <row r="165" spans="1:19" s="732" customFormat="1" ht="17.399999999999999">
      <c r="A165" s="729"/>
      <c r="B165" s="730" t="s">
        <v>634</v>
      </c>
      <c r="C165" s="710" t="s">
        <v>327</v>
      </c>
      <c r="D165" s="733"/>
      <c r="E165" s="666"/>
      <c r="F165" s="688"/>
      <c r="G165" s="937"/>
      <c r="H165" s="773"/>
      <c r="I165" s="773"/>
      <c r="J165" s="773"/>
      <c r="K165" s="773"/>
      <c r="L165" s="773"/>
      <c r="M165" s="773"/>
      <c r="N165" s="773"/>
      <c r="O165" s="773"/>
      <c r="P165" s="773"/>
      <c r="Q165" s="773"/>
      <c r="R165" s="773"/>
      <c r="S165" s="773"/>
    </row>
    <row r="166" spans="1:19" s="732" customFormat="1" ht="17.399999999999999">
      <c r="A166" s="729"/>
      <c r="B166" s="730" t="s">
        <v>634</v>
      </c>
      <c r="C166" s="710" t="s">
        <v>328</v>
      </c>
      <c r="D166" s="733"/>
      <c r="E166" s="666"/>
      <c r="F166" s="688"/>
      <c r="G166" s="937"/>
      <c r="H166" s="773"/>
      <c r="I166" s="773"/>
      <c r="J166" s="773"/>
      <c r="K166" s="773"/>
      <c r="L166" s="773"/>
      <c r="M166" s="773"/>
      <c r="N166" s="773"/>
      <c r="O166" s="773"/>
      <c r="P166" s="773"/>
      <c r="Q166" s="773"/>
      <c r="R166" s="773"/>
      <c r="S166" s="773"/>
    </row>
    <row r="167" spans="1:19" s="732" customFormat="1" ht="17.399999999999999">
      <c r="A167" s="729"/>
      <c r="B167" s="730"/>
      <c r="C167" s="664" t="s">
        <v>329</v>
      </c>
      <c r="D167" s="733"/>
      <c r="E167" s="666"/>
      <c r="F167" s="688"/>
      <c r="G167" s="937"/>
      <c r="H167" s="773"/>
      <c r="I167" s="773"/>
      <c r="J167" s="773"/>
      <c r="K167" s="773"/>
      <c r="L167" s="773"/>
      <c r="M167" s="773"/>
      <c r="N167" s="773"/>
      <c r="O167" s="773"/>
      <c r="P167" s="773"/>
      <c r="Q167" s="773"/>
      <c r="R167" s="773"/>
      <c r="S167" s="773"/>
    </row>
    <row r="168" spans="1:19" s="732" customFormat="1" ht="39.6">
      <c r="A168" s="729"/>
      <c r="B168" s="730"/>
      <c r="C168" s="664" t="s">
        <v>330</v>
      </c>
      <c r="D168" s="733"/>
      <c r="E168" s="666"/>
      <c r="F168" s="688"/>
      <c r="G168" s="937"/>
      <c r="H168" s="773"/>
      <c r="I168" s="773"/>
      <c r="J168" s="773"/>
      <c r="K168" s="773"/>
      <c r="L168" s="773"/>
      <c r="M168" s="773"/>
      <c r="N168" s="773"/>
      <c r="O168" s="773"/>
      <c r="P168" s="773"/>
      <c r="Q168" s="773"/>
      <c r="R168" s="773"/>
      <c r="S168" s="773"/>
    </row>
    <row r="169" spans="1:19" s="732" customFormat="1" ht="17.399999999999999">
      <c r="A169" s="729"/>
      <c r="B169" s="730"/>
      <c r="C169" s="710"/>
      <c r="D169" s="700"/>
      <c r="E169" s="666"/>
      <c r="F169" s="688"/>
      <c r="G169" s="937"/>
      <c r="H169" s="773"/>
      <c r="I169" s="773"/>
      <c r="J169" s="773"/>
      <c r="K169" s="773"/>
      <c r="L169" s="773"/>
      <c r="M169" s="773"/>
      <c r="N169" s="773"/>
      <c r="O169" s="773"/>
      <c r="P169" s="773"/>
      <c r="Q169" s="773"/>
      <c r="R169" s="773"/>
      <c r="S169" s="773"/>
    </row>
    <row r="170" spans="1:19" s="656" customFormat="1" ht="13.2">
      <c r="A170" s="133"/>
      <c r="B170" s="133"/>
      <c r="C170" s="734"/>
      <c r="D170" s="675"/>
      <c r="E170" s="675"/>
      <c r="F170" s="647"/>
      <c r="G170" s="931"/>
      <c r="H170" s="1279"/>
      <c r="I170" s="1279"/>
      <c r="J170" s="1279"/>
      <c r="K170" s="1280"/>
      <c r="L170" s="1280"/>
      <c r="M170" s="1280"/>
      <c r="N170" s="1280"/>
      <c r="O170" s="1280"/>
      <c r="P170" s="1280"/>
      <c r="Q170" s="1280"/>
      <c r="R170" s="1280"/>
      <c r="S170" s="1280"/>
    </row>
    <row r="171" spans="1:19" s="727" customFormat="1">
      <c r="A171" s="722"/>
      <c r="B171" s="723"/>
      <c r="C171" s="724" t="s">
        <v>661</v>
      </c>
      <c r="D171" s="725" t="s">
        <v>656</v>
      </c>
      <c r="E171" s="725"/>
      <c r="F171" s="726"/>
      <c r="G171" s="940">
        <f>G154</f>
        <v>0</v>
      </c>
      <c r="H171" s="1293"/>
      <c r="I171" s="1293"/>
      <c r="J171" s="1293"/>
      <c r="K171" s="1294"/>
      <c r="L171" s="1294"/>
      <c r="M171" s="1294"/>
      <c r="N171" s="1294"/>
      <c r="O171" s="1294"/>
      <c r="P171" s="1294"/>
      <c r="Q171" s="1294"/>
      <c r="R171" s="1294"/>
      <c r="S171" s="1294"/>
    </row>
    <row r="172" spans="1:19" s="656" customFormat="1" ht="13.2">
      <c r="A172" s="680"/>
      <c r="B172" s="681"/>
      <c r="C172" s="680"/>
      <c r="D172" s="675"/>
      <c r="E172" s="675"/>
      <c r="F172" s="647"/>
      <c r="G172" s="931"/>
      <c r="H172" s="1279"/>
      <c r="I172" s="1279"/>
      <c r="J172" s="1279"/>
      <c r="K172" s="1280"/>
      <c r="L172" s="1280"/>
      <c r="M172" s="1280"/>
      <c r="N172" s="1280"/>
      <c r="O172" s="1280"/>
      <c r="P172" s="1280"/>
      <c r="Q172" s="1280"/>
      <c r="R172" s="1280"/>
      <c r="S172" s="1280"/>
    </row>
    <row r="173" spans="1:19" s="136" customFormat="1" ht="13.2">
      <c r="A173" s="133"/>
      <c r="B173" s="676"/>
      <c r="C173" s="674"/>
      <c r="D173" s="161"/>
      <c r="E173" s="161"/>
      <c r="F173" s="647"/>
      <c r="G173" s="931"/>
      <c r="H173" s="1278"/>
      <c r="I173" s="1278"/>
      <c r="J173" s="1278"/>
      <c r="K173" s="143"/>
      <c r="L173" s="143"/>
      <c r="M173" s="143"/>
      <c r="N173" s="143"/>
      <c r="O173" s="143"/>
      <c r="P173" s="143"/>
      <c r="Q173" s="143"/>
      <c r="R173" s="143"/>
      <c r="S173" s="143"/>
    </row>
    <row r="174" spans="1:19" s="136" customFormat="1" ht="13.8">
      <c r="A174" s="229"/>
      <c r="B174" s="660"/>
      <c r="C174" s="659" t="s">
        <v>331</v>
      </c>
      <c r="D174" s="735"/>
      <c r="E174" s="735"/>
      <c r="F174" s="726"/>
      <c r="G174" s="940">
        <f>SUM(G171+G151+G87+G38)</f>
        <v>0</v>
      </c>
      <c r="H174" s="1278"/>
      <c r="I174" s="1278"/>
      <c r="J174" s="1278"/>
      <c r="K174" s="143"/>
      <c r="L174" s="143"/>
      <c r="M174" s="143"/>
      <c r="N174" s="143"/>
      <c r="O174" s="143"/>
      <c r="P174" s="143"/>
      <c r="Q174" s="143"/>
      <c r="R174" s="143"/>
      <c r="S174" s="143"/>
    </row>
    <row r="175" spans="1:19" s="136" customFormat="1" ht="13.2">
      <c r="A175" s="680"/>
      <c r="B175" s="681"/>
      <c r="C175" s="682"/>
      <c r="D175" s="184"/>
      <c r="E175" s="184"/>
      <c r="F175" s="686"/>
      <c r="G175" s="936"/>
      <c r="H175" s="1278"/>
      <c r="I175" s="1278"/>
      <c r="J175" s="1278"/>
      <c r="K175" s="143"/>
      <c r="L175" s="143"/>
      <c r="M175" s="143"/>
      <c r="N175" s="143"/>
      <c r="O175" s="143"/>
      <c r="P175" s="143"/>
      <c r="Q175" s="143"/>
      <c r="R175" s="143"/>
      <c r="S175" s="143"/>
    </row>
    <row r="176" spans="1:19" s="136" customFormat="1" ht="13.2">
      <c r="A176" s="680"/>
      <c r="B176" s="681"/>
      <c r="C176" s="682"/>
      <c r="D176" s="184"/>
      <c r="E176" s="184"/>
      <c r="F176" s="686"/>
      <c r="G176" s="936"/>
      <c r="H176" s="1278"/>
      <c r="I176" s="1278"/>
      <c r="J176" s="1278"/>
      <c r="K176" s="143"/>
      <c r="L176" s="143"/>
      <c r="M176" s="143"/>
      <c r="N176" s="143"/>
      <c r="O176" s="143"/>
      <c r="P176" s="143"/>
      <c r="Q176" s="143"/>
      <c r="R176" s="143"/>
      <c r="S176" s="143"/>
    </row>
    <row r="177" spans="1:19" s="656" customFormat="1" ht="27.6">
      <c r="A177" s="657" t="s">
        <v>959</v>
      </c>
      <c r="B177" s="658"/>
      <c r="C177" s="659" t="s">
        <v>332</v>
      </c>
      <c r="D177" s="660"/>
      <c r="E177" s="660"/>
      <c r="F177" s="661"/>
      <c r="G177" s="933"/>
      <c r="H177" s="1279"/>
      <c r="I177" s="1279"/>
      <c r="J177" s="1279"/>
      <c r="K177" s="1280"/>
      <c r="L177" s="1280"/>
      <c r="M177" s="1280"/>
      <c r="N177" s="1280"/>
      <c r="O177" s="1280"/>
      <c r="P177" s="1280"/>
      <c r="Q177" s="1280"/>
      <c r="R177" s="1280"/>
      <c r="S177" s="1280"/>
    </row>
    <row r="178" spans="1:19" s="656" customFormat="1" ht="13.2">
      <c r="A178" s="447"/>
      <c r="B178" s="650"/>
      <c r="C178" s="653"/>
      <c r="D178" s="655"/>
      <c r="E178" s="655"/>
      <c r="F178" s="647"/>
      <c r="G178" s="931"/>
      <c r="H178" s="1279"/>
      <c r="I178" s="1279"/>
      <c r="J178" s="1279"/>
      <c r="K178" s="1280"/>
      <c r="L178" s="1280"/>
      <c r="M178" s="1280"/>
      <c r="N178" s="1280"/>
      <c r="O178" s="1280"/>
      <c r="P178" s="1280"/>
      <c r="Q178" s="1280"/>
      <c r="R178" s="1280"/>
      <c r="S178" s="1280"/>
    </row>
    <row r="179" spans="1:19" s="667" customFormat="1" ht="26.4">
      <c r="A179" s="662" t="s">
        <v>1036</v>
      </c>
      <c r="B179" s="663"/>
      <c r="C179" s="664" t="s">
        <v>333</v>
      </c>
      <c r="D179" s="665"/>
      <c r="E179" s="666"/>
      <c r="F179" s="671"/>
      <c r="G179" s="934"/>
    </row>
    <row r="180" spans="1:19" s="672" customFormat="1" ht="17.399999999999999">
      <c r="A180" s="668"/>
      <c r="B180" s="669"/>
      <c r="C180" s="670"/>
      <c r="D180" s="665"/>
      <c r="E180" s="666"/>
      <c r="F180" s="671"/>
      <c r="G180" s="934"/>
    </row>
    <row r="181" spans="1:19" s="136" customFormat="1" ht="52.8">
      <c r="A181" s="673" t="s">
        <v>1161</v>
      </c>
      <c r="B181" s="133"/>
      <c r="C181" s="674" t="s">
        <v>569</v>
      </c>
      <c r="D181" s="161"/>
      <c r="E181" s="161"/>
      <c r="F181" s="647"/>
      <c r="G181" s="931"/>
      <c r="H181" s="1278"/>
      <c r="I181" s="1278"/>
      <c r="J181" s="1278"/>
      <c r="K181" s="143"/>
      <c r="L181" s="143"/>
      <c r="M181" s="143"/>
      <c r="N181" s="143"/>
      <c r="O181" s="143"/>
      <c r="P181" s="143"/>
      <c r="Q181" s="143"/>
      <c r="R181" s="143"/>
      <c r="S181" s="143"/>
    </row>
    <row r="182" spans="1:19" s="136" customFormat="1" ht="13.2">
      <c r="A182" s="673"/>
      <c r="B182" s="133"/>
      <c r="C182" s="674"/>
      <c r="D182" s="161"/>
      <c r="E182" s="161"/>
      <c r="F182" s="647"/>
      <c r="G182" s="931"/>
      <c r="H182" s="1278"/>
      <c r="I182" s="1278"/>
      <c r="J182" s="1278"/>
      <c r="K182" s="143"/>
      <c r="L182" s="143"/>
      <c r="M182" s="143"/>
      <c r="N182" s="143"/>
      <c r="O182" s="143"/>
      <c r="P182" s="143"/>
      <c r="Q182" s="143"/>
      <c r="R182" s="143"/>
      <c r="S182" s="143"/>
    </row>
    <row r="183" spans="1:19" s="136" customFormat="1" ht="13.2">
      <c r="A183" s="133"/>
      <c r="B183" s="676" t="s">
        <v>634</v>
      </c>
      <c r="C183" s="674" t="s">
        <v>334</v>
      </c>
      <c r="D183" s="161" t="s">
        <v>636</v>
      </c>
      <c r="E183" s="161">
        <v>75</v>
      </c>
      <c r="F183" s="647"/>
      <c r="G183" s="931">
        <f>(E183*F183)</f>
        <v>0</v>
      </c>
      <c r="H183" s="1278"/>
      <c r="I183" s="1278"/>
      <c r="J183" s="1278"/>
      <c r="K183" s="143"/>
      <c r="L183" s="143"/>
      <c r="M183" s="143"/>
      <c r="N183" s="143"/>
      <c r="O183" s="143"/>
      <c r="P183" s="143"/>
      <c r="Q183" s="143"/>
      <c r="R183" s="143"/>
      <c r="S183" s="143"/>
    </row>
    <row r="184" spans="1:19" s="136" customFormat="1" ht="13.2">
      <c r="A184" s="133"/>
      <c r="B184" s="676" t="s">
        <v>634</v>
      </c>
      <c r="C184" s="674" t="s">
        <v>570</v>
      </c>
      <c r="D184" s="161" t="s">
        <v>636</v>
      </c>
      <c r="E184" s="161">
        <v>25</v>
      </c>
      <c r="F184" s="647"/>
      <c r="G184" s="931">
        <f>(E184*F184)</f>
        <v>0</v>
      </c>
      <c r="H184" s="1278"/>
      <c r="I184" s="1278"/>
      <c r="J184" s="1278"/>
      <c r="K184" s="143"/>
      <c r="L184" s="143"/>
      <c r="M184" s="143"/>
      <c r="N184" s="143"/>
      <c r="O184" s="143"/>
      <c r="P184" s="143"/>
      <c r="Q184" s="143"/>
      <c r="R184" s="143"/>
      <c r="S184" s="143"/>
    </row>
    <row r="185" spans="1:19" s="136" customFormat="1" ht="13.2">
      <c r="A185" s="133"/>
      <c r="B185" s="676" t="s">
        <v>634</v>
      </c>
      <c r="C185" s="674" t="s">
        <v>335</v>
      </c>
      <c r="D185" s="161" t="s">
        <v>636</v>
      </c>
      <c r="E185" s="161">
        <v>40</v>
      </c>
      <c r="F185" s="647"/>
      <c r="G185" s="931">
        <f>(E185*F185)</f>
        <v>0</v>
      </c>
      <c r="H185" s="1278"/>
      <c r="I185" s="1278"/>
      <c r="J185" s="1278"/>
      <c r="K185" s="143"/>
      <c r="L185" s="143"/>
      <c r="M185" s="143"/>
      <c r="N185" s="143"/>
      <c r="O185" s="143"/>
      <c r="P185" s="143"/>
      <c r="Q185" s="143"/>
      <c r="R185" s="143"/>
      <c r="S185" s="143"/>
    </row>
    <row r="186" spans="1:19" s="136" customFormat="1" ht="13.2">
      <c r="A186" s="133"/>
      <c r="B186" s="676"/>
      <c r="C186" s="674"/>
      <c r="D186" s="161"/>
      <c r="E186" s="161"/>
      <c r="F186" s="647"/>
      <c r="G186" s="931"/>
      <c r="H186" s="1278"/>
      <c r="I186" s="1278"/>
      <c r="J186" s="1278"/>
      <c r="K186" s="143"/>
      <c r="L186" s="143"/>
      <c r="M186" s="143"/>
      <c r="N186" s="143"/>
      <c r="O186" s="143"/>
      <c r="P186" s="143"/>
      <c r="Q186" s="143"/>
      <c r="R186" s="143"/>
      <c r="S186" s="143"/>
    </row>
    <row r="187" spans="1:19" s="136" customFormat="1" ht="13.2">
      <c r="A187" s="133"/>
      <c r="B187" s="676" t="s">
        <v>634</v>
      </c>
      <c r="C187" s="674" t="s">
        <v>336</v>
      </c>
      <c r="D187" s="161" t="s">
        <v>636</v>
      </c>
      <c r="E187" s="161">
        <v>75</v>
      </c>
      <c r="F187" s="647"/>
      <c r="G187" s="931">
        <f>(E187*F187)</f>
        <v>0</v>
      </c>
      <c r="H187" s="1278"/>
      <c r="I187" s="1278"/>
      <c r="J187" s="1278"/>
      <c r="K187" s="143"/>
      <c r="L187" s="143"/>
      <c r="M187" s="143"/>
      <c r="N187" s="143"/>
      <c r="O187" s="143"/>
      <c r="P187" s="143"/>
      <c r="Q187" s="143"/>
      <c r="R187" s="143"/>
      <c r="S187" s="143"/>
    </row>
    <row r="188" spans="1:19" s="136" customFormat="1" ht="13.2">
      <c r="A188" s="133"/>
      <c r="B188" s="676" t="s">
        <v>634</v>
      </c>
      <c r="C188" s="674" t="s">
        <v>572</v>
      </c>
      <c r="D188" s="161" t="s">
        <v>636</v>
      </c>
      <c r="E188" s="161">
        <v>520</v>
      </c>
      <c r="F188" s="647"/>
      <c r="G188" s="931">
        <f>(E188*F188)</f>
        <v>0</v>
      </c>
      <c r="H188" s="1278"/>
      <c r="I188" s="1278"/>
      <c r="J188" s="1278"/>
      <c r="K188" s="143"/>
      <c r="L188" s="143"/>
      <c r="M188" s="143"/>
      <c r="N188" s="143"/>
      <c r="O188" s="143"/>
      <c r="P188" s="143"/>
      <c r="Q188" s="143"/>
      <c r="R188" s="143"/>
      <c r="S188" s="143"/>
    </row>
    <row r="189" spans="1:19" s="136" customFormat="1" ht="13.2">
      <c r="A189" s="133"/>
      <c r="B189" s="676" t="s">
        <v>634</v>
      </c>
      <c r="C189" s="674" t="s">
        <v>337</v>
      </c>
      <c r="D189" s="161" t="s">
        <v>636</v>
      </c>
      <c r="E189" s="161">
        <v>375</v>
      </c>
      <c r="F189" s="647"/>
      <c r="G189" s="931">
        <f>(E189*F189)</f>
        <v>0</v>
      </c>
      <c r="H189" s="1278"/>
      <c r="I189" s="1278"/>
      <c r="J189" s="1278"/>
      <c r="K189" s="143"/>
      <c r="L189" s="143"/>
      <c r="M189" s="143"/>
      <c r="N189" s="143"/>
      <c r="O189" s="143"/>
      <c r="P189" s="143"/>
      <c r="Q189" s="143"/>
      <c r="R189" s="143"/>
      <c r="S189" s="143"/>
    </row>
    <row r="190" spans="1:19" s="136" customFormat="1" ht="13.2">
      <c r="A190" s="133"/>
      <c r="B190" s="676"/>
      <c r="C190" s="674"/>
      <c r="D190" s="161"/>
      <c r="E190" s="161"/>
      <c r="F190" s="647"/>
      <c r="G190" s="931"/>
      <c r="H190" s="1278"/>
      <c r="I190" s="1278"/>
      <c r="J190" s="1278"/>
      <c r="K190" s="143"/>
      <c r="L190" s="143"/>
      <c r="M190" s="143"/>
      <c r="N190" s="143"/>
      <c r="O190" s="143"/>
      <c r="P190" s="143"/>
      <c r="Q190" s="143"/>
      <c r="R190" s="143"/>
      <c r="S190" s="143"/>
    </row>
    <row r="191" spans="1:19" s="136" customFormat="1" ht="13.2">
      <c r="A191" s="133"/>
      <c r="B191" s="676" t="s">
        <v>634</v>
      </c>
      <c r="C191" s="674" t="s">
        <v>338</v>
      </c>
      <c r="D191" s="161" t="s">
        <v>636</v>
      </c>
      <c r="E191" s="161">
        <v>100</v>
      </c>
      <c r="F191" s="647"/>
      <c r="G191" s="931">
        <f>(E191*F191)</f>
        <v>0</v>
      </c>
      <c r="H191" s="1278"/>
      <c r="I191" s="1278"/>
      <c r="J191" s="1278"/>
      <c r="K191" s="143"/>
      <c r="L191" s="143"/>
      <c r="M191" s="143"/>
      <c r="N191" s="143"/>
      <c r="O191" s="143"/>
      <c r="P191" s="143"/>
      <c r="Q191" s="143"/>
      <c r="R191" s="143"/>
      <c r="S191" s="143"/>
    </row>
    <row r="192" spans="1:19" s="136" customFormat="1" ht="13.2">
      <c r="A192" s="133"/>
      <c r="B192" s="676" t="s">
        <v>634</v>
      </c>
      <c r="C192" s="674" t="s">
        <v>575</v>
      </c>
      <c r="D192" s="161" t="s">
        <v>636</v>
      </c>
      <c r="E192" s="161">
        <v>425</v>
      </c>
      <c r="F192" s="647"/>
      <c r="G192" s="931">
        <f>(E192*F192)</f>
        <v>0</v>
      </c>
      <c r="H192" s="1278"/>
      <c r="I192" s="1278"/>
      <c r="J192" s="1278"/>
      <c r="K192" s="143"/>
      <c r="L192" s="143"/>
      <c r="M192" s="143"/>
      <c r="N192" s="143"/>
      <c r="O192" s="143"/>
      <c r="P192" s="143"/>
      <c r="Q192" s="143"/>
      <c r="R192" s="143"/>
      <c r="S192" s="143"/>
    </row>
    <row r="193" spans="1:19" s="136" customFormat="1" ht="13.2">
      <c r="A193" s="133"/>
      <c r="B193" s="676" t="s">
        <v>634</v>
      </c>
      <c r="C193" s="674" t="s">
        <v>339</v>
      </c>
      <c r="D193" s="161" t="s">
        <v>636</v>
      </c>
      <c r="E193" s="161">
        <v>300</v>
      </c>
      <c r="F193" s="647"/>
      <c r="G193" s="931">
        <f>(E193*F193)</f>
        <v>0</v>
      </c>
      <c r="H193" s="1278"/>
      <c r="I193" s="1278"/>
      <c r="J193" s="1278"/>
      <c r="K193" s="143"/>
      <c r="L193" s="143"/>
      <c r="M193" s="143"/>
      <c r="N193" s="143"/>
      <c r="O193" s="143"/>
      <c r="P193" s="143"/>
      <c r="Q193" s="143"/>
      <c r="R193" s="143"/>
      <c r="S193" s="143"/>
    </row>
    <row r="194" spans="1:19" s="136" customFormat="1" ht="13.2">
      <c r="A194" s="133"/>
      <c r="B194" s="676"/>
      <c r="C194" s="674"/>
      <c r="D194" s="161"/>
      <c r="E194" s="161"/>
      <c r="F194" s="647"/>
      <c r="G194" s="931"/>
      <c r="H194" s="1278"/>
      <c r="I194" s="1278"/>
      <c r="J194" s="1278"/>
      <c r="K194" s="143"/>
      <c r="L194" s="143"/>
      <c r="M194" s="143"/>
      <c r="N194" s="143"/>
      <c r="O194" s="143"/>
      <c r="P194" s="143"/>
      <c r="Q194" s="143"/>
      <c r="R194" s="143"/>
      <c r="S194" s="143"/>
    </row>
    <row r="195" spans="1:19" s="136" customFormat="1" ht="13.2">
      <c r="A195" s="133"/>
      <c r="B195" s="676" t="s">
        <v>634</v>
      </c>
      <c r="C195" s="160" t="s">
        <v>576</v>
      </c>
      <c r="D195" s="677" t="s">
        <v>636</v>
      </c>
      <c r="E195" s="161">
        <v>200</v>
      </c>
      <c r="F195" s="647"/>
      <c r="G195" s="931">
        <f>(E195*F195)</f>
        <v>0</v>
      </c>
      <c r="H195" s="1278"/>
      <c r="I195" s="1278"/>
      <c r="J195" s="1278"/>
      <c r="K195" s="143"/>
      <c r="L195" s="143"/>
      <c r="M195" s="143"/>
      <c r="N195" s="143"/>
      <c r="O195" s="143"/>
      <c r="P195" s="143"/>
      <c r="Q195" s="143"/>
      <c r="R195" s="143"/>
      <c r="S195" s="143"/>
    </row>
    <row r="196" spans="1:19" s="136" customFormat="1" ht="26.4">
      <c r="A196" s="673" t="s">
        <v>1163</v>
      </c>
      <c r="B196" s="676"/>
      <c r="C196" s="674" t="s">
        <v>233</v>
      </c>
      <c r="D196" s="161" t="s">
        <v>1173</v>
      </c>
      <c r="E196" s="161">
        <v>150</v>
      </c>
      <c r="F196" s="647"/>
      <c r="G196" s="931">
        <f>(E196*F196)</f>
        <v>0</v>
      </c>
      <c r="H196" s="1278"/>
      <c r="I196" s="1278"/>
      <c r="J196" s="1278"/>
      <c r="K196" s="143"/>
      <c r="L196" s="143"/>
      <c r="M196" s="143"/>
      <c r="N196" s="143"/>
      <c r="O196" s="143"/>
      <c r="P196" s="143"/>
      <c r="Q196" s="143"/>
      <c r="R196" s="143"/>
      <c r="S196" s="143"/>
    </row>
    <row r="197" spans="1:19" s="136" customFormat="1" ht="13.2">
      <c r="A197" s="678"/>
      <c r="B197" s="676"/>
      <c r="C197" s="674"/>
      <c r="D197" s="161"/>
      <c r="E197" s="161"/>
      <c r="F197" s="647"/>
      <c r="G197" s="931"/>
      <c r="H197" s="1278"/>
      <c r="I197" s="1278"/>
      <c r="J197" s="1278"/>
      <c r="K197" s="143"/>
      <c r="L197" s="143"/>
      <c r="M197" s="143"/>
      <c r="N197" s="143"/>
      <c r="O197" s="143"/>
      <c r="P197" s="143"/>
      <c r="Q197" s="143"/>
      <c r="R197" s="143"/>
      <c r="S197" s="143"/>
    </row>
    <row r="198" spans="1:19" s="136" customFormat="1" ht="13.2">
      <c r="A198" s="673" t="s">
        <v>1165</v>
      </c>
      <c r="B198" s="676"/>
      <c r="C198" s="674" t="s">
        <v>234</v>
      </c>
      <c r="D198" s="161"/>
      <c r="E198" s="161"/>
      <c r="F198" s="647"/>
      <c r="G198" s="931"/>
      <c r="H198" s="1278"/>
      <c r="I198" s="1278"/>
      <c r="J198" s="1278"/>
      <c r="K198" s="143"/>
      <c r="L198" s="143"/>
      <c r="M198" s="143"/>
      <c r="N198" s="143"/>
      <c r="O198" s="143"/>
      <c r="P198" s="143"/>
      <c r="Q198" s="143"/>
      <c r="R198" s="143"/>
      <c r="S198" s="143"/>
    </row>
    <row r="199" spans="1:19" s="136" customFormat="1" ht="13.2">
      <c r="A199" s="678"/>
      <c r="B199" s="676" t="s">
        <v>634</v>
      </c>
      <c r="C199" s="674" t="s">
        <v>340</v>
      </c>
      <c r="D199" s="161" t="s">
        <v>1173</v>
      </c>
      <c r="E199" s="161">
        <v>6</v>
      </c>
      <c r="F199" s="647"/>
      <c r="G199" s="931">
        <f>(E199*F199)</f>
        <v>0</v>
      </c>
      <c r="H199" s="1278"/>
      <c r="I199" s="1278"/>
      <c r="J199" s="1278"/>
      <c r="K199" s="143"/>
      <c r="L199" s="143"/>
      <c r="M199" s="143"/>
      <c r="N199" s="143"/>
      <c r="O199" s="143"/>
      <c r="P199" s="143"/>
      <c r="Q199" s="143"/>
      <c r="R199" s="143"/>
      <c r="S199" s="143"/>
    </row>
    <row r="200" spans="1:19" s="136" customFormat="1" ht="13.2">
      <c r="A200" s="678"/>
      <c r="B200" s="676" t="s">
        <v>634</v>
      </c>
      <c r="C200" s="674" t="s">
        <v>341</v>
      </c>
      <c r="D200" s="161" t="s">
        <v>1173</v>
      </c>
      <c r="E200" s="161">
        <v>3</v>
      </c>
      <c r="F200" s="647"/>
      <c r="G200" s="931">
        <f>(E200*F200)</f>
        <v>0</v>
      </c>
      <c r="H200" s="1278"/>
      <c r="I200" s="1278"/>
      <c r="J200" s="1278"/>
      <c r="K200" s="143"/>
      <c r="L200" s="143"/>
      <c r="M200" s="143"/>
      <c r="N200" s="143"/>
      <c r="O200" s="143"/>
      <c r="P200" s="143"/>
      <c r="Q200" s="143"/>
      <c r="R200" s="143"/>
      <c r="S200" s="143"/>
    </row>
    <row r="201" spans="1:19" s="136" customFormat="1" ht="13.2">
      <c r="A201" s="678"/>
      <c r="B201" s="676" t="s">
        <v>634</v>
      </c>
      <c r="C201" s="679" t="s">
        <v>236</v>
      </c>
      <c r="D201" s="161" t="s">
        <v>1173</v>
      </c>
      <c r="E201" s="161">
        <v>70</v>
      </c>
      <c r="F201" s="647"/>
      <c r="G201" s="931">
        <f>(E201*F201)</f>
        <v>0</v>
      </c>
      <c r="H201" s="1278"/>
      <c r="I201" s="1278"/>
      <c r="J201" s="1278"/>
      <c r="K201" s="143"/>
      <c r="L201" s="143"/>
      <c r="M201" s="143"/>
      <c r="N201" s="143"/>
      <c r="O201" s="143"/>
      <c r="P201" s="143"/>
      <c r="Q201" s="143"/>
      <c r="R201" s="143"/>
      <c r="S201" s="143"/>
    </row>
    <row r="202" spans="1:19" s="136" customFormat="1" ht="13.2">
      <c r="A202" s="133"/>
      <c r="B202" s="676"/>
      <c r="C202" s="160"/>
      <c r="D202" s="161"/>
      <c r="E202" s="675"/>
      <c r="F202" s="647"/>
      <c r="G202" s="931"/>
      <c r="H202" s="1278"/>
      <c r="I202" s="1278"/>
      <c r="J202" s="1278"/>
      <c r="K202" s="143"/>
      <c r="L202" s="143"/>
      <c r="M202" s="143"/>
      <c r="N202" s="143"/>
      <c r="O202" s="143"/>
      <c r="P202" s="143"/>
      <c r="Q202" s="143"/>
      <c r="R202" s="143"/>
      <c r="S202" s="143"/>
    </row>
    <row r="203" spans="1:19" s="136" customFormat="1" ht="26.4">
      <c r="A203" s="673" t="s">
        <v>1167</v>
      </c>
      <c r="B203" s="676"/>
      <c r="C203" s="160" t="s">
        <v>342</v>
      </c>
      <c r="D203" s="161" t="s">
        <v>834</v>
      </c>
      <c r="E203" s="161">
        <v>1</v>
      </c>
      <c r="F203" s="647"/>
      <c r="G203" s="931">
        <f>(E203*F203)</f>
        <v>0</v>
      </c>
      <c r="H203" s="1278"/>
      <c r="I203" s="1278"/>
      <c r="J203" s="1278"/>
      <c r="K203" s="143"/>
      <c r="L203" s="143"/>
      <c r="M203" s="143"/>
      <c r="N203" s="143"/>
      <c r="O203" s="143"/>
      <c r="P203" s="143"/>
      <c r="Q203" s="143"/>
      <c r="R203" s="143"/>
      <c r="S203" s="143"/>
    </row>
    <row r="204" spans="1:19" s="136" customFormat="1" ht="13.2">
      <c r="A204" s="133"/>
      <c r="B204" s="676"/>
      <c r="C204" s="674"/>
      <c r="D204" s="161"/>
      <c r="E204" s="161"/>
      <c r="F204" s="647"/>
      <c r="G204" s="931"/>
      <c r="H204" s="1278"/>
      <c r="I204" s="1278"/>
      <c r="J204" s="1278"/>
      <c r="K204" s="143"/>
      <c r="L204" s="143"/>
      <c r="M204" s="143"/>
      <c r="N204" s="143"/>
      <c r="O204" s="143"/>
      <c r="P204" s="143"/>
      <c r="Q204" s="143"/>
      <c r="R204" s="143"/>
      <c r="S204" s="143"/>
    </row>
    <row r="205" spans="1:19" s="136" customFormat="1" ht="13.2">
      <c r="A205" s="722"/>
      <c r="B205" s="723"/>
      <c r="C205" s="724" t="s">
        <v>661</v>
      </c>
      <c r="D205" s="725" t="s">
        <v>656</v>
      </c>
      <c r="E205" s="725"/>
      <c r="F205" s="726"/>
      <c r="G205" s="940">
        <f>SUM(G180:G204)</f>
        <v>0</v>
      </c>
      <c r="H205" s="1278"/>
      <c r="I205" s="1278"/>
      <c r="J205" s="1278"/>
      <c r="K205" s="143"/>
      <c r="L205" s="143"/>
      <c r="M205" s="143"/>
      <c r="N205" s="143"/>
      <c r="O205" s="143"/>
      <c r="P205" s="143"/>
      <c r="Q205" s="143"/>
      <c r="R205" s="143"/>
      <c r="S205" s="143"/>
    </row>
    <row r="206" spans="1:19" s="136" customFormat="1" ht="13.2">
      <c r="A206" s="133"/>
      <c r="B206" s="676"/>
      <c r="C206" s="160"/>
      <c r="D206" s="161"/>
      <c r="E206" s="675"/>
      <c r="F206" s="647"/>
      <c r="G206" s="931"/>
      <c r="H206" s="1278"/>
      <c r="I206" s="1278"/>
      <c r="J206" s="1278"/>
      <c r="K206" s="143"/>
      <c r="L206" s="143"/>
      <c r="M206" s="143"/>
      <c r="N206" s="143"/>
      <c r="O206" s="143"/>
      <c r="P206" s="143"/>
      <c r="Q206" s="143"/>
      <c r="R206" s="143"/>
      <c r="S206" s="143"/>
    </row>
    <row r="207" spans="1:19" s="667" customFormat="1" ht="39.6">
      <c r="A207" s="662" t="s">
        <v>1217</v>
      </c>
      <c r="B207" s="663"/>
      <c r="C207" s="664" t="s">
        <v>343</v>
      </c>
      <c r="D207" s="665"/>
      <c r="E207" s="666"/>
      <c r="F207" s="671"/>
      <c r="G207" s="934"/>
    </row>
    <row r="208" spans="1:19" s="672" customFormat="1" ht="17.399999999999999">
      <c r="A208" s="668"/>
      <c r="B208" s="669"/>
      <c r="C208" s="670"/>
      <c r="D208" s="665"/>
      <c r="E208" s="666"/>
      <c r="F208" s="671"/>
      <c r="G208" s="934"/>
    </row>
    <row r="209" spans="1:19" s="136" customFormat="1" ht="52.8">
      <c r="A209" s="678" t="s">
        <v>1161</v>
      </c>
      <c r="B209" s="676"/>
      <c r="C209" s="674" t="s">
        <v>344</v>
      </c>
      <c r="D209" s="161"/>
      <c r="E209" s="161"/>
      <c r="F209" s="647"/>
      <c r="G209" s="931"/>
      <c r="H209" s="1278"/>
      <c r="I209" s="1278"/>
      <c r="J209" s="1278"/>
      <c r="K209" s="143"/>
      <c r="L209" s="143"/>
      <c r="M209" s="143"/>
      <c r="N209" s="143"/>
      <c r="O209" s="143"/>
      <c r="P209" s="143"/>
      <c r="Q209" s="143"/>
      <c r="R209" s="143"/>
      <c r="S209" s="143"/>
    </row>
    <row r="210" spans="1:19" s="136" customFormat="1" ht="22.8">
      <c r="A210" s="678"/>
      <c r="B210" s="676"/>
      <c r="C210" s="649" t="s">
        <v>241</v>
      </c>
      <c r="D210" s="161"/>
      <c r="E210" s="161"/>
      <c r="F210" s="647"/>
      <c r="G210" s="931"/>
      <c r="H210" s="1278"/>
      <c r="I210" s="1278"/>
      <c r="J210" s="1278"/>
      <c r="K210" s="143"/>
      <c r="L210" s="143"/>
      <c r="M210" s="143"/>
      <c r="N210" s="143"/>
      <c r="O210" s="143"/>
      <c r="P210" s="143"/>
      <c r="Q210" s="143"/>
      <c r="R210" s="143"/>
      <c r="S210" s="143"/>
    </row>
    <row r="211" spans="1:19" s="136" customFormat="1" ht="13.2">
      <c r="A211" s="678"/>
      <c r="B211" s="676" t="s">
        <v>634</v>
      </c>
      <c r="C211" s="674" t="s">
        <v>242</v>
      </c>
      <c r="D211" s="161" t="s">
        <v>1173</v>
      </c>
      <c r="E211" s="161">
        <v>1</v>
      </c>
      <c r="F211" s="647"/>
      <c r="G211" s="931">
        <f>(E211*F211)</f>
        <v>0</v>
      </c>
      <c r="H211" s="1278"/>
      <c r="I211" s="1278"/>
      <c r="J211" s="1278"/>
      <c r="K211" s="143"/>
      <c r="L211" s="143"/>
      <c r="M211" s="143"/>
      <c r="N211" s="143"/>
      <c r="O211" s="143"/>
      <c r="P211" s="143"/>
      <c r="Q211" s="143"/>
      <c r="R211" s="143"/>
      <c r="S211" s="143"/>
    </row>
    <row r="212" spans="1:19" s="136" customFormat="1" ht="13.2">
      <c r="A212" s="678"/>
      <c r="B212" s="676" t="s">
        <v>634</v>
      </c>
      <c r="C212" s="674" t="s">
        <v>345</v>
      </c>
      <c r="D212" s="161" t="s">
        <v>1173</v>
      </c>
      <c r="E212" s="161">
        <v>2</v>
      </c>
      <c r="F212" s="647"/>
      <c r="G212" s="931">
        <f t="shared" ref="G212:G241" si="1">(E212*F212)</f>
        <v>0</v>
      </c>
      <c r="H212" s="1278"/>
      <c r="I212" s="1278"/>
      <c r="J212" s="1278"/>
      <c r="K212" s="143"/>
      <c r="L212" s="143"/>
      <c r="M212" s="143"/>
      <c r="N212" s="143"/>
      <c r="O212" s="143"/>
      <c r="P212" s="143"/>
      <c r="Q212" s="143"/>
      <c r="R212" s="143"/>
      <c r="S212" s="143"/>
    </row>
    <row r="213" spans="1:19" s="136" customFormat="1" ht="13.2">
      <c r="A213" s="678"/>
      <c r="B213" s="676" t="s">
        <v>634</v>
      </c>
      <c r="C213" s="674" t="s">
        <v>243</v>
      </c>
      <c r="D213" s="161" t="s">
        <v>1173</v>
      </c>
      <c r="E213" s="161">
        <v>1</v>
      </c>
      <c r="F213" s="647"/>
      <c r="G213" s="931">
        <f t="shared" si="1"/>
        <v>0</v>
      </c>
      <c r="H213" s="1278"/>
      <c r="I213" s="1278"/>
      <c r="J213" s="1278"/>
      <c r="K213" s="143"/>
      <c r="L213" s="143"/>
      <c r="M213" s="143"/>
      <c r="N213" s="143"/>
      <c r="O213" s="143"/>
      <c r="P213" s="143"/>
      <c r="Q213" s="143"/>
      <c r="R213" s="143"/>
      <c r="S213" s="143"/>
    </row>
    <row r="214" spans="1:19" s="136" customFormat="1" ht="13.2">
      <c r="A214" s="678"/>
      <c r="B214" s="676" t="s">
        <v>634</v>
      </c>
      <c r="C214" s="674" t="s">
        <v>664</v>
      </c>
      <c r="D214" s="161"/>
      <c r="E214" s="161"/>
      <c r="F214" s="647"/>
      <c r="G214" s="931"/>
      <c r="H214" s="1278"/>
      <c r="I214" s="1278"/>
      <c r="J214" s="1278"/>
      <c r="K214" s="143"/>
      <c r="L214" s="143"/>
      <c r="M214" s="143"/>
      <c r="N214" s="143"/>
      <c r="O214" s="143"/>
      <c r="P214" s="143"/>
      <c r="Q214" s="143"/>
      <c r="R214" s="143"/>
      <c r="S214" s="143"/>
    </row>
    <row r="215" spans="1:19" s="136" customFormat="1" ht="13.2">
      <c r="A215" s="678"/>
      <c r="B215" s="676"/>
      <c r="C215" s="674" t="s">
        <v>244</v>
      </c>
      <c r="D215" s="161" t="s">
        <v>1173</v>
      </c>
      <c r="E215" s="161">
        <v>3</v>
      </c>
      <c r="F215" s="647"/>
      <c r="G215" s="931">
        <f t="shared" si="1"/>
        <v>0</v>
      </c>
      <c r="H215" s="1278"/>
      <c r="I215" s="1278"/>
      <c r="J215" s="1278"/>
      <c r="K215" s="143"/>
      <c r="L215" s="143"/>
      <c r="M215" s="143"/>
      <c r="N215" s="143"/>
      <c r="O215" s="143"/>
      <c r="P215" s="143"/>
      <c r="Q215" s="143"/>
      <c r="R215" s="143"/>
      <c r="S215" s="143"/>
    </row>
    <row r="216" spans="1:19" s="136" customFormat="1" ht="13.2">
      <c r="A216" s="678"/>
      <c r="B216" s="676"/>
      <c r="C216" s="674" t="s">
        <v>245</v>
      </c>
      <c r="D216" s="161" t="s">
        <v>1173</v>
      </c>
      <c r="E216" s="161">
        <v>3</v>
      </c>
      <c r="F216" s="647"/>
      <c r="G216" s="931">
        <f t="shared" si="1"/>
        <v>0</v>
      </c>
      <c r="H216" s="1278"/>
      <c r="I216" s="1278"/>
      <c r="J216" s="1278"/>
      <c r="K216" s="143"/>
      <c r="L216" s="143"/>
      <c r="M216" s="143"/>
      <c r="N216" s="143"/>
      <c r="O216" s="143"/>
      <c r="P216" s="143"/>
      <c r="Q216" s="143"/>
      <c r="R216" s="143"/>
      <c r="S216" s="143"/>
    </row>
    <row r="217" spans="1:19" s="136" customFormat="1" ht="13.2">
      <c r="A217" s="678"/>
      <c r="B217" s="676"/>
      <c r="C217" s="674" t="s">
        <v>666</v>
      </c>
      <c r="D217" s="161" t="s">
        <v>1173</v>
      </c>
      <c r="E217" s="161">
        <v>1</v>
      </c>
      <c r="F217" s="647"/>
      <c r="G217" s="931">
        <f t="shared" si="1"/>
        <v>0</v>
      </c>
      <c r="H217" s="1278"/>
      <c r="I217" s="1278"/>
      <c r="J217" s="1278"/>
      <c r="K217" s="143"/>
      <c r="L217" s="143"/>
      <c r="M217" s="143"/>
      <c r="N217" s="143"/>
      <c r="O217" s="143"/>
      <c r="P217" s="143"/>
      <c r="Q217" s="143"/>
      <c r="R217" s="143"/>
      <c r="S217" s="143"/>
    </row>
    <row r="218" spans="1:19" s="136" customFormat="1" ht="13.2">
      <c r="A218" s="678"/>
      <c r="B218" s="676"/>
      <c r="C218" s="674" t="s">
        <v>667</v>
      </c>
      <c r="D218" s="161" t="s">
        <v>1173</v>
      </c>
      <c r="E218" s="161">
        <v>2</v>
      </c>
      <c r="F218" s="647"/>
      <c r="G218" s="931">
        <f t="shared" si="1"/>
        <v>0</v>
      </c>
      <c r="H218" s="1278"/>
      <c r="I218" s="1278"/>
      <c r="J218" s="1278"/>
      <c r="K218" s="143"/>
      <c r="L218" s="143"/>
      <c r="M218" s="143"/>
      <c r="N218" s="143"/>
      <c r="O218" s="143"/>
      <c r="P218" s="143"/>
      <c r="Q218" s="143"/>
      <c r="R218" s="143"/>
      <c r="S218" s="143"/>
    </row>
    <row r="219" spans="1:19" s="136" customFormat="1" ht="13.2">
      <c r="A219" s="678"/>
      <c r="B219" s="676" t="s">
        <v>634</v>
      </c>
      <c r="C219" s="674" t="s">
        <v>246</v>
      </c>
      <c r="D219" s="161"/>
      <c r="E219" s="161"/>
      <c r="F219" s="647"/>
      <c r="G219" s="931"/>
      <c r="H219" s="1278"/>
      <c r="I219" s="1278"/>
      <c r="J219" s="1278"/>
      <c r="K219" s="143"/>
      <c r="L219" s="143"/>
      <c r="M219" s="143"/>
      <c r="N219" s="143"/>
      <c r="O219" s="143"/>
      <c r="P219" s="143"/>
      <c r="Q219" s="143"/>
      <c r="R219" s="143"/>
      <c r="S219" s="143"/>
    </row>
    <row r="220" spans="1:19" s="136" customFormat="1" ht="13.2">
      <c r="A220" s="678"/>
      <c r="B220" s="676"/>
      <c r="C220" s="674" t="s">
        <v>247</v>
      </c>
      <c r="D220" s="161" t="s">
        <v>1173</v>
      </c>
      <c r="E220" s="161">
        <v>1</v>
      </c>
      <c r="F220" s="647"/>
      <c r="G220" s="931">
        <f t="shared" si="1"/>
        <v>0</v>
      </c>
      <c r="H220" s="1278"/>
      <c r="I220" s="1278"/>
      <c r="J220" s="1278"/>
      <c r="K220" s="143"/>
      <c r="L220" s="143"/>
      <c r="M220" s="143"/>
      <c r="N220" s="143"/>
      <c r="O220" s="143"/>
      <c r="P220" s="143"/>
      <c r="Q220" s="143"/>
      <c r="R220" s="143"/>
      <c r="S220" s="143"/>
    </row>
    <row r="221" spans="1:19" s="136" customFormat="1" ht="13.2">
      <c r="A221" s="678"/>
      <c r="B221" s="676" t="s">
        <v>634</v>
      </c>
      <c r="C221" s="674" t="s">
        <v>346</v>
      </c>
      <c r="D221" s="161"/>
      <c r="E221" s="161"/>
      <c r="F221" s="647"/>
      <c r="G221" s="931"/>
      <c r="H221" s="1278"/>
      <c r="I221" s="1278"/>
      <c r="J221" s="1278"/>
      <c r="K221" s="143"/>
      <c r="L221" s="143"/>
      <c r="M221" s="143"/>
      <c r="N221" s="143"/>
      <c r="O221" s="143"/>
      <c r="P221" s="143"/>
      <c r="Q221" s="143"/>
      <c r="R221" s="143"/>
      <c r="S221" s="143"/>
    </row>
    <row r="222" spans="1:19" s="136" customFormat="1" ht="13.2">
      <c r="A222" s="678"/>
      <c r="B222" s="676"/>
      <c r="C222" s="674" t="s">
        <v>347</v>
      </c>
      <c r="D222" s="161" t="s">
        <v>1173</v>
      </c>
      <c r="E222" s="161">
        <v>1</v>
      </c>
      <c r="F222" s="647"/>
      <c r="G222" s="931">
        <f t="shared" si="1"/>
        <v>0</v>
      </c>
      <c r="H222" s="736"/>
      <c r="I222" s="1278"/>
      <c r="J222" s="1278"/>
      <c r="K222" s="143"/>
      <c r="L222" s="143"/>
      <c r="M222" s="143"/>
      <c r="N222" s="143"/>
      <c r="O222" s="143"/>
      <c r="P222" s="143"/>
      <c r="Q222" s="143"/>
      <c r="R222" s="143"/>
      <c r="S222" s="143"/>
    </row>
    <row r="223" spans="1:19" s="136" customFormat="1" ht="26.4">
      <c r="A223" s="678"/>
      <c r="B223" s="676" t="s">
        <v>634</v>
      </c>
      <c r="C223" s="674" t="s">
        <v>248</v>
      </c>
      <c r="D223" s="161"/>
      <c r="E223" s="161"/>
      <c r="F223" s="647"/>
      <c r="G223" s="931"/>
      <c r="H223" s="1278"/>
      <c r="I223" s="1278"/>
      <c r="J223" s="1278"/>
      <c r="K223" s="143"/>
      <c r="L223" s="143"/>
      <c r="M223" s="143"/>
      <c r="N223" s="143"/>
      <c r="O223" s="143"/>
      <c r="P223" s="143"/>
      <c r="Q223" s="143"/>
      <c r="R223" s="143"/>
      <c r="S223" s="143"/>
    </row>
    <row r="224" spans="1:19" s="136" customFormat="1" ht="13.2">
      <c r="A224" s="678"/>
      <c r="B224" s="676"/>
      <c r="C224" s="674" t="s">
        <v>249</v>
      </c>
      <c r="D224" s="161" t="s">
        <v>1173</v>
      </c>
      <c r="E224" s="161">
        <v>5</v>
      </c>
      <c r="F224" s="647"/>
      <c r="G224" s="931">
        <f t="shared" si="1"/>
        <v>0</v>
      </c>
      <c r="H224" s="1278"/>
      <c r="I224" s="1278"/>
      <c r="J224" s="1278"/>
      <c r="K224" s="143"/>
      <c r="L224" s="143"/>
      <c r="M224" s="143"/>
      <c r="N224" s="143"/>
      <c r="O224" s="143"/>
      <c r="P224" s="143"/>
      <c r="Q224" s="143"/>
      <c r="R224" s="143"/>
      <c r="S224" s="143"/>
    </row>
    <row r="225" spans="1:19" s="136" customFormat="1" ht="26.4">
      <c r="A225" s="678"/>
      <c r="B225" s="676" t="s">
        <v>634</v>
      </c>
      <c r="C225" s="674" t="s">
        <v>348</v>
      </c>
      <c r="D225" s="161" t="s">
        <v>656</v>
      </c>
      <c r="E225" s="161">
        <v>1</v>
      </c>
      <c r="F225" s="647"/>
      <c r="G225" s="931">
        <f t="shared" si="1"/>
        <v>0</v>
      </c>
      <c r="H225" s="1278"/>
      <c r="I225" s="1278"/>
      <c r="J225" s="1278"/>
      <c r="K225" s="143"/>
      <c r="L225" s="143"/>
      <c r="M225" s="143"/>
      <c r="N225" s="143"/>
      <c r="O225" s="143"/>
      <c r="P225" s="143"/>
      <c r="Q225" s="143"/>
      <c r="R225" s="143"/>
      <c r="S225" s="143"/>
    </row>
    <row r="226" spans="1:19" s="136" customFormat="1" ht="13.2">
      <c r="A226" s="678"/>
      <c r="B226" s="676" t="s">
        <v>634</v>
      </c>
      <c r="C226" s="674" t="s">
        <v>251</v>
      </c>
      <c r="D226" s="161" t="s">
        <v>1173</v>
      </c>
      <c r="E226" s="161">
        <v>1</v>
      </c>
      <c r="F226" s="647"/>
      <c r="G226" s="931">
        <f t="shared" si="1"/>
        <v>0</v>
      </c>
      <c r="H226" s="1278"/>
      <c r="I226" s="1278"/>
      <c r="J226" s="1278"/>
      <c r="K226" s="143"/>
      <c r="L226" s="143"/>
      <c r="M226" s="143"/>
      <c r="N226" s="143"/>
      <c r="O226" s="143"/>
      <c r="P226" s="143"/>
      <c r="Q226" s="143"/>
      <c r="R226" s="143"/>
      <c r="S226" s="143"/>
    </row>
    <row r="227" spans="1:19" s="136" customFormat="1" ht="13.2">
      <c r="A227" s="678"/>
      <c r="B227" s="676" t="s">
        <v>634</v>
      </c>
      <c r="C227" s="674" t="s">
        <v>252</v>
      </c>
      <c r="D227" s="161" t="s">
        <v>1173</v>
      </c>
      <c r="E227" s="161">
        <v>1</v>
      </c>
      <c r="F227" s="647"/>
      <c r="G227" s="931">
        <f t="shared" si="1"/>
        <v>0</v>
      </c>
      <c r="H227" s="1278"/>
      <c r="I227" s="1278"/>
      <c r="J227" s="1278"/>
      <c r="K227" s="143"/>
      <c r="L227" s="143"/>
      <c r="M227" s="143"/>
      <c r="N227" s="143"/>
      <c r="O227" s="143"/>
      <c r="P227" s="143"/>
      <c r="Q227" s="143"/>
      <c r="R227" s="143"/>
      <c r="S227" s="143"/>
    </row>
    <row r="228" spans="1:19" s="136" customFormat="1" ht="13.2">
      <c r="A228" s="678"/>
      <c r="B228" s="676" t="s">
        <v>634</v>
      </c>
      <c r="C228" s="674" t="s">
        <v>253</v>
      </c>
      <c r="D228" s="161" t="s">
        <v>1173</v>
      </c>
      <c r="E228" s="161">
        <v>1</v>
      </c>
      <c r="F228" s="647"/>
      <c r="G228" s="931">
        <f t="shared" si="1"/>
        <v>0</v>
      </c>
      <c r="H228" s="1278"/>
      <c r="I228" s="1278"/>
      <c r="J228" s="1278"/>
      <c r="K228" s="143"/>
      <c r="L228" s="143"/>
      <c r="M228" s="143"/>
      <c r="N228" s="143"/>
      <c r="O228" s="143"/>
      <c r="P228" s="143"/>
      <c r="Q228" s="143"/>
      <c r="R228" s="143"/>
      <c r="S228" s="143"/>
    </row>
    <row r="229" spans="1:19" s="136" customFormat="1" ht="13.2">
      <c r="A229" s="678"/>
      <c r="B229" s="676" t="s">
        <v>634</v>
      </c>
      <c r="C229" s="674" t="s">
        <v>254</v>
      </c>
      <c r="D229" s="161" t="s">
        <v>1173</v>
      </c>
      <c r="E229" s="161">
        <v>1</v>
      </c>
      <c r="F229" s="647"/>
      <c r="G229" s="931">
        <f t="shared" si="1"/>
        <v>0</v>
      </c>
      <c r="H229" s="1278"/>
      <c r="I229" s="1278"/>
      <c r="J229" s="1278"/>
      <c r="K229" s="143"/>
      <c r="L229" s="143"/>
      <c r="M229" s="143"/>
      <c r="N229" s="143"/>
      <c r="O229" s="143"/>
      <c r="P229" s="143"/>
      <c r="Q229" s="143"/>
      <c r="R229" s="143"/>
      <c r="S229" s="143"/>
    </row>
    <row r="230" spans="1:19" s="136" customFormat="1" ht="13.2">
      <c r="A230" s="678"/>
      <c r="B230" s="676" t="s">
        <v>634</v>
      </c>
      <c r="C230" s="674" t="s">
        <v>255</v>
      </c>
      <c r="D230" s="161"/>
      <c r="E230" s="161"/>
      <c r="F230" s="647"/>
      <c r="G230" s="931"/>
      <c r="H230" s="1278"/>
      <c r="I230" s="1278"/>
      <c r="J230" s="1278"/>
      <c r="K230" s="143"/>
      <c r="L230" s="143"/>
      <c r="M230" s="143"/>
      <c r="N230" s="143"/>
      <c r="O230" s="143"/>
      <c r="P230" s="143"/>
      <c r="Q230" s="143"/>
      <c r="R230" s="143"/>
      <c r="S230" s="143"/>
    </row>
    <row r="231" spans="1:19" s="136" customFormat="1" ht="13.2">
      <c r="A231" s="678"/>
      <c r="B231" s="676"/>
      <c r="C231" s="674" t="s">
        <v>256</v>
      </c>
      <c r="D231" s="161" t="s">
        <v>1173</v>
      </c>
      <c r="E231" s="161">
        <v>1</v>
      </c>
      <c r="F231" s="647"/>
      <c r="G231" s="931">
        <f t="shared" si="1"/>
        <v>0</v>
      </c>
      <c r="H231" s="1278"/>
      <c r="I231" s="1278"/>
      <c r="J231" s="1278"/>
      <c r="K231" s="143"/>
      <c r="L231" s="143"/>
      <c r="M231" s="143"/>
      <c r="N231" s="143"/>
      <c r="O231" s="143"/>
      <c r="P231" s="143"/>
      <c r="Q231" s="143"/>
      <c r="R231" s="143"/>
      <c r="S231" s="143"/>
    </row>
    <row r="232" spans="1:19" s="136" customFormat="1" ht="13.2">
      <c r="A232" s="678"/>
      <c r="B232" s="676"/>
      <c r="C232" s="674" t="s">
        <v>257</v>
      </c>
      <c r="D232" s="161" t="s">
        <v>1173</v>
      </c>
      <c r="E232" s="161">
        <v>1</v>
      </c>
      <c r="F232" s="647"/>
      <c r="G232" s="931">
        <f t="shared" si="1"/>
        <v>0</v>
      </c>
      <c r="H232" s="1278"/>
      <c r="I232" s="1278"/>
      <c r="J232" s="1278"/>
      <c r="K232" s="143"/>
      <c r="L232" s="143"/>
      <c r="M232" s="143"/>
      <c r="N232" s="143"/>
      <c r="O232" s="143"/>
      <c r="P232" s="143"/>
      <c r="Q232" s="143"/>
      <c r="R232" s="143"/>
      <c r="S232" s="143"/>
    </row>
    <row r="233" spans="1:19" s="136" customFormat="1" ht="26.4">
      <c r="A233" s="678"/>
      <c r="B233" s="676" t="s">
        <v>634</v>
      </c>
      <c r="C233" s="674" t="s">
        <v>258</v>
      </c>
      <c r="D233" s="161" t="s">
        <v>1173</v>
      </c>
      <c r="E233" s="161">
        <v>1</v>
      </c>
      <c r="F233" s="647"/>
      <c r="G233" s="931">
        <f t="shared" si="1"/>
        <v>0</v>
      </c>
      <c r="H233" s="1278"/>
      <c r="I233" s="1278"/>
      <c r="J233" s="1278"/>
      <c r="K233" s="143"/>
      <c r="L233" s="143"/>
      <c r="M233" s="143"/>
      <c r="N233" s="143"/>
      <c r="O233" s="143"/>
      <c r="P233" s="143"/>
      <c r="Q233" s="143"/>
      <c r="R233" s="143"/>
      <c r="S233" s="143"/>
    </row>
    <row r="234" spans="1:19" s="136" customFormat="1" ht="13.2">
      <c r="A234" s="678"/>
      <c r="B234" s="676" t="s">
        <v>634</v>
      </c>
      <c r="C234" s="674" t="s">
        <v>259</v>
      </c>
      <c r="D234" s="161" t="s">
        <v>1173</v>
      </c>
      <c r="E234" s="161">
        <v>1</v>
      </c>
      <c r="F234" s="647"/>
      <c r="G234" s="931">
        <f t="shared" si="1"/>
        <v>0</v>
      </c>
      <c r="H234" s="1278"/>
      <c r="I234" s="1278"/>
      <c r="J234" s="1278"/>
      <c r="K234" s="143"/>
      <c r="L234" s="143"/>
      <c r="M234" s="143"/>
      <c r="N234" s="143"/>
      <c r="O234" s="143"/>
      <c r="P234" s="143"/>
      <c r="Q234" s="143"/>
      <c r="R234" s="143"/>
      <c r="S234" s="143"/>
    </row>
    <row r="235" spans="1:19" s="136" customFormat="1" ht="39.6">
      <c r="A235" s="133"/>
      <c r="B235" s="676" t="s">
        <v>634</v>
      </c>
      <c r="C235" s="674" t="s">
        <v>260</v>
      </c>
      <c r="D235" s="161" t="s">
        <v>1173</v>
      </c>
      <c r="E235" s="161">
        <v>1</v>
      </c>
      <c r="F235" s="647"/>
      <c r="G235" s="931">
        <f t="shared" si="1"/>
        <v>0</v>
      </c>
      <c r="H235" s="1278"/>
      <c r="I235" s="1278"/>
      <c r="J235" s="1278"/>
      <c r="K235" s="143"/>
      <c r="L235" s="143"/>
      <c r="M235" s="143"/>
      <c r="N235" s="143"/>
      <c r="O235" s="143"/>
      <c r="P235" s="143"/>
      <c r="Q235" s="143"/>
      <c r="R235" s="143"/>
      <c r="S235" s="143"/>
    </row>
    <row r="236" spans="1:19" s="136" customFormat="1" ht="13.2">
      <c r="A236" s="678"/>
      <c r="B236" s="676" t="s">
        <v>634</v>
      </c>
      <c r="C236" s="674" t="s">
        <v>261</v>
      </c>
      <c r="D236" s="161" t="s">
        <v>1173</v>
      </c>
      <c r="E236" s="161">
        <v>5</v>
      </c>
      <c r="F236" s="647"/>
      <c r="G236" s="931">
        <f t="shared" si="1"/>
        <v>0</v>
      </c>
      <c r="H236" s="1278"/>
      <c r="I236" s="1278"/>
      <c r="J236" s="1278"/>
      <c r="K236" s="143"/>
      <c r="L236" s="143"/>
      <c r="M236" s="143"/>
      <c r="N236" s="143"/>
      <c r="O236" s="143"/>
      <c r="P236" s="143"/>
      <c r="Q236" s="143"/>
      <c r="R236" s="143"/>
      <c r="S236" s="143"/>
    </row>
    <row r="237" spans="1:19" s="136" customFormat="1" ht="13.2">
      <c r="A237" s="678"/>
      <c r="B237" s="676" t="s">
        <v>634</v>
      </c>
      <c r="C237" s="674" t="s">
        <v>262</v>
      </c>
      <c r="D237" s="161" t="s">
        <v>1173</v>
      </c>
      <c r="E237" s="161">
        <v>10</v>
      </c>
      <c r="F237" s="647"/>
      <c r="G237" s="931">
        <f t="shared" si="1"/>
        <v>0</v>
      </c>
      <c r="H237" s="1278"/>
      <c r="I237" s="1278"/>
      <c r="J237" s="1278"/>
      <c r="K237" s="143"/>
      <c r="L237" s="143"/>
      <c r="M237" s="143"/>
      <c r="N237" s="143"/>
      <c r="O237" s="143"/>
      <c r="P237" s="143"/>
      <c r="Q237" s="143"/>
      <c r="R237" s="143"/>
      <c r="S237" s="143"/>
    </row>
    <row r="238" spans="1:19" s="136" customFormat="1" ht="13.2">
      <c r="A238" s="678"/>
      <c r="B238" s="676" t="s">
        <v>634</v>
      </c>
      <c r="C238" s="674" t="s">
        <v>263</v>
      </c>
      <c r="D238" s="161" t="s">
        <v>1173</v>
      </c>
      <c r="E238" s="161">
        <v>3</v>
      </c>
      <c r="F238" s="647"/>
      <c r="G238" s="931">
        <f t="shared" si="1"/>
        <v>0</v>
      </c>
      <c r="H238" s="1278"/>
      <c r="I238" s="1278"/>
      <c r="J238" s="1278"/>
      <c r="K238" s="143"/>
      <c r="L238" s="143"/>
      <c r="M238" s="143"/>
      <c r="N238" s="143"/>
      <c r="O238" s="143"/>
      <c r="P238" s="143"/>
      <c r="Q238" s="143"/>
      <c r="R238" s="143"/>
      <c r="S238" s="143"/>
    </row>
    <row r="239" spans="1:19" s="136" customFormat="1" ht="13.2">
      <c r="A239" s="678"/>
      <c r="B239" s="676" t="s">
        <v>634</v>
      </c>
      <c r="C239" s="674" t="s">
        <v>264</v>
      </c>
      <c r="D239" s="161" t="s">
        <v>1173</v>
      </c>
      <c r="E239" s="161">
        <v>75</v>
      </c>
      <c r="F239" s="647"/>
      <c r="G239" s="931">
        <f t="shared" si="1"/>
        <v>0</v>
      </c>
      <c r="H239" s="1278"/>
      <c r="I239" s="1278"/>
      <c r="J239" s="1278"/>
      <c r="K239" s="143"/>
      <c r="L239" s="143"/>
      <c r="M239" s="143"/>
      <c r="N239" s="143"/>
      <c r="O239" s="143"/>
      <c r="P239" s="143"/>
      <c r="Q239" s="143"/>
      <c r="R239" s="143"/>
      <c r="S239" s="143"/>
    </row>
    <row r="240" spans="1:19" s="136" customFormat="1" ht="13.2">
      <c r="A240" s="678"/>
      <c r="B240" s="676" t="s">
        <v>634</v>
      </c>
      <c r="C240" s="674" t="s">
        <v>265</v>
      </c>
      <c r="D240" s="161" t="s">
        <v>1173</v>
      </c>
      <c r="E240" s="161">
        <v>25</v>
      </c>
      <c r="F240" s="647"/>
      <c r="G240" s="931">
        <f t="shared" si="1"/>
        <v>0</v>
      </c>
      <c r="H240" s="1278"/>
      <c r="I240" s="1278"/>
      <c r="J240" s="1278"/>
      <c r="K240" s="143"/>
      <c r="L240" s="143"/>
      <c r="M240" s="143"/>
      <c r="N240" s="143"/>
      <c r="O240" s="143"/>
      <c r="P240" s="143"/>
      <c r="Q240" s="143"/>
      <c r="R240" s="143"/>
      <c r="S240" s="143"/>
    </row>
    <row r="241" spans="1:19" s="136" customFormat="1" ht="13.2">
      <c r="A241" s="678"/>
      <c r="B241" s="676" t="s">
        <v>634</v>
      </c>
      <c r="C241" s="674" t="s">
        <v>266</v>
      </c>
      <c r="D241" s="161" t="s">
        <v>656</v>
      </c>
      <c r="E241" s="161">
        <v>1</v>
      </c>
      <c r="F241" s="647"/>
      <c r="G241" s="931">
        <f t="shared" si="1"/>
        <v>0</v>
      </c>
      <c r="H241" s="1278"/>
      <c r="I241" s="1278"/>
      <c r="J241" s="1278"/>
      <c r="K241" s="143"/>
      <c r="L241" s="143"/>
      <c r="M241" s="143"/>
      <c r="N241" s="143"/>
      <c r="O241" s="143"/>
      <c r="P241" s="143"/>
      <c r="Q241" s="143"/>
      <c r="R241" s="143"/>
      <c r="S241" s="143"/>
    </row>
    <row r="242" spans="1:19" s="136" customFormat="1" ht="13.2">
      <c r="A242" s="678"/>
      <c r="B242" s="676"/>
      <c r="C242" s="674" t="s">
        <v>661</v>
      </c>
      <c r="D242" s="161" t="s">
        <v>1173</v>
      </c>
      <c r="E242" s="161">
        <v>1</v>
      </c>
      <c r="F242" s="647"/>
      <c r="G242" s="931">
        <f>SUM(G211:G241)</f>
        <v>0</v>
      </c>
      <c r="H242" s="1278"/>
      <c r="I242" s="1278"/>
      <c r="J242" s="1278"/>
      <c r="K242" s="143"/>
      <c r="L242" s="143"/>
      <c r="M242" s="143"/>
      <c r="N242" s="143"/>
      <c r="O242" s="143"/>
      <c r="P242" s="143"/>
      <c r="Q242" s="143"/>
      <c r="R242" s="143"/>
      <c r="S242" s="143"/>
    </row>
    <row r="243" spans="1:19" s="136" customFormat="1" ht="13.2">
      <c r="A243" s="133"/>
      <c r="B243" s="676"/>
      <c r="C243" s="160"/>
      <c r="D243" s="677"/>
      <c r="E243" s="675"/>
      <c r="F243" s="647"/>
      <c r="G243" s="931"/>
      <c r="H243" s="1278"/>
      <c r="I243" s="1278"/>
      <c r="J243" s="1278"/>
      <c r="K243" s="143"/>
      <c r="L243" s="143"/>
      <c r="M243" s="143"/>
      <c r="N243" s="143"/>
      <c r="O243" s="143"/>
      <c r="P243" s="143"/>
      <c r="Q243" s="143"/>
      <c r="R243" s="143"/>
      <c r="S243" s="143"/>
    </row>
    <row r="244" spans="1:19" s="136" customFormat="1" ht="13.2">
      <c r="A244" s="133"/>
      <c r="B244" s="676"/>
      <c r="C244" s="674"/>
      <c r="D244" s="161"/>
      <c r="E244" s="161"/>
      <c r="F244" s="647"/>
      <c r="G244" s="931"/>
      <c r="H244" s="1278"/>
      <c r="I244" s="1278"/>
      <c r="J244" s="1278"/>
      <c r="K244" s="143"/>
      <c r="L244" s="143"/>
      <c r="M244" s="143"/>
      <c r="N244" s="143"/>
      <c r="O244" s="143"/>
      <c r="P244" s="143"/>
      <c r="Q244" s="143"/>
      <c r="R244" s="143"/>
      <c r="S244" s="143"/>
    </row>
    <row r="245" spans="1:19" s="136" customFormat="1" ht="52.8">
      <c r="A245" s="678" t="s">
        <v>1163</v>
      </c>
      <c r="B245" s="676"/>
      <c r="C245" s="674" t="s">
        <v>349</v>
      </c>
      <c r="D245" s="161"/>
      <c r="E245" s="161"/>
      <c r="F245" s="647"/>
      <c r="G245" s="931"/>
      <c r="H245" s="1278"/>
      <c r="I245" s="1278"/>
      <c r="J245" s="1278"/>
      <c r="K245" s="143"/>
      <c r="L245" s="143"/>
      <c r="M245" s="143"/>
      <c r="N245" s="143"/>
      <c r="O245" s="143"/>
      <c r="P245" s="143"/>
      <c r="Q245" s="143"/>
      <c r="R245" s="143"/>
      <c r="S245" s="143"/>
    </row>
    <row r="246" spans="1:19" s="136" customFormat="1" ht="22.8">
      <c r="A246" s="678"/>
      <c r="B246" s="676"/>
      <c r="C246" s="649" t="s">
        <v>241</v>
      </c>
      <c r="D246" s="161"/>
      <c r="E246" s="161"/>
      <c r="F246" s="647"/>
      <c r="G246" s="931"/>
      <c r="H246" s="1278"/>
      <c r="I246" s="1278"/>
      <c r="J246" s="1278"/>
      <c r="K246" s="143"/>
      <c r="L246" s="143"/>
      <c r="M246" s="143"/>
      <c r="N246" s="143"/>
      <c r="O246" s="143"/>
      <c r="P246" s="143"/>
      <c r="Q246" s="143"/>
      <c r="R246" s="143"/>
      <c r="S246" s="143"/>
    </row>
    <row r="247" spans="1:19" s="136" customFormat="1" ht="13.2">
      <c r="A247" s="678"/>
      <c r="B247" s="676" t="s">
        <v>634</v>
      </c>
      <c r="C247" s="674" t="s">
        <v>242</v>
      </c>
      <c r="D247" s="161" t="s">
        <v>1173</v>
      </c>
      <c r="E247" s="161">
        <v>1</v>
      </c>
      <c r="F247" s="647"/>
      <c r="G247" s="931">
        <f>(E247*F247)</f>
        <v>0</v>
      </c>
      <c r="H247" s="1278"/>
      <c r="I247" s="1278"/>
      <c r="J247" s="1278"/>
      <c r="K247" s="143"/>
      <c r="L247" s="143"/>
      <c r="M247" s="143"/>
      <c r="N247" s="143"/>
      <c r="O247" s="143"/>
      <c r="P247" s="143"/>
      <c r="Q247" s="143"/>
      <c r="R247" s="143"/>
      <c r="S247" s="143"/>
    </row>
    <row r="248" spans="1:19" s="136" customFormat="1" ht="13.2">
      <c r="A248" s="678"/>
      <c r="B248" s="676" t="s">
        <v>634</v>
      </c>
      <c r="C248" s="674" t="s">
        <v>345</v>
      </c>
      <c r="D248" s="161" t="s">
        <v>1173</v>
      </c>
      <c r="E248" s="161">
        <v>2</v>
      </c>
      <c r="F248" s="647"/>
      <c r="G248" s="931">
        <f>(E248*F248)</f>
        <v>0</v>
      </c>
      <c r="H248" s="1278"/>
      <c r="I248" s="1278"/>
      <c r="J248" s="1278"/>
      <c r="K248" s="143"/>
      <c r="L248" s="143"/>
      <c r="M248" s="143"/>
      <c r="N248" s="143"/>
      <c r="O248" s="143"/>
      <c r="P248" s="143"/>
      <c r="Q248" s="143"/>
      <c r="R248" s="143"/>
      <c r="S248" s="143"/>
    </row>
    <row r="249" spans="1:19" s="136" customFormat="1" ht="13.2">
      <c r="A249" s="678"/>
      <c r="B249" s="676" t="s">
        <v>634</v>
      </c>
      <c r="C249" s="674" t="s">
        <v>243</v>
      </c>
      <c r="D249" s="161" t="s">
        <v>1173</v>
      </c>
      <c r="E249" s="161">
        <v>1</v>
      </c>
      <c r="F249" s="647"/>
      <c r="G249" s="931">
        <f>(E249*F249)</f>
        <v>0</v>
      </c>
      <c r="H249" s="1278"/>
      <c r="I249" s="1278"/>
      <c r="J249" s="1278"/>
      <c r="K249" s="143"/>
      <c r="L249" s="143"/>
      <c r="M249" s="143"/>
      <c r="N249" s="143"/>
      <c r="O249" s="143"/>
      <c r="P249" s="143"/>
      <c r="Q249" s="143"/>
      <c r="R249" s="143"/>
      <c r="S249" s="143"/>
    </row>
    <row r="250" spans="1:19" s="136" customFormat="1" ht="13.2">
      <c r="A250" s="678"/>
      <c r="B250" s="676" t="s">
        <v>634</v>
      </c>
      <c r="C250" s="674" t="s">
        <v>664</v>
      </c>
      <c r="D250" s="161"/>
      <c r="E250" s="161"/>
      <c r="F250" s="647"/>
      <c r="G250" s="931"/>
      <c r="H250" s="1278"/>
      <c r="I250" s="1278"/>
      <c r="J250" s="1278"/>
      <c r="K250" s="143"/>
      <c r="L250" s="143"/>
      <c r="M250" s="143"/>
      <c r="N250" s="143"/>
      <c r="O250" s="143"/>
      <c r="P250" s="143"/>
      <c r="Q250" s="143"/>
      <c r="R250" s="143"/>
      <c r="S250" s="143"/>
    </row>
    <row r="251" spans="1:19" s="136" customFormat="1" ht="13.2">
      <c r="A251" s="678"/>
      <c r="B251" s="676"/>
      <c r="C251" s="674" t="s">
        <v>244</v>
      </c>
      <c r="D251" s="161" t="s">
        <v>1173</v>
      </c>
      <c r="E251" s="161">
        <v>3</v>
      </c>
      <c r="F251" s="647"/>
      <c r="G251" s="931">
        <f t="shared" ref="G251:G277" si="2">(E251*F251)</f>
        <v>0</v>
      </c>
      <c r="H251" s="1278"/>
      <c r="I251" s="1278"/>
      <c r="J251" s="1278"/>
      <c r="K251" s="143"/>
      <c r="L251" s="143"/>
      <c r="M251" s="143"/>
      <c r="N251" s="143"/>
      <c r="O251" s="143"/>
      <c r="P251" s="143"/>
      <c r="Q251" s="143"/>
      <c r="R251" s="143"/>
      <c r="S251" s="143"/>
    </row>
    <row r="252" spans="1:19" s="136" customFormat="1" ht="13.2">
      <c r="A252" s="678"/>
      <c r="B252" s="676"/>
      <c r="C252" s="674" t="s">
        <v>245</v>
      </c>
      <c r="D252" s="161" t="s">
        <v>1173</v>
      </c>
      <c r="E252" s="161">
        <v>3</v>
      </c>
      <c r="F252" s="647"/>
      <c r="G252" s="931">
        <f t="shared" si="2"/>
        <v>0</v>
      </c>
      <c r="H252" s="1278"/>
      <c r="I252" s="1278"/>
      <c r="J252" s="1278"/>
      <c r="K252" s="143"/>
      <c r="L252" s="143"/>
      <c r="M252" s="143"/>
      <c r="N252" s="143"/>
      <c r="O252" s="143"/>
      <c r="P252" s="143"/>
      <c r="Q252" s="143"/>
      <c r="R252" s="143"/>
      <c r="S252" s="143"/>
    </row>
    <row r="253" spans="1:19" s="136" customFormat="1" ht="13.2">
      <c r="A253" s="678"/>
      <c r="B253" s="676"/>
      <c r="C253" s="674" t="s">
        <v>666</v>
      </c>
      <c r="D253" s="161" t="s">
        <v>1173</v>
      </c>
      <c r="E253" s="161">
        <v>1</v>
      </c>
      <c r="F253" s="647"/>
      <c r="G253" s="931">
        <f t="shared" si="2"/>
        <v>0</v>
      </c>
      <c r="H253" s="1278"/>
      <c r="I253" s="1278"/>
      <c r="J253" s="1278"/>
      <c r="K253" s="143"/>
      <c r="L253" s="143"/>
      <c r="M253" s="143"/>
      <c r="N253" s="143"/>
      <c r="O253" s="143"/>
      <c r="P253" s="143"/>
      <c r="Q253" s="143"/>
      <c r="R253" s="143"/>
      <c r="S253" s="143"/>
    </row>
    <row r="254" spans="1:19" s="136" customFormat="1" ht="13.2">
      <c r="A254" s="678"/>
      <c r="B254" s="676"/>
      <c r="C254" s="674" t="s">
        <v>667</v>
      </c>
      <c r="D254" s="161" t="s">
        <v>1173</v>
      </c>
      <c r="E254" s="161">
        <v>2</v>
      </c>
      <c r="F254" s="647"/>
      <c r="G254" s="931">
        <f t="shared" si="2"/>
        <v>0</v>
      </c>
      <c r="H254" s="1278"/>
      <c r="I254" s="1278"/>
      <c r="J254" s="1278"/>
      <c r="K254" s="143"/>
      <c r="L254" s="143"/>
      <c r="M254" s="143"/>
      <c r="N254" s="143"/>
      <c r="O254" s="143"/>
      <c r="P254" s="143"/>
      <c r="Q254" s="143"/>
      <c r="R254" s="143"/>
      <c r="S254" s="143"/>
    </row>
    <row r="255" spans="1:19" s="136" customFormat="1" ht="13.2">
      <c r="A255" s="678"/>
      <c r="B255" s="676" t="s">
        <v>634</v>
      </c>
      <c r="C255" s="674" t="s">
        <v>246</v>
      </c>
      <c r="D255" s="161"/>
      <c r="E255" s="161"/>
      <c r="F255" s="647"/>
      <c r="G255" s="931"/>
      <c r="H255" s="1278"/>
      <c r="I255" s="1278"/>
      <c r="J255" s="1278"/>
      <c r="K255" s="143"/>
      <c r="L255" s="143"/>
      <c r="M255" s="143"/>
      <c r="N255" s="143"/>
      <c r="O255" s="143"/>
      <c r="P255" s="143"/>
      <c r="Q255" s="143"/>
      <c r="R255" s="143"/>
      <c r="S255" s="143"/>
    </row>
    <row r="256" spans="1:19" s="136" customFormat="1" ht="13.2">
      <c r="A256" s="678"/>
      <c r="B256" s="676"/>
      <c r="C256" s="674" t="s">
        <v>247</v>
      </c>
      <c r="D256" s="161" t="s">
        <v>1173</v>
      </c>
      <c r="E256" s="161">
        <v>1</v>
      </c>
      <c r="F256" s="647"/>
      <c r="G256" s="931">
        <f t="shared" si="2"/>
        <v>0</v>
      </c>
      <c r="H256" s="1278"/>
      <c r="I256" s="1278"/>
      <c r="J256" s="1278"/>
      <c r="K256" s="143"/>
      <c r="L256" s="143"/>
      <c r="M256" s="143"/>
      <c r="N256" s="143"/>
      <c r="O256" s="143"/>
      <c r="P256" s="143"/>
      <c r="Q256" s="143"/>
      <c r="R256" s="143"/>
      <c r="S256" s="143"/>
    </row>
    <row r="257" spans="1:19" s="136" customFormat="1" ht="13.2">
      <c r="A257" s="678"/>
      <c r="B257" s="676" t="s">
        <v>634</v>
      </c>
      <c r="C257" s="674" t="s">
        <v>346</v>
      </c>
      <c r="D257" s="161"/>
      <c r="E257" s="161"/>
      <c r="F257" s="647"/>
      <c r="G257" s="931"/>
      <c r="H257" s="1278"/>
      <c r="I257" s="1278"/>
      <c r="J257" s="1278"/>
      <c r="K257" s="143"/>
      <c r="L257" s="143"/>
      <c r="M257" s="143"/>
      <c r="N257" s="143"/>
      <c r="O257" s="143"/>
      <c r="P257" s="143"/>
      <c r="Q257" s="143"/>
      <c r="R257" s="143"/>
      <c r="S257" s="143"/>
    </row>
    <row r="258" spans="1:19" s="136" customFormat="1" ht="13.2">
      <c r="A258" s="678"/>
      <c r="B258" s="676"/>
      <c r="C258" s="674" t="s">
        <v>347</v>
      </c>
      <c r="D258" s="161" t="s">
        <v>1173</v>
      </c>
      <c r="E258" s="161">
        <v>1</v>
      </c>
      <c r="F258" s="647"/>
      <c r="G258" s="931">
        <f t="shared" si="2"/>
        <v>0</v>
      </c>
      <c r="H258" s="736"/>
      <c r="I258" s="1278"/>
      <c r="J258" s="1278"/>
      <c r="K258" s="143"/>
      <c r="L258" s="143"/>
      <c r="M258" s="143"/>
      <c r="N258" s="143"/>
      <c r="O258" s="143"/>
      <c r="P258" s="143"/>
      <c r="Q258" s="143"/>
      <c r="R258" s="143"/>
      <c r="S258" s="143"/>
    </row>
    <row r="259" spans="1:19" s="136" customFormat="1" ht="26.4">
      <c r="A259" s="678"/>
      <c r="B259" s="676" t="s">
        <v>634</v>
      </c>
      <c r="C259" s="674" t="s">
        <v>248</v>
      </c>
      <c r="D259" s="161"/>
      <c r="E259" s="161"/>
      <c r="F259" s="647"/>
      <c r="G259" s="931"/>
      <c r="H259" s="1278"/>
      <c r="I259" s="1278"/>
      <c r="J259" s="1278"/>
      <c r="K259" s="143"/>
      <c r="L259" s="143"/>
      <c r="M259" s="143"/>
      <c r="N259" s="143"/>
      <c r="O259" s="143"/>
      <c r="P259" s="143"/>
      <c r="Q259" s="143"/>
      <c r="R259" s="143"/>
      <c r="S259" s="143"/>
    </row>
    <row r="260" spans="1:19" s="136" customFormat="1" ht="13.2">
      <c r="A260" s="678"/>
      <c r="B260" s="676"/>
      <c r="C260" s="674" t="s">
        <v>249</v>
      </c>
      <c r="D260" s="161" t="s">
        <v>1173</v>
      </c>
      <c r="E260" s="161">
        <v>8</v>
      </c>
      <c r="F260" s="647"/>
      <c r="G260" s="931">
        <f t="shared" si="2"/>
        <v>0</v>
      </c>
      <c r="H260" s="1278"/>
      <c r="I260" s="1278"/>
      <c r="J260" s="1278"/>
      <c r="K260" s="143"/>
      <c r="L260" s="143"/>
      <c r="M260" s="143"/>
      <c r="N260" s="143"/>
      <c r="O260" s="143"/>
      <c r="P260" s="143"/>
      <c r="Q260" s="143"/>
      <c r="R260" s="143"/>
      <c r="S260" s="143"/>
    </row>
    <row r="261" spans="1:19" s="136" customFormat="1" ht="26.4">
      <c r="A261" s="678"/>
      <c r="B261" s="676" t="s">
        <v>634</v>
      </c>
      <c r="C261" s="674" t="s">
        <v>350</v>
      </c>
      <c r="D261" s="161" t="s">
        <v>656</v>
      </c>
      <c r="E261" s="161">
        <v>1</v>
      </c>
      <c r="F261" s="647"/>
      <c r="G261" s="931">
        <f t="shared" si="2"/>
        <v>0</v>
      </c>
      <c r="H261" s="1278"/>
      <c r="I261" s="1278"/>
      <c r="J261" s="1278"/>
      <c r="K261" s="143"/>
      <c r="L261" s="143"/>
      <c r="M261" s="143"/>
      <c r="N261" s="143"/>
      <c r="O261" s="143"/>
      <c r="P261" s="143"/>
      <c r="Q261" s="143"/>
      <c r="R261" s="143"/>
      <c r="S261" s="143"/>
    </row>
    <row r="262" spans="1:19" s="136" customFormat="1" ht="13.2">
      <c r="A262" s="678"/>
      <c r="B262" s="676" t="s">
        <v>634</v>
      </c>
      <c r="C262" s="674" t="s">
        <v>251</v>
      </c>
      <c r="D262" s="161" t="s">
        <v>1173</v>
      </c>
      <c r="E262" s="161">
        <v>1</v>
      </c>
      <c r="F262" s="647"/>
      <c r="G262" s="931">
        <f t="shared" si="2"/>
        <v>0</v>
      </c>
      <c r="H262" s="1278"/>
      <c r="I262" s="1278"/>
      <c r="J262" s="1278"/>
      <c r="K262" s="143"/>
      <c r="L262" s="143"/>
      <c r="M262" s="143"/>
      <c r="N262" s="143"/>
      <c r="O262" s="143"/>
      <c r="P262" s="143"/>
      <c r="Q262" s="143"/>
      <c r="R262" s="143"/>
      <c r="S262" s="143"/>
    </row>
    <row r="263" spans="1:19" s="136" customFormat="1" ht="13.2">
      <c r="A263" s="678"/>
      <c r="B263" s="676" t="s">
        <v>634</v>
      </c>
      <c r="C263" s="674" t="s">
        <v>252</v>
      </c>
      <c r="D263" s="161" t="s">
        <v>1173</v>
      </c>
      <c r="E263" s="161">
        <v>1</v>
      </c>
      <c r="F263" s="647"/>
      <c r="G263" s="931">
        <f t="shared" si="2"/>
        <v>0</v>
      </c>
      <c r="H263" s="1278"/>
      <c r="I263" s="1278"/>
      <c r="J263" s="1278"/>
      <c r="K263" s="143"/>
      <c r="L263" s="143"/>
      <c r="M263" s="143"/>
      <c r="N263" s="143"/>
      <c r="O263" s="143"/>
      <c r="P263" s="143"/>
      <c r="Q263" s="143"/>
      <c r="R263" s="143"/>
      <c r="S263" s="143"/>
    </row>
    <row r="264" spans="1:19" s="136" customFormat="1" ht="13.2">
      <c r="A264" s="678"/>
      <c r="B264" s="676" t="s">
        <v>634</v>
      </c>
      <c r="C264" s="674" t="s">
        <v>253</v>
      </c>
      <c r="D264" s="161" t="s">
        <v>1173</v>
      </c>
      <c r="E264" s="161">
        <v>1</v>
      </c>
      <c r="F264" s="647"/>
      <c r="G264" s="931">
        <f t="shared" si="2"/>
        <v>0</v>
      </c>
      <c r="H264" s="1278"/>
      <c r="I264" s="1278"/>
      <c r="J264" s="1278"/>
      <c r="K264" s="143"/>
      <c r="L264" s="143"/>
      <c r="M264" s="143"/>
      <c r="N264" s="143"/>
      <c r="O264" s="143"/>
      <c r="P264" s="143"/>
      <c r="Q264" s="143"/>
      <c r="R264" s="143"/>
      <c r="S264" s="143"/>
    </row>
    <row r="265" spans="1:19" s="136" customFormat="1" ht="13.2">
      <c r="A265" s="678"/>
      <c r="B265" s="676" t="s">
        <v>634</v>
      </c>
      <c r="C265" s="674" t="s">
        <v>254</v>
      </c>
      <c r="D265" s="161" t="s">
        <v>1173</v>
      </c>
      <c r="E265" s="161">
        <v>1</v>
      </c>
      <c r="F265" s="647"/>
      <c r="G265" s="931">
        <f t="shared" si="2"/>
        <v>0</v>
      </c>
      <c r="H265" s="1278"/>
      <c r="I265" s="1278"/>
      <c r="J265" s="1278"/>
      <c r="K265" s="143"/>
      <c r="L265" s="143"/>
      <c r="M265" s="143"/>
      <c r="N265" s="143"/>
      <c r="O265" s="143"/>
      <c r="P265" s="143"/>
      <c r="Q265" s="143"/>
      <c r="R265" s="143"/>
      <c r="S265" s="143"/>
    </row>
    <row r="266" spans="1:19" s="136" customFormat="1" ht="13.2">
      <c r="A266" s="678"/>
      <c r="B266" s="676" t="s">
        <v>634</v>
      </c>
      <c r="C266" s="674" t="s">
        <v>255</v>
      </c>
      <c r="D266" s="161"/>
      <c r="E266" s="161"/>
      <c r="F266" s="647"/>
      <c r="G266" s="931"/>
      <c r="H266" s="1278"/>
      <c r="I266" s="1278"/>
      <c r="J266" s="1278"/>
      <c r="K266" s="143"/>
      <c r="L266" s="143"/>
      <c r="M266" s="143"/>
      <c r="N266" s="143"/>
      <c r="O266" s="143"/>
      <c r="P266" s="143"/>
      <c r="Q266" s="143"/>
      <c r="R266" s="143"/>
      <c r="S266" s="143"/>
    </row>
    <row r="267" spans="1:19" s="136" customFormat="1" ht="13.2">
      <c r="A267" s="678"/>
      <c r="B267" s="676"/>
      <c r="C267" s="674" t="s">
        <v>256</v>
      </c>
      <c r="D267" s="161" t="s">
        <v>1173</v>
      </c>
      <c r="E267" s="161">
        <v>1</v>
      </c>
      <c r="F267" s="647"/>
      <c r="G267" s="931">
        <f t="shared" si="2"/>
        <v>0</v>
      </c>
      <c r="H267" s="1278"/>
      <c r="I267" s="1278"/>
      <c r="J267" s="1278"/>
      <c r="K267" s="143"/>
      <c r="L267" s="143"/>
      <c r="M267" s="143"/>
      <c r="N267" s="143"/>
      <c r="O267" s="143"/>
      <c r="P267" s="143"/>
      <c r="Q267" s="143"/>
      <c r="R267" s="143"/>
      <c r="S267" s="143"/>
    </row>
    <row r="268" spans="1:19" s="136" customFormat="1" ht="13.2">
      <c r="A268" s="678"/>
      <c r="B268" s="676"/>
      <c r="C268" s="674" t="s">
        <v>257</v>
      </c>
      <c r="D268" s="161" t="s">
        <v>1173</v>
      </c>
      <c r="E268" s="161">
        <v>1</v>
      </c>
      <c r="F268" s="647"/>
      <c r="G268" s="931">
        <f t="shared" si="2"/>
        <v>0</v>
      </c>
      <c r="H268" s="1278"/>
      <c r="I268" s="1278"/>
      <c r="J268" s="1278"/>
      <c r="K268" s="143"/>
      <c r="L268" s="143"/>
      <c r="M268" s="143"/>
      <c r="N268" s="143"/>
      <c r="O268" s="143"/>
      <c r="P268" s="143"/>
      <c r="Q268" s="143"/>
      <c r="R268" s="143"/>
      <c r="S268" s="143"/>
    </row>
    <row r="269" spans="1:19" s="136" customFormat="1" ht="26.4">
      <c r="A269" s="678"/>
      <c r="B269" s="676" t="s">
        <v>634</v>
      </c>
      <c r="C269" s="674" t="s">
        <v>258</v>
      </c>
      <c r="D269" s="161" t="s">
        <v>1173</v>
      </c>
      <c r="E269" s="161">
        <v>1</v>
      </c>
      <c r="F269" s="647"/>
      <c r="G269" s="931">
        <f t="shared" si="2"/>
        <v>0</v>
      </c>
      <c r="H269" s="1278"/>
      <c r="I269" s="1278"/>
      <c r="J269" s="1278"/>
      <c r="K269" s="143"/>
      <c r="L269" s="143"/>
      <c r="M269" s="143"/>
      <c r="N269" s="143"/>
      <c r="O269" s="143"/>
      <c r="P269" s="143"/>
      <c r="Q269" s="143"/>
      <c r="R269" s="143"/>
      <c r="S269" s="143"/>
    </row>
    <row r="270" spans="1:19" s="136" customFormat="1" ht="13.2">
      <c r="A270" s="678"/>
      <c r="B270" s="676" t="s">
        <v>634</v>
      </c>
      <c r="C270" s="674" t="s">
        <v>259</v>
      </c>
      <c r="D270" s="161" t="s">
        <v>1173</v>
      </c>
      <c r="E270" s="161">
        <v>1</v>
      </c>
      <c r="F270" s="647"/>
      <c r="G270" s="931">
        <f t="shared" si="2"/>
        <v>0</v>
      </c>
      <c r="H270" s="1278"/>
      <c r="I270" s="1278"/>
      <c r="J270" s="1278"/>
      <c r="K270" s="143"/>
      <c r="L270" s="143"/>
      <c r="M270" s="143"/>
      <c r="N270" s="143"/>
      <c r="O270" s="143"/>
      <c r="P270" s="143"/>
      <c r="Q270" s="143"/>
      <c r="R270" s="143"/>
      <c r="S270" s="143"/>
    </row>
    <row r="271" spans="1:19" s="136" customFormat="1" ht="39.6">
      <c r="A271" s="133"/>
      <c r="B271" s="676" t="s">
        <v>634</v>
      </c>
      <c r="C271" s="674" t="s">
        <v>260</v>
      </c>
      <c r="D271" s="161" t="s">
        <v>1173</v>
      </c>
      <c r="E271" s="161">
        <v>1</v>
      </c>
      <c r="F271" s="647"/>
      <c r="G271" s="931">
        <f t="shared" si="2"/>
        <v>0</v>
      </c>
      <c r="H271" s="1278"/>
      <c r="I271" s="1278"/>
      <c r="J271" s="1278"/>
      <c r="K271" s="143"/>
      <c r="L271" s="143"/>
      <c r="M271" s="143"/>
      <c r="N271" s="143"/>
      <c r="O271" s="143"/>
      <c r="P271" s="143"/>
      <c r="Q271" s="143"/>
      <c r="R271" s="143"/>
      <c r="S271" s="143"/>
    </row>
    <row r="272" spans="1:19" s="136" customFormat="1" ht="13.2">
      <c r="A272" s="678"/>
      <c r="B272" s="676" t="s">
        <v>634</v>
      </c>
      <c r="C272" s="674" t="s">
        <v>261</v>
      </c>
      <c r="D272" s="161" t="s">
        <v>1173</v>
      </c>
      <c r="E272" s="161">
        <v>5</v>
      </c>
      <c r="F272" s="647"/>
      <c r="G272" s="931">
        <f t="shared" si="2"/>
        <v>0</v>
      </c>
      <c r="H272" s="1278"/>
      <c r="I272" s="1278"/>
      <c r="J272" s="1278"/>
      <c r="K272" s="143"/>
      <c r="L272" s="143"/>
      <c r="M272" s="143"/>
      <c r="N272" s="143"/>
      <c r="O272" s="143"/>
      <c r="P272" s="143"/>
      <c r="Q272" s="143"/>
      <c r="R272" s="143"/>
      <c r="S272" s="143"/>
    </row>
    <row r="273" spans="1:19" s="136" customFormat="1" ht="13.2">
      <c r="A273" s="678"/>
      <c r="B273" s="676" t="s">
        <v>634</v>
      </c>
      <c r="C273" s="674" t="s">
        <v>262</v>
      </c>
      <c r="D273" s="161" t="s">
        <v>1173</v>
      </c>
      <c r="E273" s="161">
        <v>10</v>
      </c>
      <c r="F273" s="647"/>
      <c r="G273" s="931">
        <f t="shared" si="2"/>
        <v>0</v>
      </c>
      <c r="H273" s="1278"/>
      <c r="I273" s="1278"/>
      <c r="J273" s="1278"/>
      <c r="K273" s="143"/>
      <c r="L273" s="143"/>
      <c r="M273" s="143"/>
      <c r="N273" s="143"/>
      <c r="O273" s="143"/>
      <c r="P273" s="143"/>
      <c r="Q273" s="143"/>
      <c r="R273" s="143"/>
      <c r="S273" s="143"/>
    </row>
    <row r="274" spans="1:19" s="136" customFormat="1" ht="13.2">
      <c r="A274" s="678"/>
      <c r="B274" s="676" t="s">
        <v>634</v>
      </c>
      <c r="C274" s="674" t="s">
        <v>263</v>
      </c>
      <c r="D274" s="161" t="s">
        <v>1173</v>
      </c>
      <c r="E274" s="161">
        <v>3</v>
      </c>
      <c r="F274" s="647"/>
      <c r="G274" s="931">
        <f t="shared" si="2"/>
        <v>0</v>
      </c>
      <c r="H274" s="1278"/>
      <c r="I274" s="1278"/>
      <c r="J274" s="1278"/>
      <c r="K274" s="143"/>
      <c r="L274" s="143"/>
      <c r="M274" s="143"/>
      <c r="N274" s="143"/>
      <c r="O274" s="143"/>
      <c r="P274" s="143"/>
      <c r="Q274" s="143"/>
      <c r="R274" s="143"/>
      <c r="S274" s="143"/>
    </row>
    <row r="275" spans="1:19" s="136" customFormat="1" ht="13.2">
      <c r="A275" s="678"/>
      <c r="B275" s="676" t="s">
        <v>634</v>
      </c>
      <c r="C275" s="674" t="s">
        <v>264</v>
      </c>
      <c r="D275" s="161" t="s">
        <v>1173</v>
      </c>
      <c r="E275" s="161">
        <v>90</v>
      </c>
      <c r="F275" s="647"/>
      <c r="G275" s="931">
        <f t="shared" si="2"/>
        <v>0</v>
      </c>
      <c r="H275" s="1278"/>
      <c r="I275" s="1278"/>
      <c r="J275" s="1278"/>
      <c r="K275" s="143"/>
      <c r="L275" s="143"/>
      <c r="M275" s="143"/>
      <c r="N275" s="143"/>
      <c r="O275" s="143"/>
      <c r="P275" s="143"/>
      <c r="Q275" s="143"/>
      <c r="R275" s="143"/>
      <c r="S275" s="143"/>
    </row>
    <row r="276" spans="1:19" s="136" customFormat="1" ht="13.2">
      <c r="A276" s="678"/>
      <c r="B276" s="676" t="s">
        <v>634</v>
      </c>
      <c r="C276" s="674" t="s">
        <v>265</v>
      </c>
      <c r="D276" s="161" t="s">
        <v>1173</v>
      </c>
      <c r="E276" s="161">
        <v>30</v>
      </c>
      <c r="F276" s="647"/>
      <c r="G276" s="931">
        <f t="shared" si="2"/>
        <v>0</v>
      </c>
      <c r="H276" s="1278"/>
      <c r="I276" s="1278"/>
      <c r="J276" s="1278"/>
      <c r="K276" s="143"/>
      <c r="L276" s="143"/>
      <c r="M276" s="143"/>
      <c r="N276" s="143"/>
      <c r="O276" s="143"/>
      <c r="P276" s="143"/>
      <c r="Q276" s="143"/>
      <c r="R276" s="143"/>
      <c r="S276" s="143"/>
    </row>
    <row r="277" spans="1:19" s="136" customFormat="1" ht="13.2">
      <c r="A277" s="678"/>
      <c r="B277" s="676" t="s">
        <v>634</v>
      </c>
      <c r="C277" s="674" t="s">
        <v>266</v>
      </c>
      <c r="D277" s="161" t="s">
        <v>656</v>
      </c>
      <c r="E277" s="161">
        <v>1</v>
      </c>
      <c r="F277" s="647"/>
      <c r="G277" s="931">
        <f t="shared" si="2"/>
        <v>0</v>
      </c>
      <c r="H277" s="1278"/>
      <c r="I277" s="1278"/>
      <c r="J277" s="1278"/>
      <c r="K277" s="143"/>
      <c r="L277" s="143"/>
      <c r="M277" s="143"/>
      <c r="N277" s="143"/>
      <c r="O277" s="143"/>
      <c r="P277" s="143"/>
      <c r="Q277" s="143"/>
      <c r="R277" s="143"/>
      <c r="S277" s="143"/>
    </row>
    <row r="278" spans="1:19" s="136" customFormat="1" ht="13.2">
      <c r="A278" s="678"/>
      <c r="B278" s="676"/>
      <c r="C278" s="674" t="s">
        <v>661</v>
      </c>
      <c r="D278" s="161" t="s">
        <v>1173</v>
      </c>
      <c r="E278" s="161">
        <v>1</v>
      </c>
      <c r="F278" s="647"/>
      <c r="G278" s="931">
        <f>SUM(G247:G277)</f>
        <v>0</v>
      </c>
      <c r="H278" s="1278"/>
      <c r="I278" s="1278"/>
      <c r="J278" s="1278"/>
      <c r="K278" s="143"/>
      <c r="L278" s="143"/>
      <c r="M278" s="143"/>
      <c r="N278" s="143"/>
      <c r="O278" s="143"/>
      <c r="P278" s="143"/>
      <c r="Q278" s="143"/>
      <c r="R278" s="143"/>
      <c r="S278" s="143"/>
    </row>
    <row r="279" spans="1:19" s="136" customFormat="1" ht="13.2">
      <c r="A279" s="133"/>
      <c r="B279" s="676"/>
      <c r="C279" s="160"/>
      <c r="D279" s="677"/>
      <c r="E279" s="675"/>
      <c r="F279" s="647"/>
      <c r="G279" s="931"/>
      <c r="H279" s="1278"/>
      <c r="I279" s="1278"/>
      <c r="J279" s="1278"/>
      <c r="K279" s="143"/>
      <c r="L279" s="143"/>
      <c r="M279" s="143"/>
      <c r="N279" s="143"/>
      <c r="O279" s="143"/>
      <c r="P279" s="143"/>
      <c r="Q279" s="143"/>
      <c r="R279" s="143"/>
      <c r="S279" s="143"/>
    </row>
    <row r="280" spans="1:19" s="136" customFormat="1" ht="13.2">
      <c r="A280" s="133"/>
      <c r="B280" s="676"/>
      <c r="C280" s="674"/>
      <c r="D280" s="161"/>
      <c r="E280" s="161"/>
      <c r="F280" s="647"/>
      <c r="G280" s="931"/>
      <c r="H280" s="1278"/>
      <c r="I280" s="1278"/>
      <c r="J280" s="1278"/>
      <c r="K280" s="143"/>
      <c r="L280" s="143"/>
      <c r="M280" s="143"/>
      <c r="N280" s="143"/>
      <c r="O280" s="143"/>
      <c r="P280" s="143"/>
      <c r="Q280" s="143"/>
      <c r="R280" s="143"/>
      <c r="S280" s="143"/>
    </row>
    <row r="281" spans="1:19" s="136" customFormat="1" ht="52.8">
      <c r="A281" s="678" t="s">
        <v>1165</v>
      </c>
      <c r="B281" s="676"/>
      <c r="C281" s="674" t="s">
        <v>351</v>
      </c>
      <c r="D281" s="161"/>
      <c r="E281" s="161"/>
      <c r="F281" s="647"/>
      <c r="G281" s="931"/>
      <c r="H281" s="1278"/>
      <c r="I281" s="1278"/>
      <c r="J281" s="1278"/>
      <c r="K281" s="143"/>
      <c r="L281" s="143"/>
      <c r="M281" s="143"/>
      <c r="N281" s="143"/>
      <c r="O281" s="143"/>
      <c r="P281" s="143"/>
      <c r="Q281" s="143"/>
      <c r="R281" s="143"/>
      <c r="S281" s="143"/>
    </row>
    <row r="282" spans="1:19" s="136" customFormat="1" ht="22.8">
      <c r="A282" s="678"/>
      <c r="B282" s="676"/>
      <c r="C282" s="649" t="s">
        <v>241</v>
      </c>
      <c r="D282" s="161"/>
      <c r="E282" s="161"/>
      <c r="F282" s="647"/>
      <c r="G282" s="931"/>
      <c r="H282" s="1278"/>
      <c r="I282" s="1278"/>
      <c r="J282" s="1278"/>
      <c r="K282" s="143"/>
      <c r="L282" s="143"/>
      <c r="M282" s="143"/>
      <c r="N282" s="143"/>
      <c r="O282" s="143"/>
      <c r="P282" s="143"/>
      <c r="Q282" s="143"/>
      <c r="R282" s="143"/>
      <c r="S282" s="143"/>
    </row>
    <row r="283" spans="1:19" s="136" customFormat="1" ht="13.2">
      <c r="A283" s="678"/>
      <c r="B283" s="676" t="s">
        <v>634</v>
      </c>
      <c r="C283" s="674" t="s">
        <v>242</v>
      </c>
      <c r="D283" s="161" t="s">
        <v>1173</v>
      </c>
      <c r="E283" s="161">
        <v>1</v>
      </c>
      <c r="F283" s="647"/>
      <c r="G283" s="931">
        <f t="shared" ref="G283:G294" si="3">(E283*F283)</f>
        <v>0</v>
      </c>
      <c r="H283" s="1278"/>
      <c r="I283" s="1278"/>
      <c r="J283" s="1278"/>
      <c r="K283" s="143"/>
      <c r="L283" s="143"/>
      <c r="M283" s="143"/>
      <c r="N283" s="143"/>
      <c r="O283" s="143"/>
      <c r="P283" s="143"/>
      <c r="Q283" s="143"/>
      <c r="R283" s="143"/>
      <c r="S283" s="143"/>
    </row>
    <row r="284" spans="1:19" s="136" customFormat="1" ht="13.2">
      <c r="A284" s="678"/>
      <c r="B284" s="676" t="s">
        <v>634</v>
      </c>
      <c r="C284" s="674" t="s">
        <v>345</v>
      </c>
      <c r="D284" s="161" t="s">
        <v>1173</v>
      </c>
      <c r="E284" s="161">
        <v>2</v>
      </c>
      <c r="F284" s="647"/>
      <c r="G284" s="931">
        <f t="shared" si="3"/>
        <v>0</v>
      </c>
      <c r="H284" s="1278"/>
      <c r="I284" s="1278"/>
      <c r="J284" s="1278"/>
      <c r="K284" s="143"/>
      <c r="L284" s="143"/>
      <c r="M284" s="143"/>
      <c r="N284" s="143"/>
      <c r="O284" s="143"/>
      <c r="P284" s="143"/>
      <c r="Q284" s="143"/>
      <c r="R284" s="143"/>
      <c r="S284" s="143"/>
    </row>
    <row r="285" spans="1:19" s="136" customFormat="1" ht="13.2">
      <c r="A285" s="678"/>
      <c r="B285" s="676" t="s">
        <v>634</v>
      </c>
      <c r="C285" s="674" t="s">
        <v>243</v>
      </c>
      <c r="D285" s="161" t="s">
        <v>1173</v>
      </c>
      <c r="E285" s="161">
        <v>1</v>
      </c>
      <c r="F285" s="647"/>
      <c r="G285" s="931">
        <f t="shared" si="3"/>
        <v>0</v>
      </c>
      <c r="H285" s="1278"/>
      <c r="I285" s="1278"/>
      <c r="J285" s="1278"/>
      <c r="K285" s="143"/>
      <c r="L285" s="143"/>
      <c r="M285" s="143"/>
      <c r="N285" s="143"/>
      <c r="O285" s="143"/>
      <c r="P285" s="143"/>
      <c r="Q285" s="143"/>
      <c r="R285" s="143"/>
      <c r="S285" s="143"/>
    </row>
    <row r="286" spans="1:19" s="136" customFormat="1" ht="13.2">
      <c r="A286" s="678"/>
      <c r="B286" s="676" t="s">
        <v>634</v>
      </c>
      <c r="C286" s="674" t="s">
        <v>664</v>
      </c>
      <c r="D286" s="161"/>
      <c r="E286" s="161"/>
      <c r="F286" s="647"/>
      <c r="G286" s="931"/>
      <c r="H286" s="1278"/>
      <c r="I286" s="1278"/>
      <c r="J286" s="1278"/>
      <c r="K286" s="143"/>
      <c r="L286" s="143"/>
      <c r="M286" s="143"/>
      <c r="N286" s="143"/>
      <c r="O286" s="143"/>
      <c r="P286" s="143"/>
      <c r="Q286" s="143"/>
      <c r="R286" s="143"/>
      <c r="S286" s="143"/>
    </row>
    <row r="287" spans="1:19" s="136" customFormat="1" ht="13.2">
      <c r="A287" s="678"/>
      <c r="B287" s="676"/>
      <c r="C287" s="674" t="s">
        <v>244</v>
      </c>
      <c r="D287" s="161" t="s">
        <v>1173</v>
      </c>
      <c r="E287" s="161">
        <v>3</v>
      </c>
      <c r="F287" s="647"/>
      <c r="G287" s="931">
        <f t="shared" si="3"/>
        <v>0</v>
      </c>
      <c r="H287" s="1278"/>
      <c r="I287" s="1278"/>
      <c r="J287" s="1278"/>
      <c r="K287" s="143"/>
      <c r="L287" s="143"/>
      <c r="M287" s="143"/>
      <c r="N287" s="143"/>
      <c r="O287" s="143"/>
      <c r="P287" s="143"/>
      <c r="Q287" s="143"/>
      <c r="R287" s="143"/>
      <c r="S287" s="143"/>
    </row>
    <row r="288" spans="1:19" s="136" customFormat="1" ht="13.2">
      <c r="A288" s="678"/>
      <c r="B288" s="676"/>
      <c r="C288" s="674" t="s">
        <v>245</v>
      </c>
      <c r="D288" s="161" t="s">
        <v>1173</v>
      </c>
      <c r="E288" s="161">
        <v>3</v>
      </c>
      <c r="F288" s="647"/>
      <c r="G288" s="931">
        <f t="shared" si="3"/>
        <v>0</v>
      </c>
      <c r="H288" s="1278"/>
      <c r="I288" s="1278"/>
      <c r="J288" s="1278"/>
      <c r="K288" s="143"/>
      <c r="L288" s="143"/>
      <c r="M288" s="143"/>
      <c r="N288" s="143"/>
      <c r="O288" s="143"/>
      <c r="P288" s="143"/>
      <c r="Q288" s="143"/>
      <c r="R288" s="143"/>
      <c r="S288" s="143"/>
    </row>
    <row r="289" spans="1:19" s="136" customFormat="1" ht="13.2">
      <c r="A289" s="678"/>
      <c r="B289" s="676"/>
      <c r="C289" s="674" t="s">
        <v>666</v>
      </c>
      <c r="D289" s="161" t="s">
        <v>1173</v>
      </c>
      <c r="E289" s="161">
        <v>1</v>
      </c>
      <c r="F289" s="647"/>
      <c r="G289" s="931">
        <f t="shared" si="3"/>
        <v>0</v>
      </c>
      <c r="H289" s="1278"/>
      <c r="I289" s="1278"/>
      <c r="J289" s="1278"/>
      <c r="K289" s="143"/>
      <c r="L289" s="143"/>
      <c r="M289" s="143"/>
      <c r="N289" s="143"/>
      <c r="O289" s="143"/>
      <c r="P289" s="143"/>
      <c r="Q289" s="143"/>
      <c r="R289" s="143"/>
      <c r="S289" s="143"/>
    </row>
    <row r="290" spans="1:19" s="136" customFormat="1" ht="13.2">
      <c r="A290" s="678"/>
      <c r="B290" s="676"/>
      <c r="C290" s="674" t="s">
        <v>667</v>
      </c>
      <c r="D290" s="161" t="s">
        <v>1173</v>
      </c>
      <c r="E290" s="161">
        <v>2</v>
      </c>
      <c r="F290" s="647"/>
      <c r="G290" s="931">
        <f t="shared" si="3"/>
        <v>0</v>
      </c>
      <c r="H290" s="1278"/>
      <c r="I290" s="1278"/>
      <c r="J290" s="1278"/>
      <c r="K290" s="143"/>
      <c r="L290" s="143"/>
      <c r="M290" s="143"/>
      <c r="N290" s="143"/>
      <c r="O290" s="143"/>
      <c r="P290" s="143"/>
      <c r="Q290" s="143"/>
      <c r="R290" s="143"/>
      <c r="S290" s="143"/>
    </row>
    <row r="291" spans="1:19" s="136" customFormat="1" ht="13.2">
      <c r="A291" s="678"/>
      <c r="B291" s="676" t="s">
        <v>634</v>
      </c>
      <c r="C291" s="674" t="s">
        <v>246</v>
      </c>
      <c r="D291" s="161"/>
      <c r="E291" s="161"/>
      <c r="F291" s="647"/>
      <c r="G291" s="931"/>
      <c r="H291" s="1278"/>
      <c r="I291" s="1278"/>
      <c r="J291" s="1278"/>
      <c r="K291" s="143"/>
      <c r="L291" s="143"/>
      <c r="M291" s="143"/>
      <c r="N291" s="143"/>
      <c r="O291" s="143"/>
      <c r="P291" s="143"/>
      <c r="Q291" s="143"/>
      <c r="R291" s="143"/>
      <c r="S291" s="143"/>
    </row>
    <row r="292" spans="1:19" s="136" customFormat="1" ht="13.2">
      <c r="A292" s="678"/>
      <c r="B292" s="676"/>
      <c r="C292" s="674" t="s">
        <v>247</v>
      </c>
      <c r="D292" s="161" t="s">
        <v>1173</v>
      </c>
      <c r="E292" s="161">
        <v>1</v>
      </c>
      <c r="F292" s="647"/>
      <c r="G292" s="931">
        <f t="shared" si="3"/>
        <v>0</v>
      </c>
      <c r="H292" s="1278"/>
      <c r="I292" s="1278"/>
      <c r="J292" s="1278"/>
      <c r="K292" s="143"/>
      <c r="L292" s="143"/>
      <c r="M292" s="143"/>
      <c r="N292" s="143"/>
      <c r="O292" s="143"/>
      <c r="P292" s="143"/>
      <c r="Q292" s="143"/>
      <c r="R292" s="143"/>
      <c r="S292" s="143"/>
    </row>
    <row r="293" spans="1:19" s="136" customFormat="1" ht="13.2">
      <c r="A293" s="678"/>
      <c r="B293" s="676" t="s">
        <v>634</v>
      </c>
      <c r="C293" s="674" t="s">
        <v>346</v>
      </c>
      <c r="D293" s="161"/>
      <c r="E293" s="161"/>
      <c r="F293" s="647"/>
      <c r="G293" s="931"/>
      <c r="H293" s="1278"/>
      <c r="I293" s="1278"/>
      <c r="J293" s="1278"/>
      <c r="K293" s="143"/>
      <c r="L293" s="143"/>
      <c r="M293" s="143"/>
      <c r="N293" s="143"/>
      <c r="O293" s="143"/>
      <c r="P293" s="143"/>
      <c r="Q293" s="143"/>
      <c r="R293" s="143"/>
      <c r="S293" s="143"/>
    </row>
    <row r="294" spans="1:19" s="136" customFormat="1" ht="13.2">
      <c r="A294" s="678"/>
      <c r="B294" s="676"/>
      <c r="C294" s="674" t="s">
        <v>347</v>
      </c>
      <c r="D294" s="161" t="s">
        <v>1173</v>
      </c>
      <c r="E294" s="161">
        <v>1</v>
      </c>
      <c r="F294" s="647"/>
      <c r="G294" s="931">
        <f t="shared" si="3"/>
        <v>0</v>
      </c>
      <c r="H294" s="1278"/>
      <c r="I294" s="1278"/>
      <c r="J294" s="1278"/>
      <c r="K294" s="143"/>
      <c r="L294" s="143"/>
      <c r="M294" s="143"/>
      <c r="N294" s="143"/>
      <c r="O294" s="143"/>
      <c r="P294" s="143"/>
      <c r="Q294" s="143"/>
      <c r="R294" s="143"/>
      <c r="S294" s="143"/>
    </row>
    <row r="295" spans="1:19" s="136" customFormat="1" ht="26.4">
      <c r="A295" s="678"/>
      <c r="B295" s="676" t="s">
        <v>634</v>
      </c>
      <c r="C295" s="674" t="s">
        <v>248</v>
      </c>
      <c r="D295" s="161"/>
      <c r="E295" s="161"/>
      <c r="F295" s="647"/>
      <c r="G295" s="931"/>
      <c r="H295" s="1278"/>
      <c r="I295" s="1278"/>
      <c r="J295" s="1278"/>
      <c r="K295" s="143"/>
      <c r="L295" s="143"/>
      <c r="M295" s="143"/>
      <c r="N295" s="143"/>
      <c r="O295" s="143"/>
      <c r="P295" s="143"/>
      <c r="Q295" s="143"/>
      <c r="R295" s="143"/>
      <c r="S295" s="143"/>
    </row>
    <row r="296" spans="1:19" s="136" customFormat="1" ht="13.2">
      <c r="A296" s="678"/>
      <c r="B296" s="676"/>
      <c r="C296" s="674" t="s">
        <v>249</v>
      </c>
      <c r="D296" s="161" t="s">
        <v>1173</v>
      </c>
      <c r="E296" s="161">
        <v>7</v>
      </c>
      <c r="F296" s="647"/>
      <c r="G296" s="931">
        <f t="shared" ref="G296:G313" si="4">(E296*F296)</f>
        <v>0</v>
      </c>
      <c r="H296" s="1278"/>
      <c r="I296" s="1278"/>
      <c r="J296" s="1278"/>
      <c r="K296" s="143"/>
      <c r="L296" s="143"/>
      <c r="M296" s="143"/>
      <c r="N296" s="143"/>
      <c r="O296" s="143"/>
      <c r="P296" s="143"/>
      <c r="Q296" s="143"/>
      <c r="R296" s="143"/>
      <c r="S296" s="143"/>
    </row>
    <row r="297" spans="1:19" s="136" customFormat="1" ht="26.4">
      <c r="A297" s="678"/>
      <c r="B297" s="676" t="s">
        <v>634</v>
      </c>
      <c r="C297" s="674" t="s">
        <v>352</v>
      </c>
      <c r="D297" s="161" t="s">
        <v>656</v>
      </c>
      <c r="E297" s="161">
        <v>1</v>
      </c>
      <c r="F297" s="647"/>
      <c r="G297" s="931">
        <f t="shared" si="4"/>
        <v>0</v>
      </c>
      <c r="H297" s="1278"/>
      <c r="I297" s="1278"/>
      <c r="J297" s="1278"/>
      <c r="K297" s="143"/>
      <c r="L297" s="143"/>
      <c r="M297" s="143"/>
      <c r="N297" s="143"/>
      <c r="O297" s="143"/>
      <c r="P297" s="143"/>
      <c r="Q297" s="143"/>
      <c r="R297" s="143"/>
      <c r="S297" s="143"/>
    </row>
    <row r="298" spans="1:19" s="136" customFormat="1" ht="13.2">
      <c r="A298" s="678"/>
      <c r="B298" s="676" t="s">
        <v>634</v>
      </c>
      <c r="C298" s="674" t="s">
        <v>251</v>
      </c>
      <c r="D298" s="161" t="s">
        <v>1173</v>
      </c>
      <c r="E298" s="161">
        <v>1</v>
      </c>
      <c r="F298" s="647"/>
      <c r="G298" s="931">
        <f t="shared" si="4"/>
        <v>0</v>
      </c>
      <c r="H298" s="1278"/>
      <c r="I298" s="1278"/>
      <c r="J298" s="1278"/>
      <c r="K298" s="143"/>
      <c r="L298" s="143"/>
      <c r="M298" s="143"/>
      <c r="N298" s="143"/>
      <c r="O298" s="143"/>
      <c r="P298" s="143"/>
      <c r="Q298" s="143"/>
      <c r="R298" s="143"/>
      <c r="S298" s="143"/>
    </row>
    <row r="299" spans="1:19" s="136" customFormat="1" ht="13.2">
      <c r="A299" s="678"/>
      <c r="B299" s="676" t="s">
        <v>634</v>
      </c>
      <c r="C299" s="674" t="s">
        <v>252</v>
      </c>
      <c r="D299" s="161" t="s">
        <v>1173</v>
      </c>
      <c r="E299" s="161">
        <v>1</v>
      </c>
      <c r="F299" s="647"/>
      <c r="G299" s="931">
        <f t="shared" si="4"/>
        <v>0</v>
      </c>
      <c r="H299" s="1278"/>
      <c r="I299" s="1278"/>
      <c r="J299" s="1278"/>
      <c r="K299" s="143"/>
      <c r="L299" s="143"/>
      <c r="M299" s="143"/>
      <c r="N299" s="143"/>
      <c r="O299" s="143"/>
      <c r="P299" s="143"/>
      <c r="Q299" s="143"/>
      <c r="R299" s="143"/>
      <c r="S299" s="143"/>
    </row>
    <row r="300" spans="1:19" s="136" customFormat="1" ht="13.2">
      <c r="A300" s="678"/>
      <c r="B300" s="676" t="s">
        <v>634</v>
      </c>
      <c r="C300" s="674" t="s">
        <v>253</v>
      </c>
      <c r="D300" s="161" t="s">
        <v>1173</v>
      </c>
      <c r="E300" s="161">
        <v>1</v>
      </c>
      <c r="F300" s="647"/>
      <c r="G300" s="931">
        <f t="shared" si="4"/>
        <v>0</v>
      </c>
      <c r="H300" s="1278"/>
      <c r="I300" s="1278"/>
      <c r="J300" s="1278"/>
      <c r="K300" s="143"/>
      <c r="L300" s="143"/>
      <c r="M300" s="143"/>
      <c r="N300" s="143"/>
      <c r="O300" s="143"/>
      <c r="P300" s="143"/>
      <c r="Q300" s="143"/>
      <c r="R300" s="143"/>
      <c r="S300" s="143"/>
    </row>
    <row r="301" spans="1:19" s="136" customFormat="1" ht="13.2">
      <c r="A301" s="678"/>
      <c r="B301" s="676" t="s">
        <v>634</v>
      </c>
      <c r="C301" s="674" t="s">
        <v>254</v>
      </c>
      <c r="D301" s="161" t="s">
        <v>1173</v>
      </c>
      <c r="E301" s="161">
        <v>1</v>
      </c>
      <c r="F301" s="647"/>
      <c r="G301" s="931">
        <f t="shared" si="4"/>
        <v>0</v>
      </c>
      <c r="H301" s="1278"/>
      <c r="I301" s="1278"/>
      <c r="J301" s="1278"/>
      <c r="K301" s="143"/>
      <c r="L301" s="143"/>
      <c r="M301" s="143"/>
      <c r="N301" s="143"/>
      <c r="O301" s="143"/>
      <c r="P301" s="143"/>
      <c r="Q301" s="143"/>
      <c r="R301" s="143"/>
      <c r="S301" s="143"/>
    </row>
    <row r="302" spans="1:19" s="136" customFormat="1" ht="13.2">
      <c r="A302" s="678"/>
      <c r="B302" s="676" t="s">
        <v>634</v>
      </c>
      <c r="C302" s="674" t="s">
        <v>255</v>
      </c>
      <c r="D302" s="161"/>
      <c r="E302" s="161"/>
      <c r="F302" s="647"/>
      <c r="G302" s="931"/>
      <c r="H302" s="1278"/>
      <c r="I302" s="1278"/>
      <c r="J302" s="1278"/>
      <c r="K302" s="143"/>
      <c r="L302" s="143"/>
      <c r="M302" s="143"/>
      <c r="N302" s="143"/>
      <c r="O302" s="143"/>
      <c r="P302" s="143"/>
      <c r="Q302" s="143"/>
      <c r="R302" s="143"/>
      <c r="S302" s="143"/>
    </row>
    <row r="303" spans="1:19" s="136" customFormat="1" ht="13.2">
      <c r="A303" s="678"/>
      <c r="B303" s="676"/>
      <c r="C303" s="674" t="s">
        <v>256</v>
      </c>
      <c r="D303" s="161" t="s">
        <v>1173</v>
      </c>
      <c r="E303" s="161">
        <v>1</v>
      </c>
      <c r="F303" s="647"/>
      <c r="G303" s="931">
        <f t="shared" si="4"/>
        <v>0</v>
      </c>
      <c r="H303" s="1278"/>
      <c r="I303" s="1278"/>
      <c r="J303" s="1278"/>
      <c r="K303" s="143"/>
      <c r="L303" s="143"/>
      <c r="M303" s="143"/>
      <c r="N303" s="143"/>
      <c r="O303" s="143"/>
      <c r="P303" s="143"/>
      <c r="Q303" s="143"/>
      <c r="R303" s="143"/>
      <c r="S303" s="143"/>
    </row>
    <row r="304" spans="1:19" s="136" customFormat="1" ht="13.2">
      <c r="A304" s="678"/>
      <c r="B304" s="676"/>
      <c r="C304" s="674" t="s">
        <v>257</v>
      </c>
      <c r="D304" s="161" t="s">
        <v>1173</v>
      </c>
      <c r="E304" s="161">
        <v>1</v>
      </c>
      <c r="F304" s="647"/>
      <c r="G304" s="931">
        <f t="shared" si="4"/>
        <v>0</v>
      </c>
      <c r="H304" s="1278"/>
      <c r="I304" s="1278"/>
      <c r="J304" s="1278"/>
      <c r="K304" s="143"/>
      <c r="L304" s="143"/>
      <c r="M304" s="143"/>
      <c r="N304" s="143"/>
      <c r="O304" s="143"/>
      <c r="P304" s="143"/>
      <c r="Q304" s="143"/>
      <c r="R304" s="143"/>
      <c r="S304" s="143"/>
    </row>
    <row r="305" spans="1:19" s="136" customFormat="1" ht="26.4">
      <c r="A305" s="678"/>
      <c r="B305" s="676" t="s">
        <v>634</v>
      </c>
      <c r="C305" s="674" t="s">
        <v>258</v>
      </c>
      <c r="D305" s="161" t="s">
        <v>1173</v>
      </c>
      <c r="E305" s="161">
        <v>1</v>
      </c>
      <c r="F305" s="647"/>
      <c r="G305" s="931">
        <f t="shared" si="4"/>
        <v>0</v>
      </c>
      <c r="H305" s="1278"/>
      <c r="I305" s="1278"/>
      <c r="J305" s="1278"/>
      <c r="K305" s="143"/>
      <c r="L305" s="143"/>
      <c r="M305" s="143"/>
      <c r="N305" s="143"/>
      <c r="O305" s="143"/>
      <c r="P305" s="143"/>
      <c r="Q305" s="143"/>
      <c r="R305" s="143"/>
      <c r="S305" s="143"/>
    </row>
    <row r="306" spans="1:19" s="136" customFormat="1" ht="13.2">
      <c r="A306" s="678"/>
      <c r="B306" s="676" t="s">
        <v>634</v>
      </c>
      <c r="C306" s="674" t="s">
        <v>259</v>
      </c>
      <c r="D306" s="161" t="s">
        <v>1173</v>
      </c>
      <c r="E306" s="161">
        <v>1</v>
      </c>
      <c r="F306" s="647"/>
      <c r="G306" s="931">
        <f t="shared" si="4"/>
        <v>0</v>
      </c>
      <c r="H306" s="1278"/>
      <c r="I306" s="1278"/>
      <c r="J306" s="1278"/>
      <c r="K306" s="143"/>
      <c r="L306" s="143"/>
      <c r="M306" s="143"/>
      <c r="N306" s="143"/>
      <c r="O306" s="143"/>
      <c r="P306" s="143"/>
      <c r="Q306" s="143"/>
      <c r="R306" s="143"/>
      <c r="S306" s="143"/>
    </row>
    <row r="307" spans="1:19" s="136" customFormat="1" ht="39.6">
      <c r="A307" s="133"/>
      <c r="B307" s="676" t="s">
        <v>634</v>
      </c>
      <c r="C307" s="674" t="s">
        <v>260</v>
      </c>
      <c r="D307" s="161" t="s">
        <v>1173</v>
      </c>
      <c r="E307" s="161">
        <v>1</v>
      </c>
      <c r="F307" s="647"/>
      <c r="G307" s="943">
        <f t="shared" si="4"/>
        <v>0</v>
      </c>
      <c r="H307" s="1278"/>
      <c r="I307" s="1278"/>
      <c r="J307" s="1278"/>
      <c r="K307" s="143"/>
      <c r="L307" s="143"/>
      <c r="M307" s="143"/>
      <c r="N307" s="143"/>
      <c r="O307" s="143"/>
      <c r="P307" s="143"/>
      <c r="Q307" s="143"/>
      <c r="R307" s="143"/>
      <c r="S307" s="143"/>
    </row>
    <row r="308" spans="1:19" s="136" customFormat="1" ht="13.2">
      <c r="A308" s="678"/>
      <c r="B308" s="676" t="s">
        <v>634</v>
      </c>
      <c r="C308" s="674" t="s">
        <v>261</v>
      </c>
      <c r="D308" s="161" t="s">
        <v>1173</v>
      </c>
      <c r="E308" s="161">
        <v>5</v>
      </c>
      <c r="F308" s="647"/>
      <c r="G308" s="931">
        <f t="shared" si="4"/>
        <v>0</v>
      </c>
      <c r="H308" s="1278"/>
      <c r="I308" s="1278"/>
      <c r="J308" s="1278"/>
      <c r="K308" s="143"/>
      <c r="L308" s="143"/>
      <c r="M308" s="143"/>
      <c r="N308" s="143"/>
      <c r="O308" s="143"/>
      <c r="P308" s="143"/>
      <c r="Q308" s="143"/>
      <c r="R308" s="143"/>
      <c r="S308" s="143"/>
    </row>
    <row r="309" spans="1:19" s="136" customFormat="1" ht="13.2">
      <c r="A309" s="678"/>
      <c r="B309" s="676" t="s">
        <v>634</v>
      </c>
      <c r="C309" s="674" t="s">
        <v>262</v>
      </c>
      <c r="D309" s="161" t="s">
        <v>1173</v>
      </c>
      <c r="E309" s="161">
        <v>10</v>
      </c>
      <c r="F309" s="647"/>
      <c r="G309" s="931">
        <f t="shared" si="4"/>
        <v>0</v>
      </c>
      <c r="H309" s="1278"/>
      <c r="I309" s="1278"/>
      <c r="J309" s="1278"/>
      <c r="K309" s="143"/>
      <c r="L309" s="143"/>
      <c r="M309" s="143"/>
      <c r="N309" s="143"/>
      <c r="O309" s="143"/>
      <c r="P309" s="143"/>
      <c r="Q309" s="143"/>
      <c r="R309" s="143"/>
      <c r="S309" s="143"/>
    </row>
    <row r="310" spans="1:19" s="136" customFormat="1" ht="13.2">
      <c r="A310" s="678"/>
      <c r="B310" s="676" t="s">
        <v>634</v>
      </c>
      <c r="C310" s="674" t="s">
        <v>263</v>
      </c>
      <c r="D310" s="161" t="s">
        <v>1173</v>
      </c>
      <c r="E310" s="161">
        <v>3</v>
      </c>
      <c r="F310" s="647"/>
      <c r="G310" s="931">
        <f t="shared" si="4"/>
        <v>0</v>
      </c>
      <c r="H310" s="1278"/>
      <c r="I310" s="1278"/>
      <c r="J310" s="1278"/>
      <c r="K310" s="143"/>
      <c r="L310" s="143"/>
      <c r="M310" s="143"/>
      <c r="N310" s="143"/>
      <c r="O310" s="143"/>
      <c r="P310" s="143"/>
      <c r="Q310" s="143"/>
      <c r="R310" s="143"/>
      <c r="S310" s="143"/>
    </row>
    <row r="311" spans="1:19" s="136" customFormat="1" ht="13.2">
      <c r="A311" s="678"/>
      <c r="B311" s="676" t="s">
        <v>634</v>
      </c>
      <c r="C311" s="674" t="s">
        <v>264</v>
      </c>
      <c r="D311" s="161" t="s">
        <v>1173</v>
      </c>
      <c r="E311" s="161">
        <v>115</v>
      </c>
      <c r="F311" s="647"/>
      <c r="G311" s="931">
        <f t="shared" si="4"/>
        <v>0</v>
      </c>
      <c r="H311" s="1278"/>
      <c r="I311" s="1278"/>
      <c r="J311" s="1278"/>
      <c r="K311" s="143"/>
      <c r="L311" s="143"/>
      <c r="M311" s="143"/>
      <c r="N311" s="143"/>
      <c r="O311" s="143"/>
      <c r="P311" s="143"/>
      <c r="Q311" s="143"/>
      <c r="R311" s="143"/>
      <c r="S311" s="143"/>
    </row>
    <row r="312" spans="1:19" s="136" customFormat="1" ht="13.2">
      <c r="A312" s="678"/>
      <c r="B312" s="676" t="s">
        <v>634</v>
      </c>
      <c r="C312" s="674" t="s">
        <v>265</v>
      </c>
      <c r="D312" s="161" t="s">
        <v>1173</v>
      </c>
      <c r="E312" s="161">
        <v>38</v>
      </c>
      <c r="F312" s="647"/>
      <c r="G312" s="931">
        <f t="shared" si="4"/>
        <v>0</v>
      </c>
      <c r="H312" s="1278"/>
      <c r="I312" s="1278"/>
      <c r="J312" s="1278"/>
      <c r="K312" s="143"/>
      <c r="L312" s="143"/>
      <c r="M312" s="143"/>
      <c r="N312" s="143"/>
      <c r="O312" s="143"/>
      <c r="P312" s="143"/>
      <c r="Q312" s="143"/>
      <c r="R312" s="143"/>
      <c r="S312" s="143"/>
    </row>
    <row r="313" spans="1:19" s="136" customFormat="1" ht="13.2">
      <c r="A313" s="678"/>
      <c r="B313" s="676" t="s">
        <v>634</v>
      </c>
      <c r="C313" s="674" t="s">
        <v>266</v>
      </c>
      <c r="D313" s="161" t="s">
        <v>656</v>
      </c>
      <c r="E313" s="161">
        <v>1</v>
      </c>
      <c r="F313" s="647"/>
      <c r="G313" s="931">
        <f t="shared" si="4"/>
        <v>0</v>
      </c>
      <c r="H313" s="1278"/>
      <c r="I313" s="1278"/>
      <c r="J313" s="1278"/>
      <c r="K313" s="143"/>
      <c r="L313" s="143"/>
      <c r="M313" s="143"/>
      <c r="N313" s="143"/>
      <c r="O313" s="143"/>
      <c r="P313" s="143"/>
      <c r="Q313" s="143"/>
      <c r="R313" s="143"/>
      <c r="S313" s="143"/>
    </row>
    <row r="314" spans="1:19" s="136" customFormat="1" ht="13.2">
      <c r="A314" s="678"/>
      <c r="B314" s="676"/>
      <c r="C314" s="674" t="s">
        <v>661</v>
      </c>
      <c r="D314" s="161" t="s">
        <v>1173</v>
      </c>
      <c r="E314" s="161">
        <v>1</v>
      </c>
      <c r="F314" s="647"/>
      <c r="G314" s="931">
        <f>SUM(G283:G313)</f>
        <v>0</v>
      </c>
      <c r="H314" s="1278"/>
      <c r="I314" s="1278"/>
      <c r="J314" s="1278"/>
      <c r="K314" s="143"/>
      <c r="L314" s="143"/>
      <c r="M314" s="143"/>
      <c r="N314" s="143"/>
      <c r="O314" s="143"/>
      <c r="P314" s="143"/>
      <c r="Q314" s="143"/>
      <c r="R314" s="143"/>
      <c r="S314" s="143"/>
    </row>
    <row r="315" spans="1:19" s="136" customFormat="1" ht="13.2">
      <c r="A315" s="133"/>
      <c r="B315" s="676"/>
      <c r="C315" s="160"/>
      <c r="D315" s="677"/>
      <c r="E315" s="675"/>
      <c r="F315" s="647"/>
      <c r="G315" s="931"/>
      <c r="H315" s="1278"/>
      <c r="I315" s="1278"/>
      <c r="J315" s="1278"/>
      <c r="K315" s="143"/>
      <c r="L315" s="143"/>
      <c r="M315" s="143"/>
      <c r="N315" s="143"/>
      <c r="O315" s="143"/>
      <c r="P315" s="143"/>
      <c r="Q315" s="143"/>
      <c r="R315" s="143"/>
      <c r="S315" s="143"/>
    </row>
    <row r="316" spans="1:19" s="136" customFormat="1" ht="13.2">
      <c r="A316" s="133"/>
      <c r="B316" s="676"/>
      <c r="C316" s="674"/>
      <c r="D316" s="161"/>
      <c r="E316" s="161"/>
      <c r="F316" s="647"/>
      <c r="G316" s="931"/>
      <c r="H316" s="1278"/>
      <c r="I316" s="1278"/>
      <c r="J316" s="1278"/>
      <c r="K316" s="143"/>
      <c r="L316" s="143"/>
      <c r="M316" s="143"/>
      <c r="N316" s="143"/>
      <c r="O316" s="143"/>
      <c r="P316" s="143"/>
      <c r="Q316" s="143"/>
      <c r="R316" s="143"/>
      <c r="S316" s="143"/>
    </row>
    <row r="317" spans="1:19" s="136" customFormat="1" ht="13.2">
      <c r="A317" s="722"/>
      <c r="B317" s="723"/>
      <c r="C317" s="724" t="s">
        <v>661</v>
      </c>
      <c r="D317" s="725" t="s">
        <v>656</v>
      </c>
      <c r="E317" s="725"/>
      <c r="F317" s="726"/>
      <c r="G317" s="940">
        <f>G314+G278+G242</f>
        <v>0</v>
      </c>
      <c r="H317" s="1278"/>
      <c r="I317" s="1278"/>
      <c r="J317" s="1278"/>
      <c r="K317" s="143"/>
      <c r="L317" s="143"/>
      <c r="M317" s="143"/>
      <c r="N317" s="143"/>
      <c r="O317" s="143"/>
      <c r="P317" s="143"/>
      <c r="Q317" s="143"/>
      <c r="R317" s="143"/>
      <c r="S317" s="143"/>
    </row>
    <row r="318" spans="1:19" s="136" customFormat="1" ht="13.2">
      <c r="A318" s="680"/>
      <c r="B318" s="681"/>
      <c r="C318" s="682"/>
      <c r="D318" s="184"/>
      <c r="E318" s="184"/>
      <c r="F318" s="686"/>
      <c r="G318" s="936"/>
      <c r="H318" s="1278"/>
      <c r="I318" s="1278"/>
      <c r="J318" s="1278"/>
      <c r="K318" s="143"/>
      <c r="L318" s="143"/>
      <c r="M318" s="143"/>
      <c r="N318" s="143"/>
      <c r="O318" s="143"/>
      <c r="P318" s="143"/>
      <c r="Q318" s="143"/>
      <c r="R318" s="143"/>
      <c r="S318" s="143"/>
    </row>
    <row r="319" spans="1:19" s="136" customFormat="1" ht="13.2">
      <c r="A319" s="680"/>
      <c r="B319" s="681"/>
      <c r="C319" s="682"/>
      <c r="D319" s="184"/>
      <c r="E319" s="184"/>
      <c r="F319" s="686"/>
      <c r="G319" s="936"/>
      <c r="H319" s="1278"/>
      <c r="I319" s="1278"/>
      <c r="J319" s="1278"/>
      <c r="K319" s="143"/>
      <c r="L319" s="143"/>
      <c r="M319" s="143"/>
      <c r="N319" s="143"/>
      <c r="O319" s="143"/>
      <c r="P319" s="143"/>
      <c r="Q319" s="143"/>
      <c r="R319" s="143"/>
      <c r="S319" s="143"/>
    </row>
    <row r="320" spans="1:19" s="667" customFormat="1" ht="26.4">
      <c r="A320" s="662" t="s">
        <v>1228</v>
      </c>
      <c r="B320" s="663"/>
      <c r="C320" s="664" t="s">
        <v>353</v>
      </c>
      <c r="D320" s="665"/>
      <c r="E320" s="666"/>
      <c r="F320" s="671"/>
      <c r="G320" s="934"/>
    </row>
    <row r="321" spans="1:19" s="672" customFormat="1" ht="17.399999999999999">
      <c r="A321" s="668"/>
      <c r="B321" s="669"/>
      <c r="C321" s="670"/>
      <c r="D321" s="665"/>
      <c r="E321" s="666"/>
      <c r="F321" s="671"/>
      <c r="G321" s="934"/>
    </row>
    <row r="322" spans="1:19" s="689" customFormat="1" ht="17.399999999999999">
      <c r="A322" s="668" t="s">
        <v>1161</v>
      </c>
      <c r="B322" s="663"/>
      <c r="C322" s="669" t="s">
        <v>270</v>
      </c>
      <c r="D322" s="665"/>
      <c r="E322" s="666"/>
      <c r="F322" s="688"/>
      <c r="G322" s="937"/>
      <c r="H322" s="672"/>
      <c r="I322" s="672"/>
      <c r="J322" s="672"/>
      <c r="K322" s="672"/>
      <c r="L322" s="672"/>
      <c r="M322" s="672"/>
      <c r="N322" s="672"/>
      <c r="O322" s="672"/>
      <c r="P322" s="672"/>
      <c r="Q322" s="672"/>
      <c r="R322" s="672"/>
      <c r="S322" s="672"/>
    </row>
    <row r="323" spans="1:19" s="691" customFormat="1" ht="17.399999999999999">
      <c r="A323" s="668"/>
      <c r="B323" s="669"/>
      <c r="C323" s="670"/>
      <c r="D323" s="665"/>
      <c r="E323" s="666"/>
      <c r="F323" s="690"/>
      <c r="G323" s="938"/>
      <c r="H323" s="672"/>
      <c r="I323" s="672"/>
      <c r="J323" s="672"/>
      <c r="K323" s="672"/>
      <c r="L323" s="672"/>
      <c r="M323" s="672"/>
      <c r="N323" s="672"/>
      <c r="O323" s="672"/>
      <c r="P323" s="672"/>
      <c r="Q323" s="672"/>
      <c r="R323" s="672"/>
      <c r="S323" s="672"/>
    </row>
    <row r="324" spans="1:19" s="698" customFormat="1" ht="79.2">
      <c r="A324" s="692"/>
      <c r="B324" s="693" t="s">
        <v>634</v>
      </c>
      <c r="C324" s="694" t="s">
        <v>271</v>
      </c>
      <c r="D324" s="695" t="s">
        <v>1173</v>
      </c>
      <c r="E324" s="696">
        <v>1</v>
      </c>
      <c r="F324" s="697"/>
      <c r="G324" s="931">
        <f>(E324*F324)</f>
        <v>0</v>
      </c>
      <c r="H324" s="1283"/>
      <c r="I324" s="1283"/>
      <c r="J324" s="1283"/>
      <c r="K324" s="1283"/>
      <c r="L324" s="1283"/>
      <c r="M324" s="1283"/>
      <c r="N324" s="1283"/>
      <c r="O324" s="1283"/>
      <c r="P324" s="1283"/>
      <c r="Q324" s="1283"/>
      <c r="R324" s="1283"/>
      <c r="S324" s="1283"/>
    </row>
    <row r="325" spans="1:19" s="691" customFormat="1" ht="17.399999999999999">
      <c r="A325" s="668"/>
      <c r="B325" s="669"/>
      <c r="C325" s="699" t="s">
        <v>272</v>
      </c>
      <c r="D325" s="700"/>
      <c r="E325" s="666"/>
      <c r="F325" s="690"/>
      <c r="G325" s="931"/>
      <c r="H325" s="672"/>
      <c r="I325" s="672"/>
      <c r="J325" s="672"/>
      <c r="K325" s="672"/>
      <c r="L325" s="672"/>
      <c r="M325" s="672"/>
      <c r="N325" s="672"/>
      <c r="O325" s="672"/>
      <c r="P325" s="672"/>
      <c r="Q325" s="672"/>
      <c r="R325" s="672"/>
      <c r="S325" s="672"/>
    </row>
    <row r="326" spans="1:19" s="738" customFormat="1" ht="17.399999999999999">
      <c r="A326" s="737"/>
      <c r="B326" s="693" t="s">
        <v>634</v>
      </c>
      <c r="C326" s="702" t="s">
        <v>273</v>
      </c>
      <c r="D326" s="695" t="s">
        <v>1173</v>
      </c>
      <c r="E326" s="696">
        <v>1</v>
      </c>
      <c r="F326" s="697"/>
      <c r="G326" s="931">
        <f>(E326*F326)</f>
        <v>0</v>
      </c>
      <c r="H326" s="1276"/>
      <c r="I326" s="1276"/>
      <c r="J326" s="1276"/>
      <c r="K326" s="1276"/>
      <c r="L326" s="1276"/>
      <c r="M326" s="1276"/>
      <c r="N326" s="1276"/>
      <c r="O326" s="1276"/>
      <c r="P326" s="1276"/>
      <c r="Q326" s="1276"/>
      <c r="R326" s="1276"/>
      <c r="S326" s="1276"/>
    </row>
    <row r="327" spans="1:19" s="691" customFormat="1" ht="17.399999999999999">
      <c r="A327" s="668"/>
      <c r="B327" s="669"/>
      <c r="C327" s="699" t="s">
        <v>274</v>
      </c>
      <c r="D327" s="700"/>
      <c r="E327" s="666"/>
      <c r="F327" s="690"/>
      <c r="G327" s="931"/>
      <c r="H327" s="672"/>
      <c r="I327" s="672"/>
      <c r="J327" s="672"/>
      <c r="K327" s="672"/>
      <c r="L327" s="672"/>
      <c r="M327" s="672"/>
      <c r="N327" s="672"/>
      <c r="O327" s="672"/>
      <c r="P327" s="672"/>
      <c r="Q327" s="672"/>
      <c r="R327" s="672"/>
      <c r="S327" s="672"/>
    </row>
    <row r="328" spans="1:19" s="738" customFormat="1" ht="17.399999999999999">
      <c r="A328" s="737"/>
      <c r="B328" s="693" t="s">
        <v>634</v>
      </c>
      <c r="C328" s="702" t="s">
        <v>279</v>
      </c>
      <c r="D328" s="695" t="s">
        <v>1173</v>
      </c>
      <c r="E328" s="696">
        <v>1</v>
      </c>
      <c r="F328" s="697"/>
      <c r="G328" s="931">
        <f>(E328*F328)</f>
        <v>0</v>
      </c>
      <c r="H328" s="1276"/>
      <c r="I328" s="1276"/>
      <c r="J328" s="1276"/>
      <c r="K328" s="1276"/>
      <c r="L328" s="1276"/>
      <c r="M328" s="1276"/>
      <c r="N328" s="1276"/>
      <c r="O328" s="1276"/>
      <c r="P328" s="1276"/>
      <c r="Q328" s="1276"/>
      <c r="R328" s="1276"/>
      <c r="S328" s="1276"/>
    </row>
    <row r="329" spans="1:19" s="691" customFormat="1" ht="17.399999999999999">
      <c r="A329" s="668"/>
      <c r="B329" s="669"/>
      <c r="C329" s="699" t="s">
        <v>280</v>
      </c>
      <c r="D329" s="700"/>
      <c r="E329" s="666"/>
      <c r="F329" s="690"/>
      <c r="G329" s="931"/>
      <c r="H329" s="672"/>
      <c r="I329" s="672"/>
      <c r="J329" s="672"/>
      <c r="K329" s="672"/>
      <c r="L329" s="1288"/>
      <c r="M329" s="1287"/>
      <c r="N329" s="1287"/>
      <c r="O329" s="672"/>
      <c r="P329" s="672"/>
      <c r="Q329" s="672"/>
      <c r="R329" s="672"/>
      <c r="S329" s="672"/>
    </row>
    <row r="330" spans="1:19" s="738" customFormat="1" ht="30" customHeight="1">
      <c r="A330" s="737"/>
      <c r="B330" s="693" t="s">
        <v>634</v>
      </c>
      <c r="C330" s="703" t="s">
        <v>281</v>
      </c>
      <c r="D330" s="695" t="s">
        <v>1173</v>
      </c>
      <c r="E330" s="696">
        <v>1</v>
      </c>
      <c r="F330" s="697"/>
      <c r="G330" s="931">
        <f>(E330*F330)</f>
        <v>0</v>
      </c>
      <c r="H330" s="1276"/>
      <c r="I330" s="1276"/>
      <c r="J330" s="1276"/>
      <c r="K330" s="1276"/>
      <c r="L330" s="1295"/>
      <c r="M330" s="1276"/>
      <c r="N330" s="1276"/>
      <c r="O330" s="1285"/>
      <c r="P330" s="1283"/>
      <c r="Q330" s="1276"/>
      <c r="R330" s="1276"/>
      <c r="S330" s="1276"/>
    </row>
    <row r="331" spans="1:19" s="691" customFormat="1" ht="17.399999999999999">
      <c r="A331" s="668"/>
      <c r="B331" s="669"/>
      <c r="C331" s="699" t="s">
        <v>282</v>
      </c>
      <c r="D331" s="700"/>
      <c r="E331" s="666"/>
      <c r="F331" s="690"/>
      <c r="G331" s="931"/>
      <c r="H331" s="672"/>
      <c r="I331" s="672"/>
      <c r="J331" s="672"/>
      <c r="K331" s="672"/>
      <c r="L331" s="1286"/>
      <c r="M331" s="672"/>
      <c r="N331" s="672"/>
      <c r="O331" s="1287"/>
      <c r="P331" s="672"/>
      <c r="Q331" s="672"/>
      <c r="R331" s="672"/>
      <c r="S331" s="672"/>
    </row>
    <row r="332" spans="1:19" s="738" customFormat="1" ht="17.399999999999999">
      <c r="A332" s="739"/>
      <c r="B332" s="739"/>
      <c r="C332" s="693"/>
      <c r="D332" s="704"/>
      <c r="E332" s="705"/>
      <c r="F332" s="706"/>
      <c r="G332" s="931"/>
      <c r="H332" s="1276"/>
      <c r="I332" s="1276"/>
      <c r="J332" s="1276"/>
      <c r="K332" s="1276"/>
      <c r="L332" s="1276"/>
      <c r="M332" s="1276"/>
      <c r="N332" s="1276"/>
      <c r="O332" s="1276"/>
      <c r="P332" s="1276"/>
      <c r="Q332" s="1276"/>
      <c r="R332" s="1276"/>
      <c r="S332" s="1276"/>
    </row>
    <row r="333" spans="1:19" s="738" customFormat="1" ht="17.399999999999999">
      <c r="A333" s="692" t="s">
        <v>1163</v>
      </c>
      <c r="B333" s="737"/>
      <c r="C333" s="669" t="s">
        <v>287</v>
      </c>
      <c r="D333" s="700"/>
      <c r="E333" s="707"/>
      <c r="F333" s="706"/>
      <c r="G333" s="931"/>
      <c r="H333" s="1276"/>
      <c r="I333" s="1276"/>
      <c r="J333" s="1276"/>
      <c r="K333" s="1276"/>
      <c r="L333" s="1276"/>
      <c r="M333" s="1276"/>
      <c r="N333" s="1276"/>
      <c r="O333" s="1276"/>
      <c r="P333" s="1276"/>
      <c r="Q333" s="1276"/>
      <c r="R333" s="1276"/>
      <c r="S333" s="1276"/>
    </row>
    <row r="334" spans="1:19" s="738" customFormat="1" ht="17.399999999999999">
      <c r="A334" s="692"/>
      <c r="B334" s="737"/>
      <c r="C334" s="669"/>
      <c r="D334" s="700"/>
      <c r="E334" s="707"/>
      <c r="F334" s="706"/>
      <c r="G334" s="931"/>
      <c r="H334" s="1276"/>
      <c r="I334" s="1276"/>
      <c r="J334" s="1276"/>
      <c r="K334" s="1276"/>
      <c r="L334" s="1276"/>
      <c r="M334" s="1276"/>
      <c r="N334" s="1276"/>
      <c r="O334" s="1276"/>
      <c r="P334" s="1276"/>
      <c r="Q334" s="1276"/>
      <c r="R334" s="1276"/>
      <c r="S334" s="1276"/>
    </row>
    <row r="335" spans="1:19" s="738" customFormat="1" ht="39.6">
      <c r="A335" s="692"/>
      <c r="B335" s="693" t="s">
        <v>634</v>
      </c>
      <c r="C335" s="708" t="s">
        <v>288</v>
      </c>
      <c r="D335" s="695" t="s">
        <v>1173</v>
      </c>
      <c r="E335" s="707">
        <v>1</v>
      </c>
      <c r="F335" s="647"/>
      <c r="G335" s="931">
        <f>(E335*F335)</f>
        <v>0</v>
      </c>
      <c r="H335" s="1276"/>
      <c r="I335" s="1276"/>
      <c r="J335" s="1276"/>
      <c r="K335" s="1276"/>
      <c r="L335" s="1276"/>
      <c r="M335" s="1276"/>
      <c r="N335" s="1276"/>
      <c r="O335" s="1276"/>
      <c r="P335" s="1276"/>
      <c r="Q335" s="1276"/>
      <c r="R335" s="1276"/>
      <c r="S335" s="1276"/>
    </row>
    <row r="336" spans="1:19" s="738" customFormat="1" ht="17.399999999999999">
      <c r="A336" s="692"/>
      <c r="B336" s="702"/>
      <c r="C336" s="708" t="s">
        <v>289</v>
      </c>
      <c r="D336" s="700"/>
      <c r="E336" s="707"/>
      <c r="F336" s="706"/>
      <c r="G336" s="931"/>
      <c r="H336" s="1276"/>
      <c r="I336" s="1276"/>
      <c r="J336" s="1276"/>
      <c r="K336" s="1276"/>
      <c r="L336" s="1276"/>
      <c r="M336" s="1276"/>
      <c r="N336" s="1276"/>
      <c r="O336" s="1276"/>
      <c r="P336" s="1276"/>
      <c r="Q336" s="1276"/>
      <c r="R336" s="1276"/>
      <c r="S336" s="1276"/>
    </row>
    <row r="337" spans="1:19" s="738" customFormat="1" ht="17.399999999999999">
      <c r="A337" s="692"/>
      <c r="B337" s="693" t="s">
        <v>634</v>
      </c>
      <c r="C337" s="702" t="s">
        <v>354</v>
      </c>
      <c r="D337" s="695" t="s">
        <v>1173</v>
      </c>
      <c r="E337" s="696">
        <v>1</v>
      </c>
      <c r="F337" s="709"/>
      <c r="G337" s="931">
        <f>(E337*F337)</f>
        <v>0</v>
      </c>
      <c r="H337" s="1276"/>
      <c r="I337" s="1276"/>
      <c r="J337" s="1276"/>
      <c r="K337" s="1276"/>
      <c r="L337" s="1276"/>
      <c r="M337" s="1276"/>
      <c r="N337" s="1276"/>
      <c r="O337" s="1276"/>
      <c r="P337" s="1276"/>
      <c r="Q337" s="1276"/>
      <c r="R337" s="1276"/>
      <c r="S337" s="1276"/>
    </row>
    <row r="338" spans="1:19" s="738" customFormat="1" ht="17.399999999999999">
      <c r="A338" s="692"/>
      <c r="B338" s="694"/>
      <c r="C338" s="710" t="s">
        <v>291</v>
      </c>
      <c r="D338" s="700"/>
      <c r="E338" s="696"/>
      <c r="F338" s="706"/>
      <c r="G338" s="931"/>
      <c r="H338" s="1276"/>
      <c r="I338" s="1276"/>
      <c r="J338" s="1276"/>
      <c r="K338" s="1276"/>
      <c r="L338" s="1276"/>
      <c r="M338" s="1276"/>
      <c r="N338" s="1276"/>
      <c r="O338" s="1276"/>
      <c r="P338" s="1276"/>
      <c r="Q338" s="1276"/>
      <c r="R338" s="1276"/>
      <c r="S338" s="1276"/>
    </row>
    <row r="339" spans="1:19" s="738" customFormat="1" ht="17.399999999999999">
      <c r="A339" s="692"/>
      <c r="B339" s="694"/>
      <c r="C339" s="694"/>
      <c r="D339" s="704"/>
      <c r="E339" s="705"/>
      <c r="F339" s="706"/>
      <c r="G339" s="931"/>
      <c r="H339" s="1276"/>
      <c r="I339" s="1276"/>
      <c r="J339" s="1276"/>
      <c r="K339" s="1276"/>
      <c r="L339" s="1276"/>
      <c r="M339" s="1276"/>
      <c r="N339" s="1276"/>
      <c r="O339" s="1276"/>
      <c r="P339" s="1276"/>
      <c r="Q339" s="1276"/>
      <c r="R339" s="1276"/>
      <c r="S339" s="1276"/>
    </row>
    <row r="340" spans="1:19" s="738" customFormat="1" ht="17.399999999999999">
      <c r="A340" s="668" t="s">
        <v>1165</v>
      </c>
      <c r="B340" s="737"/>
      <c r="C340" s="669" t="s">
        <v>292</v>
      </c>
      <c r="D340" s="665"/>
      <c r="E340" s="666"/>
      <c r="F340" s="671"/>
      <c r="G340" s="931"/>
      <c r="H340" s="672"/>
      <c r="I340" s="672"/>
      <c r="J340" s="672"/>
      <c r="K340" s="672"/>
      <c r="L340" s="672"/>
      <c r="M340" s="672"/>
      <c r="N340" s="672"/>
      <c r="O340" s="1276"/>
      <c r="P340" s="1276"/>
      <c r="Q340" s="1276"/>
      <c r="R340" s="1276"/>
      <c r="S340" s="1276"/>
    </row>
    <row r="341" spans="1:19" s="738" customFormat="1" ht="17.399999999999999">
      <c r="A341" s="668"/>
      <c r="B341" s="669"/>
      <c r="C341" s="670"/>
      <c r="D341" s="665"/>
      <c r="E341" s="666"/>
      <c r="F341" s="671"/>
      <c r="G341" s="931"/>
      <c r="H341" s="672"/>
      <c r="I341" s="672"/>
      <c r="J341" s="672"/>
      <c r="K341" s="672"/>
      <c r="L341" s="672"/>
      <c r="M341" s="672"/>
      <c r="N341" s="672"/>
      <c r="O341" s="1276"/>
      <c r="P341" s="1276"/>
      <c r="Q341" s="1276"/>
      <c r="R341" s="1276"/>
      <c r="S341" s="1276"/>
    </row>
    <row r="342" spans="1:19" s="738" customFormat="1" ht="26.4">
      <c r="A342" s="668"/>
      <c r="B342" s="693" t="s">
        <v>634</v>
      </c>
      <c r="C342" s="670" t="s">
        <v>355</v>
      </c>
      <c r="D342" s="695" t="s">
        <v>1173</v>
      </c>
      <c r="E342" s="666">
        <v>1</v>
      </c>
      <c r="F342" s="697"/>
      <c r="G342" s="931">
        <f>(E342*F342)</f>
        <v>0</v>
      </c>
      <c r="H342" s="672"/>
      <c r="I342" s="672"/>
      <c r="J342" s="672"/>
      <c r="K342" s="672"/>
      <c r="L342" s="672"/>
      <c r="M342" s="672"/>
      <c r="N342" s="672"/>
      <c r="O342" s="1276"/>
      <c r="P342" s="1276"/>
      <c r="Q342" s="1276"/>
      <c r="R342" s="1276"/>
      <c r="S342" s="1276"/>
    </row>
    <row r="343" spans="1:19" s="738" customFormat="1" ht="17.399999999999999">
      <c r="A343" s="668"/>
      <c r="B343" s="713"/>
      <c r="C343" s="670" t="s">
        <v>356</v>
      </c>
      <c r="D343" s="700"/>
      <c r="E343" s="666"/>
      <c r="F343" s="671"/>
      <c r="G343" s="931"/>
      <c r="H343" s="672"/>
      <c r="I343" s="672"/>
      <c r="J343" s="672"/>
      <c r="K343" s="672"/>
      <c r="L343" s="672"/>
      <c r="M343" s="672"/>
      <c r="N343" s="672"/>
      <c r="O343" s="1276"/>
      <c r="P343" s="1276"/>
      <c r="Q343" s="1276"/>
      <c r="R343" s="1276"/>
      <c r="S343" s="1276"/>
    </row>
    <row r="344" spans="1:19" s="738" customFormat="1" ht="26.4">
      <c r="A344" s="717"/>
      <c r="B344" s="693" t="s">
        <v>634</v>
      </c>
      <c r="C344" s="714" t="s">
        <v>357</v>
      </c>
      <c r="D344" s="695" t="s">
        <v>1173</v>
      </c>
      <c r="E344" s="696">
        <v>5</v>
      </c>
      <c r="F344" s="697"/>
      <c r="G344" s="931">
        <f>(E344*F344)</f>
        <v>0</v>
      </c>
      <c r="H344" s="740"/>
      <c r="I344" s="740"/>
      <c r="J344" s="740"/>
      <c r="K344" s="740"/>
      <c r="L344" s="740"/>
      <c r="M344" s="740"/>
      <c r="N344" s="1276"/>
      <c r="O344" s="1276"/>
      <c r="P344" s="1276"/>
      <c r="Q344" s="1276"/>
      <c r="R344" s="1276"/>
      <c r="S344" s="1276"/>
    </row>
    <row r="345" spans="1:19" s="738" customFormat="1" ht="17.399999999999999">
      <c r="A345" s="717"/>
      <c r="B345" s="718"/>
      <c r="C345" s="718" t="s">
        <v>358</v>
      </c>
      <c r="D345" s="700"/>
      <c r="E345" s="719"/>
      <c r="F345" s="721"/>
      <c r="G345" s="931"/>
      <c r="H345" s="740"/>
      <c r="I345" s="740"/>
      <c r="J345" s="740"/>
      <c r="K345" s="740"/>
      <c r="L345" s="740"/>
      <c r="M345" s="740"/>
      <c r="N345" s="1276"/>
      <c r="O345" s="1276"/>
      <c r="P345" s="1276"/>
      <c r="Q345" s="1276"/>
      <c r="R345" s="1276"/>
      <c r="S345" s="1276"/>
    </row>
    <row r="346" spans="1:19" s="738" customFormat="1" ht="17.399999999999999">
      <c r="A346" s="717"/>
      <c r="B346" s="693" t="s">
        <v>634</v>
      </c>
      <c r="C346" s="714" t="s">
        <v>359</v>
      </c>
      <c r="D346" s="695" t="s">
        <v>1173</v>
      </c>
      <c r="E346" s="719">
        <v>1</v>
      </c>
      <c r="F346" s="697"/>
      <c r="G346" s="931">
        <f>(E346*F346)</f>
        <v>0</v>
      </c>
      <c r="H346" s="740"/>
      <c r="I346" s="740"/>
      <c r="J346" s="740"/>
      <c r="K346" s="740"/>
      <c r="L346" s="740"/>
      <c r="M346" s="740"/>
      <c r="N346" s="1276"/>
      <c r="O346" s="1276"/>
      <c r="P346" s="1276"/>
      <c r="Q346" s="1276"/>
      <c r="R346" s="1276"/>
      <c r="S346" s="1276"/>
    </row>
    <row r="347" spans="1:19" s="738" customFormat="1" ht="17.399999999999999">
      <c r="A347" s="717"/>
      <c r="B347" s="718"/>
      <c r="C347" s="718" t="s">
        <v>360</v>
      </c>
      <c r="D347" s="700"/>
      <c r="E347" s="719"/>
      <c r="F347" s="721"/>
      <c r="G347" s="931"/>
      <c r="H347" s="740"/>
      <c r="I347" s="740"/>
      <c r="J347" s="740"/>
      <c r="K347" s="740"/>
      <c r="L347" s="740"/>
      <c r="M347" s="740"/>
      <c r="N347" s="1276"/>
      <c r="O347" s="1276"/>
      <c r="P347" s="1276"/>
      <c r="Q347" s="1276"/>
      <c r="R347" s="1276"/>
      <c r="S347" s="1276"/>
    </row>
    <row r="348" spans="1:19" s="738" customFormat="1" ht="39.6">
      <c r="A348" s="741"/>
      <c r="B348" s="693" t="s">
        <v>634</v>
      </c>
      <c r="C348" s="742" t="s">
        <v>361</v>
      </c>
      <c r="D348" s="695" t="s">
        <v>1173</v>
      </c>
      <c r="E348" s="712">
        <v>2</v>
      </c>
      <c r="F348" s="697"/>
      <c r="G348" s="931">
        <f>(E348*F348)</f>
        <v>0</v>
      </c>
      <c r="H348" s="743"/>
      <c r="I348" s="743"/>
      <c r="J348" s="743"/>
      <c r="K348" s="743"/>
      <c r="L348" s="743"/>
      <c r="M348" s="743"/>
      <c r="N348" s="1276"/>
      <c r="O348" s="1276"/>
      <c r="P348" s="1276"/>
      <c r="Q348" s="1276"/>
      <c r="R348" s="1276"/>
      <c r="S348" s="1276"/>
    </row>
    <row r="349" spans="1:19" s="738" customFormat="1" ht="26.4">
      <c r="A349" s="741"/>
      <c r="B349" s="711"/>
      <c r="C349" s="718" t="s">
        <v>362</v>
      </c>
      <c r="D349" s="700"/>
      <c r="E349" s="712"/>
      <c r="F349" s="715"/>
      <c r="G349" s="931"/>
      <c r="H349" s="743"/>
      <c r="I349" s="743"/>
      <c r="J349" s="743"/>
      <c r="K349" s="743"/>
      <c r="L349" s="743"/>
      <c r="M349" s="743"/>
      <c r="N349" s="1276"/>
      <c r="O349" s="1276"/>
      <c r="P349" s="1276"/>
      <c r="Q349" s="1276"/>
      <c r="R349" s="1276"/>
      <c r="S349" s="1276"/>
    </row>
    <row r="350" spans="1:19" s="738" customFormat="1" ht="26.4">
      <c r="A350" s="741"/>
      <c r="B350" s="693" t="s">
        <v>634</v>
      </c>
      <c r="C350" s="711" t="s">
        <v>363</v>
      </c>
      <c r="D350" s="695" t="s">
        <v>1173</v>
      </c>
      <c r="E350" s="712">
        <v>3</v>
      </c>
      <c r="F350" s="697"/>
      <c r="G350" s="931">
        <f>(E350*F350)</f>
        <v>0</v>
      </c>
      <c r="H350" s="743"/>
      <c r="I350" s="743"/>
      <c r="J350" s="743"/>
      <c r="K350" s="743"/>
      <c r="L350" s="743"/>
      <c r="M350" s="743"/>
      <c r="N350" s="1276"/>
      <c r="O350" s="1276"/>
      <c r="P350" s="1276"/>
      <c r="Q350" s="1276"/>
      <c r="R350" s="1276"/>
      <c r="S350" s="1276"/>
    </row>
    <row r="351" spans="1:19" s="738" customFormat="1" ht="17.399999999999999">
      <c r="A351" s="741"/>
      <c r="B351" s="711"/>
      <c r="C351" s="714" t="s">
        <v>364</v>
      </c>
      <c r="D351" s="700"/>
      <c r="E351" s="712"/>
      <c r="F351" s="715"/>
      <c r="G351" s="931"/>
      <c r="H351" s="743"/>
      <c r="I351" s="743"/>
      <c r="J351" s="743"/>
      <c r="K351" s="743"/>
      <c r="L351" s="743"/>
      <c r="M351" s="743"/>
      <c r="N351" s="1276"/>
      <c r="O351" s="1276"/>
      <c r="P351" s="1276"/>
      <c r="Q351" s="1276"/>
      <c r="R351" s="1276"/>
      <c r="S351" s="1276"/>
    </row>
    <row r="352" spans="1:19" s="738" customFormat="1" ht="17.399999999999999">
      <c r="A352" s="717"/>
      <c r="B352" s="693" t="s">
        <v>634</v>
      </c>
      <c r="C352" s="714" t="s">
        <v>365</v>
      </c>
      <c r="D352" s="695" t="s">
        <v>1173</v>
      </c>
      <c r="E352" s="719">
        <v>2</v>
      </c>
      <c r="F352" s="697"/>
      <c r="G352" s="931">
        <f>(E352*F352)</f>
        <v>0</v>
      </c>
      <c r="H352" s="740"/>
      <c r="I352" s="740"/>
      <c r="J352" s="740"/>
      <c r="K352" s="740"/>
      <c r="L352" s="740"/>
      <c r="M352" s="740"/>
      <c r="N352" s="1276"/>
      <c r="O352" s="1276"/>
      <c r="P352" s="1276"/>
      <c r="Q352" s="1276"/>
      <c r="R352" s="1276"/>
      <c r="S352" s="1276"/>
    </row>
    <row r="353" spans="1:19" s="738" customFormat="1" ht="17.399999999999999">
      <c r="A353" s="717"/>
      <c r="B353" s="718"/>
      <c r="C353" s="718" t="s">
        <v>366</v>
      </c>
      <c r="D353" s="700"/>
      <c r="E353" s="719"/>
      <c r="F353" s="721"/>
      <c r="G353" s="931"/>
      <c r="H353" s="740"/>
      <c r="I353" s="740"/>
      <c r="J353" s="740"/>
      <c r="K353" s="740"/>
      <c r="L353" s="740"/>
      <c r="M353" s="740"/>
      <c r="N353" s="1276"/>
      <c r="O353" s="1276"/>
      <c r="P353" s="1276"/>
      <c r="Q353" s="1276"/>
      <c r="R353" s="1276"/>
      <c r="S353" s="1276"/>
    </row>
    <row r="354" spans="1:19" s="738" customFormat="1" ht="17.399999999999999">
      <c r="A354" s="717"/>
      <c r="B354" s="693" t="s">
        <v>634</v>
      </c>
      <c r="C354" s="714" t="s">
        <v>367</v>
      </c>
      <c r="D354" s="695" t="s">
        <v>1173</v>
      </c>
      <c r="E354" s="719">
        <v>1</v>
      </c>
      <c r="F354" s="697"/>
      <c r="G354" s="931">
        <f>(E354*F354)</f>
        <v>0</v>
      </c>
      <c r="H354" s="740"/>
      <c r="I354" s="740"/>
      <c r="J354" s="740"/>
      <c r="K354" s="740"/>
      <c r="L354" s="740"/>
      <c r="M354" s="740"/>
      <c r="N354" s="1276"/>
      <c r="O354" s="1276"/>
      <c r="P354" s="1276"/>
      <c r="Q354" s="1276"/>
      <c r="R354" s="1276"/>
      <c r="S354" s="1276"/>
    </row>
    <row r="355" spans="1:19" s="738" customFormat="1" ht="17.399999999999999">
      <c r="A355" s="717"/>
      <c r="B355" s="718"/>
      <c r="C355" s="718" t="s">
        <v>368</v>
      </c>
      <c r="D355" s="700"/>
      <c r="E355" s="719"/>
      <c r="F355" s="721"/>
      <c r="G355" s="931"/>
      <c r="H355" s="740"/>
      <c r="I355" s="740"/>
      <c r="J355" s="740"/>
      <c r="K355" s="740"/>
      <c r="L355" s="740"/>
      <c r="M355" s="740"/>
      <c r="N355" s="1276"/>
      <c r="O355" s="1276"/>
      <c r="P355" s="1276"/>
      <c r="Q355" s="1276"/>
      <c r="R355" s="1276"/>
      <c r="S355" s="1276"/>
    </row>
    <row r="356" spans="1:19" s="738" customFormat="1" ht="26.4">
      <c r="A356" s="717"/>
      <c r="B356" s="693" t="s">
        <v>634</v>
      </c>
      <c r="C356" s="718" t="s">
        <v>307</v>
      </c>
      <c r="D356" s="695" t="s">
        <v>1173</v>
      </c>
      <c r="E356" s="719">
        <v>1</v>
      </c>
      <c r="F356" s="697"/>
      <c r="G356" s="931">
        <f>(E356*F356)</f>
        <v>0</v>
      </c>
      <c r="H356" s="1296"/>
      <c r="I356" s="1296"/>
      <c r="J356" s="740"/>
      <c r="K356" s="1297"/>
      <c r="L356" s="1298"/>
      <c r="M356" s="1298"/>
      <c r="N356" s="1276"/>
      <c r="O356" s="1276"/>
      <c r="P356" s="1276"/>
      <c r="Q356" s="1276"/>
      <c r="R356" s="1276"/>
      <c r="S356" s="1276"/>
    </row>
    <row r="357" spans="1:19" s="738" customFormat="1" ht="17.399999999999999">
      <c r="A357" s="717"/>
      <c r="B357" s="718"/>
      <c r="C357" s="718" t="s">
        <v>308</v>
      </c>
      <c r="D357" s="700"/>
      <c r="E357" s="719"/>
      <c r="F357" s="721"/>
      <c r="G357" s="931"/>
      <c r="H357" s="1296"/>
      <c r="I357" s="1296"/>
      <c r="J357" s="740"/>
      <c r="K357" s="1297"/>
      <c r="L357" s="1298"/>
      <c r="M357" s="1298"/>
      <c r="N357" s="1276"/>
      <c r="O357" s="1276"/>
      <c r="P357" s="1276"/>
      <c r="Q357" s="1276"/>
      <c r="R357" s="1276"/>
      <c r="S357" s="1276"/>
    </row>
    <row r="358" spans="1:19" s="738" customFormat="1" ht="26.4">
      <c r="A358" s="717"/>
      <c r="B358" s="693" t="s">
        <v>634</v>
      </c>
      <c r="C358" s="718" t="s">
        <v>305</v>
      </c>
      <c r="D358" s="695" t="s">
        <v>1173</v>
      </c>
      <c r="E358" s="719">
        <v>1</v>
      </c>
      <c r="F358" s="697"/>
      <c r="G358" s="931">
        <f>(E358*F358)</f>
        <v>0</v>
      </c>
      <c r="H358" s="1296"/>
      <c r="I358" s="1296"/>
      <c r="J358" s="740"/>
      <c r="K358" s="1297"/>
      <c r="L358" s="1298"/>
      <c r="M358" s="1298"/>
      <c r="N358" s="1276"/>
      <c r="O358" s="1276"/>
      <c r="P358" s="1276"/>
      <c r="Q358" s="1276"/>
      <c r="R358" s="1276"/>
      <c r="S358" s="1276"/>
    </row>
    <row r="359" spans="1:19" s="738" customFormat="1" ht="17.399999999999999">
      <c r="A359" s="717"/>
      <c r="B359" s="718"/>
      <c r="C359" s="718" t="s">
        <v>306</v>
      </c>
      <c r="D359" s="700"/>
      <c r="E359" s="719"/>
      <c r="F359" s="721"/>
      <c r="G359" s="931"/>
      <c r="H359" s="1296"/>
      <c r="I359" s="1296"/>
      <c r="J359" s="740"/>
      <c r="K359" s="1297"/>
      <c r="L359" s="1298"/>
      <c r="M359" s="1298"/>
      <c r="N359" s="1276"/>
      <c r="O359" s="1276"/>
      <c r="P359" s="1276"/>
      <c r="Q359" s="1276"/>
      <c r="R359" s="1276"/>
      <c r="S359" s="1276"/>
    </row>
    <row r="360" spans="1:19" s="738" customFormat="1" ht="39.6">
      <c r="A360" s="741"/>
      <c r="B360" s="693" t="s">
        <v>634</v>
      </c>
      <c r="C360" s="711" t="s">
        <v>369</v>
      </c>
      <c r="D360" s="695" t="s">
        <v>1173</v>
      </c>
      <c r="E360" s="712">
        <v>1</v>
      </c>
      <c r="F360" s="697"/>
      <c r="G360" s="931">
        <f>(E360*F360)</f>
        <v>0</v>
      </c>
      <c r="H360" s="743"/>
      <c r="I360" s="743"/>
      <c r="J360" s="743"/>
      <c r="K360" s="743"/>
      <c r="L360" s="743"/>
      <c r="M360" s="743"/>
      <c r="N360" s="1276"/>
      <c r="O360" s="1276"/>
      <c r="P360" s="1276"/>
      <c r="Q360" s="1276"/>
      <c r="R360" s="1276"/>
      <c r="S360" s="1276"/>
    </row>
    <row r="361" spans="1:19" s="738" customFormat="1" ht="17.399999999999999">
      <c r="A361" s="741"/>
      <c r="B361" s="711"/>
      <c r="C361" s="714" t="s">
        <v>370</v>
      </c>
      <c r="D361" s="700"/>
      <c r="E361" s="712"/>
      <c r="F361" s="715"/>
      <c r="G361" s="931"/>
      <c r="H361" s="743"/>
      <c r="I361" s="743"/>
      <c r="J361" s="743"/>
      <c r="K361" s="743"/>
      <c r="L361" s="743"/>
      <c r="M361" s="743"/>
      <c r="N361" s="1276"/>
      <c r="O361" s="1276"/>
      <c r="P361" s="1276"/>
      <c r="Q361" s="1276"/>
      <c r="R361" s="1276"/>
      <c r="S361" s="1276"/>
    </row>
    <row r="362" spans="1:19" s="738" customFormat="1" ht="17.399999999999999">
      <c r="A362" s="717"/>
      <c r="B362" s="718"/>
      <c r="C362" s="718"/>
      <c r="D362" s="700"/>
      <c r="E362" s="719"/>
      <c r="F362" s="744"/>
      <c r="G362" s="931"/>
      <c r="H362" s="1296"/>
      <c r="I362" s="1296"/>
      <c r="J362" s="1299"/>
      <c r="K362" s="1297"/>
      <c r="L362" s="1298"/>
      <c r="M362" s="1298"/>
      <c r="N362" s="1276"/>
      <c r="O362" s="1276"/>
      <c r="P362" s="1276"/>
      <c r="Q362" s="1276"/>
      <c r="R362" s="1276"/>
      <c r="S362" s="1276"/>
    </row>
    <row r="363" spans="1:19" s="738" customFormat="1" ht="17.399999999999999">
      <c r="A363" s="668" t="s">
        <v>1166</v>
      </c>
      <c r="B363" s="737"/>
      <c r="C363" s="669" t="s">
        <v>371</v>
      </c>
      <c r="D363" s="665"/>
      <c r="E363" s="666"/>
      <c r="F363" s="688"/>
      <c r="G363" s="931"/>
      <c r="H363" s="1296"/>
      <c r="I363" s="1296"/>
      <c r="J363" s="1299"/>
      <c r="K363" s="1297"/>
      <c r="L363" s="1298"/>
      <c r="M363" s="1298"/>
      <c r="N363" s="1276"/>
      <c r="O363" s="1276"/>
      <c r="P363" s="1276"/>
      <c r="Q363" s="1276"/>
      <c r="R363" s="1276"/>
      <c r="S363" s="1276"/>
    </row>
    <row r="364" spans="1:19" s="738" customFormat="1" ht="17.399999999999999">
      <c r="A364" s="745"/>
      <c r="B364" s="745"/>
      <c r="C364" s="746"/>
      <c r="D364" s="747"/>
      <c r="E364" s="748"/>
      <c r="F364" s="744"/>
      <c r="G364" s="931"/>
      <c r="H364" s="740"/>
      <c r="I364" s="740"/>
      <c r="J364" s="740"/>
      <c r="K364" s="740"/>
      <c r="L364" s="740"/>
      <c r="M364" s="740"/>
      <c r="N364" s="1276"/>
      <c r="O364" s="1276"/>
      <c r="P364" s="1276"/>
      <c r="Q364" s="1276"/>
      <c r="R364" s="1276"/>
      <c r="S364" s="1276"/>
    </row>
    <row r="365" spans="1:19" s="738" customFormat="1" ht="26.4">
      <c r="A365" s="745"/>
      <c r="B365" s="693" t="s">
        <v>634</v>
      </c>
      <c r="C365" s="718" t="s">
        <v>372</v>
      </c>
      <c r="D365" s="695" t="s">
        <v>1173</v>
      </c>
      <c r="E365" s="712">
        <v>1</v>
      </c>
      <c r="F365" s="749"/>
      <c r="G365" s="931">
        <f>(E365*F365)</f>
        <v>0</v>
      </c>
      <c r="H365" s="740"/>
      <c r="I365" s="740"/>
      <c r="J365" s="740"/>
      <c r="K365" s="740"/>
      <c r="L365" s="740"/>
      <c r="M365" s="740"/>
      <c r="N365" s="1276"/>
      <c r="O365" s="1276"/>
      <c r="P365" s="1276"/>
      <c r="Q365" s="1276"/>
      <c r="R365" s="1276"/>
      <c r="S365" s="1276"/>
    </row>
    <row r="366" spans="1:19" s="738" customFormat="1" ht="17.399999999999999">
      <c r="A366" s="745"/>
      <c r="B366" s="750"/>
      <c r="C366" s="750" t="s">
        <v>373</v>
      </c>
      <c r="D366" s="700"/>
      <c r="E366" s="719"/>
      <c r="F366" s="744"/>
      <c r="G366" s="931"/>
      <c r="H366" s="740"/>
      <c r="I366" s="740"/>
      <c r="J366" s="740"/>
      <c r="K366" s="740"/>
      <c r="L366" s="740"/>
      <c r="M366" s="740"/>
      <c r="N366" s="1276"/>
      <c r="O366" s="1276"/>
      <c r="P366" s="1276"/>
      <c r="Q366" s="1276"/>
      <c r="R366" s="1276"/>
      <c r="S366" s="1276"/>
    </row>
    <row r="367" spans="1:19" s="738" customFormat="1" ht="26.4">
      <c r="A367" s="745"/>
      <c r="B367" s="693" t="s">
        <v>634</v>
      </c>
      <c r="C367" s="718" t="s">
        <v>372</v>
      </c>
      <c r="D367" s="695" t="s">
        <v>1173</v>
      </c>
      <c r="E367" s="712">
        <v>1</v>
      </c>
      <c r="F367" s="749"/>
      <c r="G367" s="931">
        <f>(E367*F367)</f>
        <v>0</v>
      </c>
      <c r="H367" s="740"/>
      <c r="I367" s="740"/>
      <c r="J367" s="740"/>
      <c r="K367" s="740"/>
      <c r="L367" s="740"/>
      <c r="M367" s="740"/>
      <c r="N367" s="1276"/>
      <c r="O367" s="1276"/>
      <c r="P367" s="1276"/>
      <c r="Q367" s="1276"/>
      <c r="R367" s="1276"/>
      <c r="S367" s="1276"/>
    </row>
    <row r="368" spans="1:19" s="738" customFormat="1" ht="17.399999999999999">
      <c r="A368" s="745"/>
      <c r="B368" s="750"/>
      <c r="C368" s="750" t="s">
        <v>373</v>
      </c>
      <c r="D368" s="700"/>
      <c r="E368" s="719"/>
      <c r="F368" s="744"/>
      <c r="G368" s="931"/>
      <c r="H368" s="740"/>
      <c r="I368" s="740"/>
      <c r="J368" s="740"/>
      <c r="K368" s="740"/>
      <c r="L368" s="740"/>
      <c r="M368" s="740"/>
      <c r="N368" s="1276"/>
      <c r="O368" s="1276"/>
      <c r="P368" s="1276"/>
      <c r="Q368" s="1276"/>
      <c r="R368" s="1276"/>
      <c r="S368" s="1276"/>
    </row>
    <row r="369" spans="1:19" s="738" customFormat="1" ht="17.399999999999999">
      <c r="A369" s="692"/>
      <c r="B369" s="694"/>
      <c r="C369" s="694"/>
      <c r="D369" s="704"/>
      <c r="E369" s="705"/>
      <c r="F369" s="706"/>
      <c r="G369" s="931"/>
      <c r="H369" s="1276"/>
      <c r="I369" s="1276"/>
      <c r="J369" s="1276"/>
      <c r="K369" s="1276"/>
      <c r="L369" s="1276"/>
      <c r="M369" s="1276"/>
      <c r="N369" s="1276"/>
      <c r="O369" s="1276"/>
      <c r="P369" s="1276"/>
      <c r="Q369" s="1276"/>
      <c r="R369" s="1276"/>
      <c r="S369" s="1276"/>
    </row>
    <row r="370" spans="1:19">
      <c r="A370" s="722"/>
      <c r="B370" s="723"/>
      <c r="C370" s="724" t="s">
        <v>661</v>
      </c>
      <c r="D370" s="751" t="s">
        <v>656</v>
      </c>
      <c r="E370" s="751"/>
      <c r="F370" s="726"/>
      <c r="G370" s="933">
        <f>SUM(G324:G369)</f>
        <v>0</v>
      </c>
      <c r="H370" s="1300"/>
      <c r="I370" s="1300"/>
      <c r="J370" s="1300"/>
    </row>
    <row r="371" spans="1:19" s="738" customFormat="1" ht="17.399999999999999">
      <c r="A371" s="692"/>
      <c r="B371" s="694"/>
      <c r="C371" s="694"/>
      <c r="D371" s="700"/>
      <c r="E371" s="707"/>
      <c r="F371" s="706"/>
      <c r="G371" s="931"/>
      <c r="H371" s="1276"/>
      <c r="I371" s="1276"/>
      <c r="J371" s="1276"/>
      <c r="K371" s="1276"/>
      <c r="L371" s="1276"/>
      <c r="M371" s="1276"/>
      <c r="N371" s="1276"/>
      <c r="O371" s="1276"/>
      <c r="P371" s="1276"/>
      <c r="Q371" s="1276"/>
      <c r="R371" s="1276"/>
      <c r="S371" s="1276"/>
    </row>
    <row r="372" spans="1:19" s="667" customFormat="1" ht="26.4">
      <c r="A372" s="662" t="s">
        <v>1220</v>
      </c>
      <c r="B372" s="663"/>
      <c r="C372" s="664" t="s">
        <v>374</v>
      </c>
      <c r="D372" s="665"/>
      <c r="E372" s="666"/>
      <c r="F372" s="671"/>
      <c r="G372" s="931"/>
    </row>
    <row r="373" spans="1:19" s="672" customFormat="1" ht="17.399999999999999">
      <c r="A373" s="687"/>
      <c r="B373" s="669"/>
      <c r="C373" s="670"/>
      <c r="D373" s="665"/>
      <c r="E373" s="666"/>
      <c r="F373" s="671"/>
      <c r="G373" s="931"/>
    </row>
    <row r="374" spans="1:19" s="689" customFormat="1" ht="17.399999999999999">
      <c r="A374" s="668" t="s">
        <v>1161</v>
      </c>
      <c r="B374" s="663"/>
      <c r="C374" s="669" t="s">
        <v>270</v>
      </c>
      <c r="D374" s="665"/>
      <c r="E374" s="666"/>
      <c r="F374" s="688"/>
      <c r="G374" s="931"/>
      <c r="H374" s="672"/>
      <c r="I374" s="672"/>
      <c r="J374" s="672"/>
      <c r="K374" s="672"/>
      <c r="L374" s="672"/>
      <c r="M374" s="672"/>
      <c r="N374" s="672"/>
      <c r="O374" s="672"/>
      <c r="P374" s="672"/>
      <c r="Q374" s="672"/>
      <c r="R374" s="672"/>
      <c r="S374" s="672"/>
    </row>
    <row r="375" spans="1:19" s="691" customFormat="1" ht="17.399999999999999">
      <c r="A375" s="668"/>
      <c r="B375" s="669"/>
      <c r="C375" s="670"/>
      <c r="D375" s="665"/>
      <c r="E375" s="666"/>
      <c r="F375" s="690"/>
      <c r="G375" s="931"/>
      <c r="H375" s="672"/>
      <c r="I375" s="672"/>
      <c r="J375" s="672"/>
      <c r="K375" s="672"/>
      <c r="L375" s="672"/>
      <c r="M375" s="672"/>
      <c r="N375" s="672"/>
      <c r="O375" s="672"/>
      <c r="P375" s="672"/>
      <c r="Q375" s="672"/>
      <c r="R375" s="672"/>
      <c r="S375" s="672"/>
    </row>
    <row r="376" spans="1:19" s="698" customFormat="1" ht="79.2">
      <c r="A376" s="692"/>
      <c r="B376" s="693" t="s">
        <v>634</v>
      </c>
      <c r="C376" s="694" t="s">
        <v>271</v>
      </c>
      <c r="D376" s="695" t="s">
        <v>1173</v>
      </c>
      <c r="E376" s="696">
        <v>1</v>
      </c>
      <c r="F376" s="697"/>
      <c r="G376" s="931">
        <f>(E376*F376)</f>
        <v>0</v>
      </c>
      <c r="H376" s="1283"/>
      <c r="I376" s="1283"/>
      <c r="J376" s="1283"/>
      <c r="K376" s="1283"/>
      <c r="L376" s="1283"/>
      <c r="M376" s="1283"/>
      <c r="N376" s="1283"/>
      <c r="O376" s="1283"/>
      <c r="P376" s="1283"/>
      <c r="Q376" s="1283"/>
      <c r="R376" s="1283"/>
      <c r="S376" s="1283"/>
    </row>
    <row r="377" spans="1:19" s="691" customFormat="1" ht="17.399999999999999">
      <c r="A377" s="668"/>
      <c r="B377" s="669"/>
      <c r="C377" s="699" t="s">
        <v>272</v>
      </c>
      <c r="D377" s="700"/>
      <c r="E377" s="666"/>
      <c r="F377" s="690"/>
      <c r="G377" s="931"/>
      <c r="H377" s="672"/>
      <c r="I377" s="672"/>
      <c r="J377" s="672"/>
      <c r="K377" s="672"/>
      <c r="L377" s="672"/>
      <c r="M377" s="672"/>
      <c r="N377" s="672"/>
      <c r="O377" s="672"/>
      <c r="P377" s="672"/>
      <c r="Q377" s="672"/>
      <c r="R377" s="672"/>
      <c r="S377" s="672"/>
    </row>
    <row r="378" spans="1:19" s="738" customFormat="1" ht="17.399999999999999">
      <c r="A378" s="737"/>
      <c r="B378" s="693" t="s">
        <v>634</v>
      </c>
      <c r="C378" s="702" t="s">
        <v>273</v>
      </c>
      <c r="D378" s="695" t="s">
        <v>1173</v>
      </c>
      <c r="E378" s="696">
        <v>1</v>
      </c>
      <c r="F378" s="697"/>
      <c r="G378" s="931">
        <f>(E378*F378)</f>
        <v>0</v>
      </c>
      <c r="H378" s="1276"/>
      <c r="I378" s="1276"/>
      <c r="J378" s="1276"/>
      <c r="K378" s="1276"/>
      <c r="L378" s="1276"/>
      <c r="M378" s="1276"/>
      <c r="N378" s="1276"/>
      <c r="O378" s="1276"/>
      <c r="P378" s="1276"/>
      <c r="Q378" s="1276"/>
      <c r="R378" s="1276"/>
      <c r="S378" s="1276"/>
    </row>
    <row r="379" spans="1:19" s="691" customFormat="1" ht="17.399999999999999">
      <c r="A379" s="668"/>
      <c r="B379" s="669"/>
      <c r="C379" s="699" t="s">
        <v>274</v>
      </c>
      <c r="D379" s="700"/>
      <c r="E379" s="666"/>
      <c r="F379" s="690"/>
      <c r="G379" s="931"/>
      <c r="H379" s="672"/>
      <c r="I379" s="672"/>
      <c r="J379" s="672"/>
      <c r="K379" s="672"/>
      <c r="L379" s="672"/>
      <c r="M379" s="672"/>
      <c r="N379" s="672"/>
      <c r="O379" s="672"/>
      <c r="P379" s="672"/>
      <c r="Q379" s="672"/>
      <c r="R379" s="672"/>
      <c r="S379" s="672"/>
    </row>
    <row r="380" spans="1:19" s="738" customFormat="1" ht="26.4">
      <c r="A380" s="737"/>
      <c r="B380" s="693" t="s">
        <v>634</v>
      </c>
      <c r="C380" s="703" t="s">
        <v>277</v>
      </c>
      <c r="D380" s="695" t="s">
        <v>1173</v>
      </c>
      <c r="E380" s="696">
        <v>1</v>
      </c>
      <c r="F380" s="697"/>
      <c r="G380" s="931">
        <f>(E380*F380)</f>
        <v>0</v>
      </c>
      <c r="H380" s="1276"/>
      <c r="I380" s="1276"/>
      <c r="J380" s="1276"/>
      <c r="K380" s="1276"/>
      <c r="L380" s="1295"/>
      <c r="M380" s="1276"/>
      <c r="N380" s="1276"/>
      <c r="O380" s="1285"/>
      <c r="P380" s="1283"/>
      <c r="Q380" s="1276"/>
      <c r="R380" s="1276"/>
      <c r="S380" s="1276"/>
    </row>
    <row r="381" spans="1:19" s="691" customFormat="1" ht="17.399999999999999">
      <c r="A381" s="668"/>
      <c r="B381" s="669"/>
      <c r="C381" s="699" t="s">
        <v>278</v>
      </c>
      <c r="D381" s="700"/>
      <c r="E381" s="666"/>
      <c r="F381" s="690"/>
      <c r="G381" s="931"/>
      <c r="H381" s="672"/>
      <c r="I381" s="672"/>
      <c r="J381" s="672"/>
      <c r="K381" s="672"/>
      <c r="L381" s="1286"/>
      <c r="M381" s="672"/>
      <c r="N381" s="672"/>
      <c r="O381" s="1287"/>
      <c r="P381" s="672"/>
      <c r="Q381" s="672"/>
      <c r="R381" s="672"/>
      <c r="S381" s="672"/>
    </row>
    <row r="382" spans="1:19" s="738" customFormat="1" ht="17.399999999999999">
      <c r="A382" s="739"/>
      <c r="B382" s="739"/>
      <c r="C382" s="693"/>
      <c r="D382" s="704"/>
      <c r="E382" s="705"/>
      <c r="F382" s="706"/>
      <c r="G382" s="931"/>
      <c r="H382" s="1276"/>
      <c r="I382" s="1276"/>
      <c r="J382" s="1276"/>
      <c r="K382" s="1276"/>
      <c r="L382" s="1276"/>
      <c r="M382" s="1276"/>
      <c r="N382" s="1276"/>
      <c r="O382" s="1276"/>
      <c r="P382" s="1276"/>
      <c r="Q382" s="1276"/>
      <c r="R382" s="1276"/>
      <c r="S382" s="1276"/>
    </row>
    <row r="383" spans="1:19" s="738" customFormat="1" ht="17.399999999999999">
      <c r="A383" s="668" t="s">
        <v>1163</v>
      </c>
      <c r="B383" s="737"/>
      <c r="C383" s="669" t="s">
        <v>287</v>
      </c>
      <c r="D383" s="700"/>
      <c r="E383" s="707"/>
      <c r="F383" s="706"/>
      <c r="G383" s="931"/>
      <c r="H383" s="1276"/>
      <c r="I383" s="1276"/>
      <c r="J383" s="1276"/>
      <c r="K383" s="1276"/>
      <c r="L383" s="1276"/>
      <c r="M383" s="1276"/>
      <c r="N383" s="1276"/>
      <c r="O383" s="1276"/>
      <c r="P383" s="1276"/>
      <c r="Q383" s="1276"/>
      <c r="R383" s="1276"/>
      <c r="S383" s="1276"/>
    </row>
    <row r="384" spans="1:19" s="738" customFormat="1" ht="17.399999999999999">
      <c r="A384" s="692"/>
      <c r="B384" s="669"/>
      <c r="C384" s="694"/>
      <c r="D384" s="700"/>
      <c r="E384" s="707"/>
      <c r="F384" s="706"/>
      <c r="G384" s="931"/>
      <c r="H384" s="1276"/>
      <c r="I384" s="1276"/>
      <c r="J384" s="1276"/>
      <c r="K384" s="1276"/>
      <c r="L384" s="1276"/>
      <c r="M384" s="1276"/>
      <c r="N384" s="1276"/>
      <c r="O384" s="1276"/>
      <c r="P384" s="1276"/>
      <c r="Q384" s="1276"/>
      <c r="R384" s="1276"/>
      <c r="S384" s="1276"/>
    </row>
    <row r="385" spans="1:19" s="738" customFormat="1" ht="39.6">
      <c r="A385" s="692"/>
      <c r="B385" s="693" t="s">
        <v>634</v>
      </c>
      <c r="C385" s="708" t="s">
        <v>288</v>
      </c>
      <c r="D385" s="695" t="s">
        <v>1173</v>
      </c>
      <c r="E385" s="707">
        <v>1</v>
      </c>
      <c r="F385" s="647"/>
      <c r="G385" s="931">
        <f>(E385*F385)</f>
        <v>0</v>
      </c>
      <c r="H385" s="1276"/>
      <c r="I385" s="1276"/>
      <c r="J385" s="1276"/>
      <c r="K385" s="1276"/>
      <c r="L385" s="1276"/>
      <c r="M385" s="1276"/>
      <c r="N385" s="1276"/>
      <c r="O385" s="1276"/>
      <c r="P385" s="1276"/>
      <c r="Q385" s="1276"/>
      <c r="R385" s="1276"/>
      <c r="S385" s="1276"/>
    </row>
    <row r="386" spans="1:19" s="738" customFormat="1" ht="17.399999999999999">
      <c r="A386" s="692"/>
      <c r="B386" s="702"/>
      <c r="C386" s="708" t="s">
        <v>289</v>
      </c>
      <c r="D386" s="700"/>
      <c r="E386" s="707"/>
      <c r="F386" s="706"/>
      <c r="G386" s="931"/>
      <c r="H386" s="1276"/>
      <c r="I386" s="1276"/>
      <c r="J386" s="1276"/>
      <c r="K386" s="1276"/>
      <c r="L386" s="1276"/>
      <c r="M386" s="1276"/>
      <c r="N386" s="1276"/>
      <c r="O386" s="1276"/>
      <c r="P386" s="1276"/>
      <c r="Q386" s="1276"/>
      <c r="R386" s="1276"/>
      <c r="S386" s="1276"/>
    </row>
    <row r="387" spans="1:19" s="738" customFormat="1" ht="17.399999999999999">
      <c r="A387" s="692"/>
      <c r="B387" s="693" t="s">
        <v>634</v>
      </c>
      <c r="C387" s="702" t="s">
        <v>375</v>
      </c>
      <c r="D387" s="695" t="s">
        <v>1173</v>
      </c>
      <c r="E387" s="696">
        <v>1</v>
      </c>
      <c r="F387" s="709"/>
      <c r="G387" s="931">
        <f>(E387*F387)</f>
        <v>0</v>
      </c>
      <c r="H387" s="1276"/>
      <c r="I387" s="1276"/>
      <c r="J387" s="1276"/>
      <c r="K387" s="1276"/>
      <c r="L387" s="1276"/>
      <c r="M387" s="1276"/>
      <c r="N387" s="1276"/>
      <c r="O387" s="1276"/>
      <c r="P387" s="1276"/>
      <c r="Q387" s="1276"/>
      <c r="R387" s="1276"/>
      <c r="S387" s="1276"/>
    </row>
    <row r="388" spans="1:19" s="738" customFormat="1" ht="17.399999999999999">
      <c r="A388" s="692"/>
      <c r="B388" s="694"/>
      <c r="C388" s="710" t="s">
        <v>291</v>
      </c>
      <c r="D388" s="700"/>
      <c r="E388" s="696"/>
      <c r="F388" s="706"/>
      <c r="G388" s="931"/>
      <c r="H388" s="1276"/>
      <c r="I388" s="1276"/>
      <c r="J388" s="1276"/>
      <c r="K388" s="1276"/>
      <c r="L388" s="1276"/>
      <c r="M388" s="1276"/>
      <c r="N388" s="1276"/>
      <c r="O388" s="1276"/>
      <c r="P388" s="1276"/>
      <c r="Q388" s="1276"/>
      <c r="R388" s="1276"/>
      <c r="S388" s="1276"/>
    </row>
    <row r="389" spans="1:19" s="738" customFormat="1" ht="17.399999999999999">
      <c r="A389" s="692"/>
      <c r="B389" s="694"/>
      <c r="C389" s="694"/>
      <c r="D389" s="704"/>
      <c r="E389" s="705"/>
      <c r="F389" s="706"/>
      <c r="G389" s="931"/>
      <c r="H389" s="1276"/>
      <c r="I389" s="1276"/>
      <c r="J389" s="1276"/>
      <c r="K389" s="1276"/>
      <c r="L389" s="1276"/>
      <c r="M389" s="1276"/>
      <c r="N389" s="1276"/>
      <c r="O389" s="1276"/>
      <c r="P389" s="1276"/>
      <c r="Q389" s="1276"/>
      <c r="R389" s="1276"/>
      <c r="S389" s="1276"/>
    </row>
    <row r="390" spans="1:19" s="738" customFormat="1" ht="17.399999999999999">
      <c r="A390" s="668" t="s">
        <v>1165</v>
      </c>
      <c r="B390" s="737"/>
      <c r="C390" s="669" t="s">
        <v>292</v>
      </c>
      <c r="D390" s="665"/>
      <c r="E390" s="666"/>
      <c r="F390" s="671"/>
      <c r="G390" s="931"/>
      <c r="H390" s="672"/>
      <c r="I390" s="672"/>
      <c r="J390" s="672"/>
      <c r="K390" s="672"/>
      <c r="L390" s="672"/>
      <c r="M390" s="672"/>
      <c r="N390" s="672"/>
      <c r="O390" s="1276"/>
      <c r="P390" s="1276"/>
      <c r="Q390" s="1276"/>
      <c r="R390" s="1276"/>
      <c r="S390" s="1276"/>
    </row>
    <row r="391" spans="1:19" s="738" customFormat="1" ht="17.399999999999999">
      <c r="A391" s="668"/>
      <c r="B391" s="669"/>
      <c r="C391" s="670"/>
      <c r="D391" s="665"/>
      <c r="E391" s="666"/>
      <c r="F391" s="671"/>
      <c r="G391" s="931"/>
      <c r="H391" s="672"/>
      <c r="I391" s="672"/>
      <c r="J391" s="672"/>
      <c r="K391" s="672"/>
      <c r="L391" s="672"/>
      <c r="M391" s="672"/>
      <c r="N391" s="672"/>
      <c r="O391" s="1276"/>
      <c r="P391" s="1276"/>
      <c r="Q391" s="1276"/>
      <c r="R391" s="1276"/>
      <c r="S391" s="1276"/>
    </row>
    <row r="392" spans="1:19" s="738" customFormat="1" ht="26.4">
      <c r="A392" s="668"/>
      <c r="B392" s="693" t="s">
        <v>634</v>
      </c>
      <c r="C392" s="670" t="s">
        <v>376</v>
      </c>
      <c r="D392" s="695" t="s">
        <v>1173</v>
      </c>
      <c r="E392" s="666">
        <v>2</v>
      </c>
      <c r="F392" s="716"/>
      <c r="G392" s="931">
        <f>(E392*F392)</f>
        <v>0</v>
      </c>
      <c r="H392" s="672"/>
      <c r="I392" s="672"/>
      <c r="J392" s="672"/>
      <c r="K392" s="672"/>
      <c r="L392" s="672"/>
      <c r="M392" s="672"/>
      <c r="N392" s="672"/>
      <c r="O392" s="1276"/>
      <c r="P392" s="1276"/>
      <c r="Q392" s="1276"/>
      <c r="R392" s="1276"/>
      <c r="S392" s="1276"/>
    </row>
    <row r="393" spans="1:19" s="738" customFormat="1" ht="17.399999999999999">
      <c r="A393" s="668"/>
      <c r="B393" s="713"/>
      <c r="C393" s="670" t="s">
        <v>377</v>
      </c>
      <c r="D393" s="700"/>
      <c r="E393" s="666"/>
      <c r="F393" s="671"/>
      <c r="G393" s="931"/>
      <c r="H393" s="672"/>
      <c r="I393" s="672"/>
      <c r="J393" s="672"/>
      <c r="K393" s="672"/>
      <c r="L393" s="672"/>
      <c r="M393" s="672"/>
      <c r="N393" s="672"/>
      <c r="O393" s="1276"/>
      <c r="P393" s="1276"/>
      <c r="Q393" s="1276"/>
      <c r="R393" s="1276"/>
      <c r="S393" s="1276"/>
    </row>
    <row r="394" spans="1:19" s="738" customFormat="1" ht="17.399999999999999">
      <c r="A394" s="668"/>
      <c r="B394" s="693" t="s">
        <v>634</v>
      </c>
      <c r="C394" s="670" t="s">
        <v>378</v>
      </c>
      <c r="D394" s="695" t="s">
        <v>1173</v>
      </c>
      <c r="E394" s="666">
        <v>2</v>
      </c>
      <c r="F394" s="716"/>
      <c r="G394" s="931"/>
      <c r="H394" s="672"/>
      <c r="I394" s="672"/>
      <c r="J394" s="672"/>
      <c r="K394" s="672"/>
      <c r="L394" s="672"/>
      <c r="M394" s="672"/>
      <c r="N394" s="672"/>
      <c r="O394" s="1276"/>
      <c r="P394" s="1276"/>
      <c r="Q394" s="1276"/>
      <c r="R394" s="1276"/>
      <c r="S394" s="1276"/>
    </row>
    <row r="395" spans="1:19" s="738" customFormat="1" ht="17.399999999999999">
      <c r="A395" s="668"/>
      <c r="B395" s="713"/>
      <c r="C395" s="670" t="s">
        <v>379</v>
      </c>
      <c r="D395" s="700"/>
      <c r="E395" s="666"/>
      <c r="F395" s="671"/>
      <c r="G395" s="931"/>
      <c r="H395" s="672"/>
      <c r="I395" s="672"/>
      <c r="J395" s="672"/>
      <c r="K395" s="672"/>
      <c r="L395" s="672"/>
      <c r="M395" s="672"/>
      <c r="N395" s="672"/>
      <c r="O395" s="1276"/>
      <c r="P395" s="1276"/>
      <c r="Q395" s="1276"/>
      <c r="R395" s="1276"/>
      <c r="S395" s="1276"/>
    </row>
    <row r="396" spans="1:19" s="738" customFormat="1" ht="17.399999999999999">
      <c r="A396" s="717"/>
      <c r="B396" s="693" t="s">
        <v>634</v>
      </c>
      <c r="C396" s="714" t="s">
        <v>380</v>
      </c>
      <c r="D396" s="695" t="s">
        <v>1173</v>
      </c>
      <c r="E396" s="719">
        <v>4</v>
      </c>
      <c r="F396" s="697"/>
      <c r="G396" s="931">
        <f>(E396*F396)</f>
        <v>0</v>
      </c>
      <c r="H396" s="740"/>
      <c r="I396" s="740"/>
      <c r="J396" s="740"/>
      <c r="K396" s="740"/>
      <c r="L396" s="740"/>
      <c r="M396" s="740"/>
      <c r="N396" s="1276"/>
      <c r="O396" s="1276"/>
      <c r="P396" s="1276"/>
      <c r="Q396" s="1276"/>
      <c r="R396" s="1276"/>
      <c r="S396" s="1276"/>
    </row>
    <row r="397" spans="1:19" s="738" customFormat="1" ht="17.399999999999999">
      <c r="A397" s="717"/>
      <c r="B397" s="718"/>
      <c r="C397" s="718" t="s">
        <v>381</v>
      </c>
      <c r="D397" s="700"/>
      <c r="E397" s="719"/>
      <c r="F397" s="721"/>
      <c r="G397" s="931"/>
      <c r="H397" s="740"/>
      <c r="I397" s="740"/>
      <c r="J397" s="740"/>
      <c r="K397" s="740"/>
      <c r="L397" s="740"/>
      <c r="M397" s="740"/>
      <c r="N397" s="1276"/>
      <c r="O397" s="1276"/>
      <c r="P397" s="1276"/>
      <c r="Q397" s="1276"/>
      <c r="R397" s="1276"/>
      <c r="S397" s="1276"/>
    </row>
    <row r="398" spans="1:19" s="738" customFormat="1" ht="26.4">
      <c r="A398" s="717"/>
      <c r="B398" s="693" t="s">
        <v>634</v>
      </c>
      <c r="C398" s="714" t="s">
        <v>357</v>
      </c>
      <c r="D398" s="695" t="s">
        <v>1173</v>
      </c>
      <c r="E398" s="696">
        <v>5</v>
      </c>
      <c r="F398" s="697"/>
      <c r="G398" s="931">
        <f>(E398*F398)</f>
        <v>0</v>
      </c>
      <c r="H398" s="740"/>
      <c r="I398" s="740"/>
      <c r="J398" s="740"/>
      <c r="K398" s="740"/>
      <c r="L398" s="740"/>
      <c r="M398" s="740"/>
      <c r="N398" s="1276"/>
      <c r="O398" s="1276"/>
      <c r="P398" s="1276"/>
      <c r="Q398" s="1276"/>
      <c r="R398" s="1276"/>
      <c r="S398" s="1276"/>
    </row>
    <row r="399" spans="1:19" s="738" customFormat="1" ht="17.399999999999999">
      <c r="A399" s="717"/>
      <c r="B399" s="718"/>
      <c r="C399" s="718" t="s">
        <v>358</v>
      </c>
      <c r="D399" s="700"/>
      <c r="E399" s="719"/>
      <c r="F399" s="721"/>
      <c r="G399" s="931"/>
      <c r="H399" s="740"/>
      <c r="I399" s="740"/>
      <c r="J399" s="740"/>
      <c r="K399" s="740"/>
      <c r="L399" s="740"/>
      <c r="M399" s="740"/>
      <c r="N399" s="1276"/>
      <c r="O399" s="1276"/>
      <c r="P399" s="1276"/>
      <c r="Q399" s="1276"/>
      <c r="R399" s="1276"/>
      <c r="S399" s="1276"/>
    </row>
    <row r="400" spans="1:19" s="738" customFormat="1" ht="17.399999999999999">
      <c r="A400" s="717"/>
      <c r="B400" s="693" t="s">
        <v>634</v>
      </c>
      <c r="C400" s="714" t="s">
        <v>359</v>
      </c>
      <c r="D400" s="695" t="s">
        <v>1173</v>
      </c>
      <c r="E400" s="719">
        <v>1</v>
      </c>
      <c r="F400" s="697"/>
      <c r="G400" s="931">
        <f>(E400*F400)</f>
        <v>0</v>
      </c>
      <c r="H400" s="740"/>
      <c r="I400" s="740"/>
      <c r="J400" s="740"/>
      <c r="K400" s="740"/>
      <c r="L400" s="740"/>
      <c r="M400" s="740"/>
      <c r="N400" s="1276"/>
      <c r="O400" s="1276"/>
      <c r="P400" s="1276"/>
      <c r="Q400" s="1276"/>
      <c r="R400" s="1276"/>
      <c r="S400" s="1276"/>
    </row>
    <row r="401" spans="1:19" s="738" customFormat="1" ht="17.399999999999999">
      <c r="A401" s="717"/>
      <c r="B401" s="718"/>
      <c r="C401" s="718" t="s">
        <v>360</v>
      </c>
      <c r="D401" s="700"/>
      <c r="E401" s="719"/>
      <c r="F401" s="721"/>
      <c r="G401" s="931"/>
      <c r="H401" s="740"/>
      <c r="I401" s="740"/>
      <c r="J401" s="740"/>
      <c r="K401" s="740"/>
      <c r="L401" s="740"/>
      <c r="M401" s="740"/>
      <c r="N401" s="1276"/>
      <c r="O401" s="1276"/>
      <c r="P401" s="1276"/>
      <c r="Q401" s="1276"/>
      <c r="R401" s="1276"/>
      <c r="S401" s="1276"/>
    </row>
    <row r="402" spans="1:19" s="738" customFormat="1" ht="39.6">
      <c r="A402" s="741"/>
      <c r="B402" s="693" t="s">
        <v>634</v>
      </c>
      <c r="C402" s="742" t="s">
        <v>361</v>
      </c>
      <c r="D402" s="695" t="s">
        <v>1173</v>
      </c>
      <c r="E402" s="712">
        <v>2</v>
      </c>
      <c r="F402" s="697"/>
      <c r="G402" s="931">
        <f>(E402*F402)</f>
        <v>0</v>
      </c>
      <c r="H402" s="743"/>
      <c r="I402" s="743"/>
      <c r="J402" s="743"/>
      <c r="K402" s="743"/>
      <c r="L402" s="743"/>
      <c r="M402" s="743"/>
      <c r="N402" s="1276"/>
      <c r="O402" s="1276"/>
      <c r="P402" s="1276"/>
      <c r="Q402" s="1276"/>
      <c r="R402" s="1276"/>
      <c r="S402" s="1276"/>
    </row>
    <row r="403" spans="1:19" s="738" customFormat="1" ht="26.4">
      <c r="A403" s="741"/>
      <c r="B403" s="711"/>
      <c r="C403" s="718" t="s">
        <v>362</v>
      </c>
      <c r="D403" s="700"/>
      <c r="E403" s="712"/>
      <c r="F403" s="715"/>
      <c r="G403" s="931"/>
      <c r="H403" s="743"/>
      <c r="I403" s="743"/>
      <c r="J403" s="743"/>
      <c r="K403" s="743"/>
      <c r="L403" s="743"/>
      <c r="M403" s="743"/>
      <c r="N403" s="1276"/>
      <c r="O403" s="1276"/>
      <c r="P403" s="1276"/>
      <c r="Q403" s="1276"/>
      <c r="R403" s="1276"/>
      <c r="S403" s="1276"/>
    </row>
    <row r="404" spans="1:19" s="738" customFormat="1" ht="26.4">
      <c r="A404" s="741"/>
      <c r="B404" s="693" t="s">
        <v>634</v>
      </c>
      <c r="C404" s="711" t="s">
        <v>382</v>
      </c>
      <c r="D404" s="695" t="s">
        <v>1173</v>
      </c>
      <c r="E404" s="712">
        <v>3</v>
      </c>
      <c r="F404" s="697"/>
      <c r="G404" s="931">
        <f>(E404*F404)</f>
        <v>0</v>
      </c>
      <c r="H404" s="743"/>
      <c r="I404" s="743"/>
      <c r="J404" s="743"/>
      <c r="K404" s="743"/>
      <c r="L404" s="743"/>
      <c r="M404" s="743"/>
      <c r="N404" s="1276"/>
      <c r="O404" s="1276"/>
      <c r="P404" s="1276"/>
      <c r="Q404" s="1276"/>
      <c r="R404" s="1276"/>
      <c r="S404" s="1276"/>
    </row>
    <row r="405" spans="1:19" s="738" customFormat="1" ht="17.399999999999999">
      <c r="A405" s="741"/>
      <c r="B405" s="711"/>
      <c r="C405" s="714" t="s">
        <v>383</v>
      </c>
      <c r="D405" s="700"/>
      <c r="E405" s="712"/>
      <c r="F405" s="715"/>
      <c r="G405" s="931"/>
      <c r="H405" s="743"/>
      <c r="I405" s="743"/>
      <c r="J405" s="743"/>
      <c r="K405" s="743"/>
      <c r="L405" s="743"/>
      <c r="M405" s="743"/>
      <c r="N405" s="1276"/>
      <c r="O405" s="1276"/>
      <c r="P405" s="1276"/>
      <c r="Q405" s="1276"/>
      <c r="R405" s="1276"/>
      <c r="S405" s="1276"/>
    </row>
    <row r="406" spans="1:19" s="738" customFormat="1" ht="17.399999999999999">
      <c r="A406" s="717"/>
      <c r="B406" s="693" t="s">
        <v>634</v>
      </c>
      <c r="C406" s="714" t="s">
        <v>365</v>
      </c>
      <c r="D406" s="695" t="s">
        <v>1173</v>
      </c>
      <c r="E406" s="719">
        <v>2</v>
      </c>
      <c r="F406" s="697"/>
      <c r="G406" s="931">
        <f>(E406*F406)</f>
        <v>0</v>
      </c>
      <c r="H406" s="740"/>
      <c r="I406" s="740"/>
      <c r="J406" s="740"/>
      <c r="K406" s="740"/>
      <c r="L406" s="740"/>
      <c r="M406" s="740"/>
      <c r="N406" s="1276"/>
      <c r="O406" s="1276"/>
      <c r="P406" s="1276"/>
      <c r="Q406" s="1276"/>
      <c r="R406" s="1276"/>
      <c r="S406" s="1276"/>
    </row>
    <row r="407" spans="1:19" s="738" customFormat="1" ht="17.399999999999999">
      <c r="A407" s="717"/>
      <c r="B407" s="718"/>
      <c r="C407" s="718" t="s">
        <v>366</v>
      </c>
      <c r="D407" s="700"/>
      <c r="E407" s="719"/>
      <c r="F407" s="721"/>
      <c r="G407" s="931"/>
      <c r="H407" s="740"/>
      <c r="I407" s="740"/>
      <c r="J407" s="740"/>
      <c r="K407" s="740"/>
      <c r="L407" s="740"/>
      <c r="M407" s="740"/>
      <c r="N407" s="1276"/>
      <c r="O407" s="1276"/>
      <c r="P407" s="1276"/>
      <c r="Q407" s="1276"/>
      <c r="R407" s="1276"/>
      <c r="S407" s="1276"/>
    </row>
    <row r="408" spans="1:19" s="738" customFormat="1" ht="17.399999999999999">
      <c r="A408" s="717"/>
      <c r="B408" s="693" t="s">
        <v>634</v>
      </c>
      <c r="C408" s="714" t="s">
        <v>367</v>
      </c>
      <c r="D408" s="695" t="s">
        <v>1173</v>
      </c>
      <c r="E408" s="719">
        <v>2</v>
      </c>
      <c r="F408" s="697"/>
      <c r="G408" s="931">
        <f>(E408*F408)</f>
        <v>0</v>
      </c>
      <c r="H408" s="740"/>
      <c r="I408" s="740"/>
      <c r="J408" s="740"/>
      <c r="K408" s="740"/>
      <c r="L408" s="740"/>
      <c r="M408" s="740"/>
      <c r="N408" s="1276"/>
      <c r="O408" s="1276"/>
      <c r="P408" s="1276"/>
      <c r="Q408" s="1276"/>
      <c r="R408" s="1276"/>
      <c r="S408" s="1276"/>
    </row>
    <row r="409" spans="1:19" s="738" customFormat="1" ht="17.399999999999999">
      <c r="A409" s="717"/>
      <c r="B409" s="718"/>
      <c r="C409" s="718" t="s">
        <v>368</v>
      </c>
      <c r="D409" s="700"/>
      <c r="E409" s="719"/>
      <c r="F409" s="721"/>
      <c r="G409" s="931"/>
      <c r="H409" s="740"/>
      <c r="I409" s="740"/>
      <c r="J409" s="740"/>
      <c r="K409" s="740"/>
      <c r="L409" s="740"/>
      <c r="M409" s="740"/>
      <c r="N409" s="1276"/>
      <c r="O409" s="1276"/>
      <c r="P409" s="1276"/>
      <c r="Q409" s="1276"/>
      <c r="R409" s="1276"/>
      <c r="S409" s="1276"/>
    </row>
    <row r="410" spans="1:19" s="738" customFormat="1" ht="26.4">
      <c r="A410" s="717"/>
      <c r="B410" s="718"/>
      <c r="C410" s="718" t="s">
        <v>384</v>
      </c>
      <c r="D410" s="695" t="s">
        <v>1173</v>
      </c>
      <c r="E410" s="719">
        <v>1</v>
      </c>
      <c r="F410" s="697"/>
      <c r="G410" s="931">
        <f>(E410*F410)</f>
        <v>0</v>
      </c>
      <c r="H410" s="1296"/>
      <c r="I410" s="1296"/>
      <c r="J410" s="740"/>
      <c r="K410" s="1297"/>
      <c r="L410" s="1298"/>
      <c r="M410" s="1298"/>
      <c r="N410" s="1276"/>
      <c r="O410" s="1276"/>
      <c r="P410" s="1276"/>
      <c r="Q410" s="1276"/>
      <c r="R410" s="1276"/>
      <c r="S410" s="1276"/>
    </row>
    <row r="411" spans="1:19" s="738" customFormat="1" ht="17.399999999999999">
      <c r="A411" s="717"/>
      <c r="B411" s="718"/>
      <c r="C411" s="718" t="s">
        <v>385</v>
      </c>
      <c r="D411" s="700"/>
      <c r="E411" s="719"/>
      <c r="F411" s="721"/>
      <c r="G411" s="931"/>
      <c r="H411" s="1296"/>
      <c r="I411" s="1296"/>
      <c r="J411" s="740"/>
      <c r="K411" s="1297"/>
      <c r="L411" s="1298"/>
      <c r="M411" s="1298"/>
      <c r="N411" s="1276"/>
      <c r="O411" s="1276"/>
      <c r="P411" s="1276"/>
      <c r="Q411" s="1276"/>
      <c r="R411" s="1276"/>
      <c r="S411" s="1276"/>
    </row>
    <row r="412" spans="1:19" s="738" customFormat="1" ht="26.4">
      <c r="A412" s="717"/>
      <c r="B412" s="693" t="s">
        <v>634</v>
      </c>
      <c r="C412" s="718" t="s">
        <v>305</v>
      </c>
      <c r="D412" s="695" t="s">
        <v>1173</v>
      </c>
      <c r="E412" s="719">
        <v>1</v>
      </c>
      <c r="F412" s="697"/>
      <c r="G412" s="931">
        <f>(E412*F412)</f>
        <v>0</v>
      </c>
      <c r="H412" s="1296"/>
      <c r="I412" s="1296"/>
      <c r="J412" s="740"/>
      <c r="K412" s="1297"/>
      <c r="L412" s="1298"/>
      <c r="M412" s="1298"/>
      <c r="N412" s="1276"/>
      <c r="O412" s="1276"/>
      <c r="P412" s="1276"/>
      <c r="Q412" s="1276"/>
      <c r="R412" s="1276"/>
      <c r="S412" s="1276"/>
    </row>
    <row r="413" spans="1:19" s="738" customFormat="1" ht="17.399999999999999">
      <c r="A413" s="717"/>
      <c r="B413" s="718"/>
      <c r="C413" s="718" t="s">
        <v>306</v>
      </c>
      <c r="D413" s="700"/>
      <c r="E413" s="719"/>
      <c r="F413" s="721"/>
      <c r="G413" s="931"/>
      <c r="H413" s="1296"/>
      <c r="I413" s="1296"/>
      <c r="J413" s="740"/>
      <c r="K413" s="1297"/>
      <c r="L413" s="1298"/>
      <c r="M413" s="1298"/>
      <c r="N413" s="1276"/>
      <c r="O413" s="1276"/>
      <c r="P413" s="1276"/>
      <c r="Q413" s="1276"/>
      <c r="R413" s="1276"/>
      <c r="S413" s="1276"/>
    </row>
    <row r="414" spans="1:19" s="738" customFormat="1" ht="39.6">
      <c r="A414" s="741"/>
      <c r="B414" s="693" t="s">
        <v>634</v>
      </c>
      <c r="C414" s="711" t="s">
        <v>369</v>
      </c>
      <c r="D414" s="695" t="s">
        <v>1173</v>
      </c>
      <c r="E414" s="712">
        <v>1</v>
      </c>
      <c r="F414" s="697"/>
      <c r="G414" s="931">
        <f>(E414*F414)</f>
        <v>0</v>
      </c>
      <c r="H414" s="743"/>
      <c r="I414" s="743"/>
      <c r="J414" s="743"/>
      <c r="K414" s="743"/>
      <c r="L414" s="743"/>
      <c r="M414" s="743"/>
      <c r="N414" s="1276"/>
      <c r="O414" s="1276"/>
      <c r="P414" s="1276"/>
      <c r="Q414" s="1276"/>
      <c r="R414" s="1276"/>
      <c r="S414" s="1276"/>
    </row>
    <row r="415" spans="1:19" s="738" customFormat="1" ht="17.399999999999999">
      <c r="A415" s="741"/>
      <c r="B415" s="711"/>
      <c r="C415" s="714" t="s">
        <v>370</v>
      </c>
      <c r="D415" s="700"/>
      <c r="E415" s="712"/>
      <c r="F415" s="715"/>
      <c r="G415" s="931"/>
      <c r="H415" s="743"/>
      <c r="I415" s="743"/>
      <c r="J415" s="743"/>
      <c r="K415" s="743"/>
      <c r="L415" s="743"/>
      <c r="M415" s="743"/>
      <c r="N415" s="1276"/>
      <c r="O415" s="1276"/>
      <c r="P415" s="1276"/>
      <c r="Q415" s="1276"/>
      <c r="R415" s="1276"/>
      <c r="S415" s="1276"/>
    </row>
    <row r="416" spans="1:19" s="738" customFormat="1" ht="17.399999999999999">
      <c r="A416" s="717"/>
      <c r="B416" s="718"/>
      <c r="C416" s="718"/>
      <c r="D416" s="700"/>
      <c r="E416" s="719"/>
      <c r="F416" s="744"/>
      <c r="G416" s="931"/>
      <c r="H416" s="1296"/>
      <c r="I416" s="1296"/>
      <c r="J416" s="1299"/>
      <c r="K416" s="1297"/>
      <c r="L416" s="1298"/>
      <c r="M416" s="1298"/>
      <c r="N416" s="1276"/>
      <c r="O416" s="1276"/>
      <c r="P416" s="1276"/>
      <c r="Q416" s="1276"/>
      <c r="R416" s="1276"/>
      <c r="S416" s="1276"/>
    </row>
    <row r="417" spans="1:19" s="738" customFormat="1" ht="17.399999999999999">
      <c r="A417" s="668" t="s">
        <v>1166</v>
      </c>
      <c r="B417" s="737"/>
      <c r="C417" s="669" t="s">
        <v>371</v>
      </c>
      <c r="D417" s="665"/>
      <c r="E417" s="666"/>
      <c r="F417" s="688"/>
      <c r="G417" s="931"/>
      <c r="H417" s="1296"/>
      <c r="I417" s="1296"/>
      <c r="J417" s="1299"/>
      <c r="K417" s="1297"/>
      <c r="L417" s="1298"/>
      <c r="M417" s="1298"/>
      <c r="N417" s="1276"/>
      <c r="O417" s="1276"/>
      <c r="P417" s="1276"/>
      <c r="Q417" s="1276"/>
      <c r="R417" s="1276"/>
      <c r="S417" s="1276"/>
    </row>
    <row r="418" spans="1:19" s="738" customFormat="1" ht="17.399999999999999">
      <c r="A418" s="745"/>
      <c r="B418" s="745"/>
      <c r="C418" s="746"/>
      <c r="D418" s="747"/>
      <c r="E418" s="748"/>
      <c r="F418" s="744"/>
      <c r="G418" s="931"/>
      <c r="H418" s="740"/>
      <c r="I418" s="740"/>
      <c r="J418" s="740"/>
      <c r="K418" s="740"/>
      <c r="L418" s="740"/>
      <c r="M418" s="740"/>
      <c r="N418" s="1276"/>
      <c r="O418" s="1276"/>
      <c r="P418" s="1276"/>
      <c r="Q418" s="1276"/>
      <c r="R418" s="1276"/>
      <c r="S418" s="1276"/>
    </row>
    <row r="419" spans="1:19" s="738" customFormat="1" ht="26.4">
      <c r="A419" s="745"/>
      <c r="B419" s="693" t="s">
        <v>634</v>
      </c>
      <c r="C419" s="718" t="s">
        <v>372</v>
      </c>
      <c r="D419" s="695" t="s">
        <v>1173</v>
      </c>
      <c r="E419" s="712">
        <v>1</v>
      </c>
      <c r="F419" s="749"/>
      <c r="G419" s="931">
        <f>(E419*F419)</f>
        <v>0</v>
      </c>
      <c r="H419" s="740"/>
      <c r="I419" s="740"/>
      <c r="J419" s="740"/>
      <c r="K419" s="740"/>
      <c r="L419" s="740"/>
      <c r="M419" s="740"/>
      <c r="N419" s="1276"/>
      <c r="O419" s="1276"/>
      <c r="P419" s="1276"/>
      <c r="Q419" s="1276"/>
      <c r="R419" s="1276"/>
      <c r="S419" s="1276"/>
    </row>
    <row r="420" spans="1:19" s="738" customFormat="1" ht="17.399999999999999">
      <c r="A420" s="745"/>
      <c r="B420" s="750"/>
      <c r="C420" s="750" t="s">
        <v>373</v>
      </c>
      <c r="D420" s="700"/>
      <c r="E420" s="719"/>
      <c r="F420" s="744"/>
      <c r="G420" s="931"/>
      <c r="H420" s="740"/>
      <c r="I420" s="740"/>
      <c r="J420" s="740"/>
      <c r="K420" s="740"/>
      <c r="L420" s="740"/>
      <c r="M420" s="740"/>
      <c r="N420" s="1276"/>
      <c r="O420" s="1276"/>
      <c r="P420" s="1276"/>
      <c r="Q420" s="1276"/>
      <c r="R420" s="1276"/>
      <c r="S420" s="1276"/>
    </row>
    <row r="421" spans="1:19" s="738" customFormat="1" ht="26.4">
      <c r="A421" s="745"/>
      <c r="B421" s="693" t="s">
        <v>634</v>
      </c>
      <c r="C421" s="718" t="s">
        <v>372</v>
      </c>
      <c r="D421" s="695" t="s">
        <v>1173</v>
      </c>
      <c r="E421" s="712">
        <v>1</v>
      </c>
      <c r="F421" s="749"/>
      <c r="G421" s="931">
        <f>(E421*F421)</f>
        <v>0</v>
      </c>
      <c r="H421" s="740"/>
      <c r="I421" s="740"/>
      <c r="J421" s="740"/>
      <c r="K421" s="740"/>
      <c r="L421" s="740"/>
      <c r="M421" s="740"/>
      <c r="N421" s="1276"/>
      <c r="O421" s="1276"/>
      <c r="P421" s="1276"/>
      <c r="Q421" s="1276"/>
      <c r="R421" s="1276"/>
      <c r="S421" s="1276"/>
    </row>
    <row r="422" spans="1:19" s="738" customFormat="1" ht="17.399999999999999">
      <c r="A422" s="745"/>
      <c r="B422" s="750"/>
      <c r="C422" s="750" t="s">
        <v>373</v>
      </c>
      <c r="D422" s="700"/>
      <c r="E422" s="719"/>
      <c r="F422" s="744"/>
      <c r="G422" s="944"/>
      <c r="H422" s="740"/>
      <c r="I422" s="740"/>
      <c r="J422" s="740"/>
      <c r="K422" s="740"/>
      <c r="L422" s="740"/>
      <c r="M422" s="740"/>
      <c r="N422" s="1276"/>
      <c r="O422" s="1276"/>
      <c r="P422" s="1276"/>
      <c r="Q422" s="1276"/>
      <c r="R422" s="1276"/>
      <c r="S422" s="1276"/>
    </row>
    <row r="423" spans="1:19" s="738" customFormat="1" ht="17.399999999999999">
      <c r="A423" s="745"/>
      <c r="B423" s="750"/>
      <c r="C423" s="750"/>
      <c r="D423" s="752"/>
      <c r="E423" s="719"/>
      <c r="F423" s="706"/>
      <c r="G423" s="941"/>
      <c r="H423" s="1276"/>
      <c r="I423" s="1276"/>
      <c r="J423" s="1276"/>
      <c r="K423" s="1276"/>
      <c r="L423" s="1276"/>
      <c r="M423" s="1276"/>
      <c r="N423" s="1276"/>
      <c r="O423" s="1276"/>
      <c r="P423" s="1276"/>
      <c r="Q423" s="1276"/>
      <c r="R423" s="1276"/>
      <c r="S423" s="1276"/>
    </row>
    <row r="424" spans="1:19">
      <c r="A424" s="722"/>
      <c r="B424" s="723"/>
      <c r="C424" s="724" t="s">
        <v>661</v>
      </c>
      <c r="D424" s="751" t="s">
        <v>656</v>
      </c>
      <c r="E424" s="751"/>
      <c r="F424" s="726"/>
      <c r="G424" s="940">
        <f>SUM(G376:G423)</f>
        <v>0</v>
      </c>
      <c r="H424" s="1300"/>
      <c r="I424" s="1300"/>
      <c r="J424" s="1300"/>
    </row>
    <row r="425" spans="1:19" s="738" customFormat="1" ht="17.399999999999999">
      <c r="A425" s="692"/>
      <c r="B425" s="694"/>
      <c r="C425" s="694"/>
      <c r="D425" s="704"/>
      <c r="E425" s="705"/>
      <c r="F425" s="706"/>
      <c r="G425" s="941"/>
      <c r="H425" s="1276"/>
      <c r="I425" s="1276"/>
      <c r="J425" s="1276"/>
      <c r="K425" s="1276"/>
      <c r="L425" s="1276"/>
      <c r="M425" s="1276"/>
      <c r="N425" s="1276"/>
      <c r="O425" s="1276"/>
      <c r="P425" s="1276"/>
      <c r="Q425" s="1276"/>
      <c r="R425" s="1276"/>
      <c r="S425" s="1276"/>
    </row>
    <row r="426" spans="1:19" s="667" customFormat="1" ht="26.4">
      <c r="A426" s="662" t="s">
        <v>1221</v>
      </c>
      <c r="B426" s="663"/>
      <c r="C426" s="664" t="s">
        <v>386</v>
      </c>
      <c r="D426" s="665"/>
      <c r="E426" s="666"/>
      <c r="F426" s="671"/>
      <c r="G426" s="934"/>
    </row>
    <row r="427" spans="1:19" s="672" customFormat="1" ht="17.399999999999999">
      <c r="A427" s="687"/>
      <c r="B427" s="669"/>
      <c r="C427" s="670"/>
      <c r="D427" s="665"/>
      <c r="E427" s="666"/>
      <c r="F427" s="671"/>
      <c r="G427" s="934"/>
    </row>
    <row r="428" spans="1:19" s="689" customFormat="1" ht="17.399999999999999">
      <c r="A428" s="668" t="s">
        <v>1161</v>
      </c>
      <c r="B428" s="663"/>
      <c r="C428" s="669" t="s">
        <v>270</v>
      </c>
      <c r="D428" s="665"/>
      <c r="E428" s="666"/>
      <c r="F428" s="688"/>
      <c r="G428" s="937"/>
      <c r="H428" s="672"/>
      <c r="I428" s="672"/>
      <c r="J428" s="672"/>
      <c r="K428" s="672"/>
      <c r="L428" s="672"/>
      <c r="M428" s="672"/>
      <c r="N428" s="672"/>
      <c r="O428" s="672"/>
      <c r="P428" s="672"/>
      <c r="Q428" s="672"/>
      <c r="R428" s="672"/>
      <c r="S428" s="672"/>
    </row>
    <row r="429" spans="1:19" s="691" customFormat="1" ht="17.399999999999999">
      <c r="A429" s="668"/>
      <c r="B429" s="669"/>
      <c r="C429" s="670"/>
      <c r="D429" s="665"/>
      <c r="E429" s="666"/>
      <c r="F429" s="690"/>
      <c r="G429" s="938"/>
      <c r="H429" s="672"/>
      <c r="I429" s="672"/>
      <c r="J429" s="672"/>
      <c r="K429" s="672"/>
      <c r="L429" s="672"/>
      <c r="M429" s="672"/>
      <c r="N429" s="672"/>
      <c r="O429" s="672"/>
      <c r="P429" s="672"/>
      <c r="Q429" s="672"/>
      <c r="R429" s="672"/>
      <c r="S429" s="672"/>
    </row>
    <row r="430" spans="1:19" s="698" customFormat="1" ht="79.2">
      <c r="A430" s="692"/>
      <c r="B430" s="693" t="s">
        <v>634</v>
      </c>
      <c r="C430" s="694" t="s">
        <v>271</v>
      </c>
      <c r="D430" s="695" t="s">
        <v>1173</v>
      </c>
      <c r="E430" s="696">
        <v>1</v>
      </c>
      <c r="F430" s="697"/>
      <c r="G430" s="931">
        <f>(E430*F430)</f>
        <v>0</v>
      </c>
      <c r="H430" s="1283"/>
      <c r="I430" s="1283"/>
      <c r="J430" s="1283"/>
      <c r="K430" s="1283"/>
      <c r="L430" s="1283"/>
      <c r="M430" s="1283"/>
      <c r="N430" s="1283"/>
      <c r="O430" s="1283"/>
      <c r="P430" s="1283"/>
      <c r="Q430" s="1283"/>
      <c r="R430" s="1283"/>
      <c r="S430" s="1283"/>
    </row>
    <row r="431" spans="1:19" s="691" customFormat="1" ht="17.399999999999999">
      <c r="A431" s="668"/>
      <c r="B431" s="669"/>
      <c r="C431" s="699" t="s">
        <v>272</v>
      </c>
      <c r="D431" s="700"/>
      <c r="E431" s="666"/>
      <c r="F431" s="690"/>
      <c r="G431" s="931"/>
      <c r="H431" s="672"/>
      <c r="I431" s="672"/>
      <c r="J431" s="672"/>
      <c r="K431" s="672"/>
      <c r="L431" s="672"/>
      <c r="M431" s="672"/>
      <c r="N431" s="672"/>
      <c r="O431" s="672"/>
      <c r="P431" s="672"/>
      <c r="Q431" s="672"/>
      <c r="R431" s="672"/>
      <c r="S431" s="672"/>
    </row>
    <row r="432" spans="1:19" s="738" customFormat="1" ht="17.399999999999999">
      <c r="A432" s="737"/>
      <c r="B432" s="693" t="s">
        <v>634</v>
      </c>
      <c r="C432" s="702" t="s">
        <v>273</v>
      </c>
      <c r="D432" s="695" t="s">
        <v>1173</v>
      </c>
      <c r="E432" s="696">
        <v>1</v>
      </c>
      <c r="F432" s="697"/>
      <c r="G432" s="931">
        <f>(E432*F432)</f>
        <v>0</v>
      </c>
      <c r="H432" s="1276"/>
      <c r="I432" s="1276"/>
      <c r="J432" s="1276"/>
      <c r="K432" s="1276"/>
      <c r="L432" s="1276"/>
      <c r="M432" s="1276"/>
      <c r="N432" s="1276"/>
      <c r="O432" s="1276"/>
      <c r="P432" s="1276"/>
      <c r="Q432" s="1276"/>
      <c r="R432" s="1276"/>
      <c r="S432" s="1276"/>
    </row>
    <row r="433" spans="1:19" s="691" customFormat="1" ht="17.399999999999999">
      <c r="A433" s="668"/>
      <c r="B433" s="669"/>
      <c r="C433" s="699" t="s">
        <v>274</v>
      </c>
      <c r="D433" s="700"/>
      <c r="E433" s="666"/>
      <c r="F433" s="690"/>
      <c r="G433" s="931"/>
      <c r="H433" s="672"/>
      <c r="I433" s="672"/>
      <c r="J433" s="672"/>
      <c r="K433" s="672"/>
      <c r="L433" s="672"/>
      <c r="M433" s="672"/>
      <c r="N433" s="672"/>
      <c r="O433" s="672"/>
      <c r="P433" s="672"/>
      <c r="Q433" s="672"/>
      <c r="R433" s="672"/>
      <c r="S433" s="672"/>
    </row>
    <row r="434" spans="1:19" s="738" customFormat="1" ht="26.4">
      <c r="A434" s="737"/>
      <c r="B434" s="693" t="s">
        <v>634</v>
      </c>
      <c r="C434" s="703" t="s">
        <v>277</v>
      </c>
      <c r="D434" s="695" t="s">
        <v>1173</v>
      </c>
      <c r="E434" s="696">
        <v>1</v>
      </c>
      <c r="F434" s="697"/>
      <c r="G434" s="931">
        <f>(E434*F434)</f>
        <v>0</v>
      </c>
      <c r="H434" s="1276"/>
      <c r="I434" s="1276"/>
      <c r="J434" s="1276"/>
      <c r="K434" s="1276"/>
      <c r="L434" s="1295"/>
      <c r="M434" s="1276"/>
      <c r="N434" s="1276"/>
      <c r="O434" s="1285"/>
      <c r="P434" s="1283"/>
      <c r="Q434" s="1276"/>
      <c r="R434" s="1276"/>
      <c r="S434" s="1276"/>
    </row>
    <row r="435" spans="1:19" s="691" customFormat="1" ht="17.399999999999999">
      <c r="A435" s="668"/>
      <c r="B435" s="669"/>
      <c r="C435" s="699" t="s">
        <v>278</v>
      </c>
      <c r="D435" s="700"/>
      <c r="E435" s="666"/>
      <c r="F435" s="690"/>
      <c r="G435" s="931"/>
      <c r="H435" s="672"/>
      <c r="I435" s="672"/>
      <c r="J435" s="672"/>
      <c r="K435" s="672"/>
      <c r="L435" s="1286"/>
      <c r="M435" s="672"/>
      <c r="N435" s="672"/>
      <c r="O435" s="1287"/>
      <c r="P435" s="672"/>
      <c r="Q435" s="672"/>
      <c r="R435" s="672"/>
      <c r="S435" s="672"/>
    </row>
    <row r="436" spans="1:19" s="738" customFormat="1" ht="17.399999999999999">
      <c r="A436" s="739"/>
      <c r="B436" s="739"/>
      <c r="C436" s="693"/>
      <c r="D436" s="704"/>
      <c r="E436" s="705"/>
      <c r="F436" s="706"/>
      <c r="G436" s="931"/>
      <c r="H436" s="1276"/>
      <c r="I436" s="1276"/>
      <c r="J436" s="1276"/>
      <c r="K436" s="1276"/>
      <c r="L436" s="1276"/>
      <c r="M436" s="1276"/>
      <c r="N436" s="1276"/>
      <c r="O436" s="1276"/>
      <c r="P436" s="1276"/>
      <c r="Q436" s="1276"/>
      <c r="R436" s="1276"/>
      <c r="S436" s="1276"/>
    </row>
    <row r="437" spans="1:19" s="738" customFormat="1" ht="17.399999999999999">
      <c r="A437" s="668" t="s">
        <v>1163</v>
      </c>
      <c r="B437" s="737"/>
      <c r="C437" s="669" t="s">
        <v>287</v>
      </c>
      <c r="D437" s="700"/>
      <c r="E437" s="707"/>
      <c r="F437" s="706"/>
      <c r="G437" s="931"/>
      <c r="H437" s="1276"/>
      <c r="I437" s="1276"/>
      <c r="J437" s="1276"/>
      <c r="K437" s="1276"/>
      <c r="L437" s="1276"/>
      <c r="M437" s="1276"/>
      <c r="N437" s="1276"/>
      <c r="O437" s="1276"/>
      <c r="P437" s="1276"/>
      <c r="Q437" s="1276"/>
      <c r="R437" s="1276"/>
      <c r="S437" s="1276"/>
    </row>
    <row r="438" spans="1:19" s="738" customFormat="1" ht="17.399999999999999">
      <c r="A438" s="692"/>
      <c r="B438" s="669"/>
      <c r="C438" s="694"/>
      <c r="D438" s="700"/>
      <c r="E438" s="707"/>
      <c r="F438" s="706"/>
      <c r="G438" s="931"/>
      <c r="H438" s="1276"/>
      <c r="I438" s="1276"/>
      <c r="J438" s="1276"/>
      <c r="K438" s="1276"/>
      <c r="L438" s="1276"/>
      <c r="M438" s="1276"/>
      <c r="N438" s="1276"/>
      <c r="O438" s="1276"/>
      <c r="P438" s="1276"/>
      <c r="Q438" s="1276"/>
      <c r="R438" s="1276"/>
      <c r="S438" s="1276"/>
    </row>
    <row r="439" spans="1:19" s="738" customFormat="1" ht="26.4">
      <c r="A439" s="692"/>
      <c r="B439" s="693" t="s">
        <v>634</v>
      </c>
      <c r="C439" s="708" t="s">
        <v>387</v>
      </c>
      <c r="D439" s="695" t="s">
        <v>1173</v>
      </c>
      <c r="E439" s="707">
        <v>1</v>
      </c>
      <c r="F439" s="647"/>
      <c r="G439" s="931">
        <f>(E439*F439)</f>
        <v>0</v>
      </c>
      <c r="H439" s="1276"/>
      <c r="I439" s="1276"/>
      <c r="J439" s="1276"/>
      <c r="K439" s="1276"/>
      <c r="L439" s="1276"/>
      <c r="M439" s="1276"/>
      <c r="N439" s="1276"/>
      <c r="O439" s="1276"/>
      <c r="P439" s="1276"/>
      <c r="Q439" s="1276"/>
      <c r="R439" s="1276"/>
      <c r="S439" s="1276"/>
    </row>
    <row r="440" spans="1:19" s="738" customFormat="1" ht="17.399999999999999">
      <c r="A440" s="692"/>
      <c r="B440" s="702"/>
      <c r="C440" s="708" t="s">
        <v>289</v>
      </c>
      <c r="D440" s="700"/>
      <c r="E440" s="707"/>
      <c r="F440" s="706"/>
      <c r="G440" s="931"/>
      <c r="H440" s="1276"/>
      <c r="I440" s="1276"/>
      <c r="J440" s="1276"/>
      <c r="K440" s="1276"/>
      <c r="L440" s="1276"/>
      <c r="M440" s="1276"/>
      <c r="N440" s="1276"/>
      <c r="O440" s="1276"/>
      <c r="P440" s="1276"/>
      <c r="Q440" s="1276"/>
      <c r="R440" s="1276"/>
      <c r="S440" s="1276"/>
    </row>
    <row r="441" spans="1:19" s="738" customFormat="1" ht="17.399999999999999">
      <c r="A441" s="692"/>
      <c r="B441" s="693" t="s">
        <v>634</v>
      </c>
      <c r="C441" s="702" t="s">
        <v>354</v>
      </c>
      <c r="D441" s="695" t="s">
        <v>1173</v>
      </c>
      <c r="E441" s="696">
        <v>1</v>
      </c>
      <c r="F441" s="709"/>
      <c r="G441" s="931">
        <f>(E441*F441)</f>
        <v>0</v>
      </c>
      <c r="H441" s="1276"/>
      <c r="I441" s="1276"/>
      <c r="J441" s="1276"/>
      <c r="K441" s="1276"/>
      <c r="L441" s="1276"/>
      <c r="M441" s="1276"/>
      <c r="N441" s="1276"/>
      <c r="O441" s="1276"/>
      <c r="P441" s="1276"/>
      <c r="Q441" s="1276"/>
      <c r="R441" s="1276"/>
      <c r="S441" s="1276"/>
    </row>
    <row r="442" spans="1:19" s="738" customFormat="1" ht="17.399999999999999">
      <c r="A442" s="692"/>
      <c r="B442" s="694"/>
      <c r="C442" s="710" t="s">
        <v>291</v>
      </c>
      <c r="D442" s="700"/>
      <c r="E442" s="696"/>
      <c r="F442" s="706"/>
      <c r="G442" s="931"/>
      <c r="H442" s="1276"/>
      <c r="I442" s="1276"/>
      <c r="J442" s="1276"/>
      <c r="K442" s="1276"/>
      <c r="L442" s="1276"/>
      <c r="M442" s="1276"/>
      <c r="N442" s="1276"/>
      <c r="O442" s="1276"/>
      <c r="P442" s="1276"/>
      <c r="Q442" s="1276"/>
      <c r="R442" s="1276"/>
      <c r="S442" s="1276"/>
    </row>
    <row r="443" spans="1:19" s="738" customFormat="1" ht="17.399999999999999">
      <c r="A443" s="692"/>
      <c r="B443" s="694"/>
      <c r="C443" s="694"/>
      <c r="D443" s="704"/>
      <c r="E443" s="705"/>
      <c r="F443" s="706"/>
      <c r="G443" s="931"/>
      <c r="H443" s="1276"/>
      <c r="I443" s="1276"/>
      <c r="J443" s="1276"/>
      <c r="K443" s="1276"/>
      <c r="L443" s="1276"/>
      <c r="M443" s="1276"/>
      <c r="N443" s="1276"/>
      <c r="O443" s="1276"/>
      <c r="P443" s="1276"/>
      <c r="Q443" s="1276"/>
      <c r="R443" s="1276"/>
      <c r="S443" s="1276"/>
    </row>
    <row r="444" spans="1:19" s="738" customFormat="1" ht="17.399999999999999">
      <c r="A444" s="668" t="s">
        <v>1165</v>
      </c>
      <c r="B444" s="737"/>
      <c r="C444" s="669" t="s">
        <v>292</v>
      </c>
      <c r="D444" s="665"/>
      <c r="E444" s="666"/>
      <c r="F444" s="671"/>
      <c r="G444" s="931"/>
      <c r="H444" s="672"/>
      <c r="I444" s="672"/>
      <c r="J444" s="672"/>
      <c r="K444" s="672"/>
      <c r="L444" s="672"/>
      <c r="M444" s="672"/>
      <c r="N444" s="672"/>
      <c r="O444" s="1276"/>
      <c r="P444" s="1276"/>
      <c r="Q444" s="1276"/>
      <c r="R444" s="1276"/>
      <c r="S444" s="1276"/>
    </row>
    <row r="445" spans="1:19" s="738" customFormat="1" ht="17.399999999999999">
      <c r="A445" s="668"/>
      <c r="B445" s="669"/>
      <c r="C445" s="670"/>
      <c r="D445" s="665"/>
      <c r="E445" s="666"/>
      <c r="F445" s="671"/>
      <c r="G445" s="931"/>
      <c r="H445" s="672"/>
      <c r="I445" s="672"/>
      <c r="J445" s="672"/>
      <c r="K445" s="672"/>
      <c r="L445" s="672"/>
      <c r="M445" s="672"/>
      <c r="N445" s="672"/>
      <c r="O445" s="1276"/>
      <c r="P445" s="1276"/>
      <c r="Q445" s="1276"/>
      <c r="R445" s="1276"/>
      <c r="S445" s="1276"/>
    </row>
    <row r="446" spans="1:19" s="738" customFormat="1" ht="26.4">
      <c r="A446" s="668"/>
      <c r="B446" s="693" t="s">
        <v>634</v>
      </c>
      <c r="C446" s="670" t="s">
        <v>376</v>
      </c>
      <c r="D446" s="695" t="s">
        <v>1173</v>
      </c>
      <c r="E446" s="666">
        <v>4</v>
      </c>
      <c r="F446" s="716"/>
      <c r="G446" s="931">
        <f>(E446*F446)</f>
        <v>0</v>
      </c>
      <c r="H446" s="672"/>
      <c r="I446" s="672"/>
      <c r="J446" s="672"/>
      <c r="K446" s="672"/>
      <c r="L446" s="672"/>
      <c r="M446" s="672"/>
      <c r="N446" s="672"/>
      <c r="O446" s="1276"/>
      <c r="P446" s="1276"/>
      <c r="Q446" s="1276"/>
      <c r="R446" s="1276"/>
      <c r="S446" s="1276"/>
    </row>
    <row r="447" spans="1:19" s="738" customFormat="1" ht="17.399999999999999">
      <c r="A447" s="668"/>
      <c r="B447" s="713"/>
      <c r="C447" s="670" t="s">
        <v>377</v>
      </c>
      <c r="D447" s="700"/>
      <c r="E447" s="666"/>
      <c r="F447" s="671"/>
      <c r="G447" s="931"/>
      <c r="H447" s="672"/>
      <c r="I447" s="672"/>
      <c r="J447" s="672"/>
      <c r="K447" s="672"/>
      <c r="L447" s="672"/>
      <c r="M447" s="672"/>
      <c r="N447" s="672"/>
      <c r="O447" s="1276"/>
      <c r="P447" s="1276"/>
      <c r="Q447" s="1276"/>
      <c r="R447" s="1276"/>
      <c r="S447" s="1276"/>
    </row>
    <row r="448" spans="1:19" s="738" customFormat="1" ht="17.399999999999999">
      <c r="A448" s="668"/>
      <c r="B448" s="693" t="s">
        <v>634</v>
      </c>
      <c r="C448" s="670" t="s">
        <v>378</v>
      </c>
      <c r="D448" s="695" t="s">
        <v>1173</v>
      </c>
      <c r="E448" s="666">
        <v>4</v>
      </c>
      <c r="F448" s="716"/>
      <c r="G448" s="931"/>
      <c r="H448" s="672"/>
      <c r="I448" s="672"/>
      <c r="J448" s="672"/>
      <c r="K448" s="672"/>
      <c r="L448" s="672"/>
      <c r="M448" s="672"/>
      <c r="N448" s="672"/>
      <c r="O448" s="1276"/>
      <c r="P448" s="1276"/>
      <c r="Q448" s="1276"/>
      <c r="R448" s="1276"/>
      <c r="S448" s="1276"/>
    </row>
    <row r="449" spans="1:19" s="738" customFormat="1" ht="17.399999999999999">
      <c r="A449" s="668"/>
      <c r="B449" s="713"/>
      <c r="C449" s="670" t="s">
        <v>379</v>
      </c>
      <c r="D449" s="700"/>
      <c r="E449" s="666"/>
      <c r="F449" s="671"/>
      <c r="G449" s="931"/>
      <c r="H449" s="672"/>
      <c r="I449" s="672"/>
      <c r="J449" s="672"/>
      <c r="K449" s="672"/>
      <c r="L449" s="672"/>
      <c r="M449" s="672"/>
      <c r="N449" s="672"/>
      <c r="O449" s="1276"/>
      <c r="P449" s="1276"/>
      <c r="Q449" s="1276"/>
      <c r="R449" s="1276"/>
      <c r="S449" s="1276"/>
    </row>
    <row r="450" spans="1:19" s="738" customFormat="1" ht="17.399999999999999">
      <c r="A450" s="717"/>
      <c r="B450" s="693" t="s">
        <v>634</v>
      </c>
      <c r="C450" s="714" t="s">
        <v>380</v>
      </c>
      <c r="D450" s="695" t="s">
        <v>1173</v>
      </c>
      <c r="E450" s="719">
        <v>8</v>
      </c>
      <c r="F450" s="697"/>
      <c r="G450" s="931">
        <f>(E450*F450)</f>
        <v>0</v>
      </c>
      <c r="H450" s="740"/>
      <c r="I450" s="740"/>
      <c r="J450" s="740"/>
      <c r="K450" s="740"/>
      <c r="L450" s="740"/>
      <c r="M450" s="740"/>
      <c r="N450" s="1276"/>
      <c r="O450" s="1276"/>
      <c r="P450" s="1276"/>
      <c r="Q450" s="1276"/>
      <c r="R450" s="1276"/>
      <c r="S450" s="1276"/>
    </row>
    <row r="451" spans="1:19" s="738" customFormat="1" ht="17.399999999999999">
      <c r="A451" s="717"/>
      <c r="B451" s="718"/>
      <c r="C451" s="718" t="s">
        <v>381</v>
      </c>
      <c r="D451" s="700"/>
      <c r="E451" s="719"/>
      <c r="F451" s="721"/>
      <c r="G451" s="931"/>
      <c r="H451" s="740"/>
      <c r="I451" s="740"/>
      <c r="J451" s="740"/>
      <c r="K451" s="740"/>
      <c r="L451" s="740"/>
      <c r="M451" s="740"/>
      <c r="N451" s="1276"/>
      <c r="O451" s="1276"/>
      <c r="P451" s="1276"/>
      <c r="Q451" s="1276"/>
      <c r="R451" s="1276"/>
      <c r="S451" s="1276"/>
    </row>
    <row r="452" spans="1:19" s="738" customFormat="1" ht="26.4">
      <c r="A452" s="717"/>
      <c r="B452" s="693" t="s">
        <v>634</v>
      </c>
      <c r="C452" s="714" t="s">
        <v>357</v>
      </c>
      <c r="D452" s="695" t="s">
        <v>1173</v>
      </c>
      <c r="E452" s="696">
        <v>5</v>
      </c>
      <c r="F452" s="697"/>
      <c r="G452" s="931">
        <f>(E452*F452)</f>
        <v>0</v>
      </c>
      <c r="H452" s="740"/>
      <c r="I452" s="740"/>
      <c r="J452" s="740"/>
      <c r="K452" s="740"/>
      <c r="L452" s="740"/>
      <c r="M452" s="740"/>
      <c r="N452" s="1276"/>
      <c r="O452" s="1276"/>
      <c r="P452" s="1276"/>
      <c r="Q452" s="1276"/>
      <c r="R452" s="1276"/>
      <c r="S452" s="1276"/>
    </row>
    <row r="453" spans="1:19" s="738" customFormat="1" ht="17.399999999999999">
      <c r="A453" s="717"/>
      <c r="B453" s="718"/>
      <c r="C453" s="718" t="s">
        <v>358</v>
      </c>
      <c r="D453" s="700"/>
      <c r="E453" s="719"/>
      <c r="F453" s="721"/>
      <c r="G453" s="931"/>
      <c r="H453" s="740"/>
      <c r="I453" s="740"/>
      <c r="J453" s="740"/>
      <c r="K453" s="740"/>
      <c r="L453" s="740"/>
      <c r="M453" s="740"/>
      <c r="N453" s="1276"/>
      <c r="O453" s="1276"/>
      <c r="P453" s="1276"/>
      <c r="Q453" s="1276"/>
      <c r="R453" s="1276"/>
      <c r="S453" s="1276"/>
    </row>
    <row r="454" spans="1:19" s="738" customFormat="1" ht="17.399999999999999">
      <c r="A454" s="717"/>
      <c r="B454" s="693" t="s">
        <v>634</v>
      </c>
      <c r="C454" s="714" t="s">
        <v>359</v>
      </c>
      <c r="D454" s="695" t="s">
        <v>1173</v>
      </c>
      <c r="E454" s="719">
        <v>1</v>
      </c>
      <c r="F454" s="697"/>
      <c r="G454" s="931">
        <f>(E454*F454)</f>
        <v>0</v>
      </c>
      <c r="H454" s="740"/>
      <c r="I454" s="740"/>
      <c r="J454" s="740"/>
      <c r="K454" s="740"/>
      <c r="L454" s="740"/>
      <c r="M454" s="740"/>
      <c r="N454" s="1276"/>
      <c r="O454" s="1276"/>
      <c r="P454" s="1276"/>
      <c r="Q454" s="1276"/>
      <c r="R454" s="1276"/>
      <c r="S454" s="1276"/>
    </row>
    <row r="455" spans="1:19" s="738" customFormat="1" ht="17.399999999999999">
      <c r="A455" s="717"/>
      <c r="B455" s="718"/>
      <c r="C455" s="718" t="s">
        <v>360</v>
      </c>
      <c r="D455" s="700"/>
      <c r="E455" s="719"/>
      <c r="F455" s="721"/>
      <c r="G455" s="931"/>
      <c r="H455" s="740"/>
      <c r="I455" s="740"/>
      <c r="J455" s="740"/>
      <c r="K455" s="740"/>
      <c r="L455" s="740"/>
      <c r="M455" s="740"/>
      <c r="N455" s="1276"/>
      <c r="O455" s="1276"/>
      <c r="P455" s="1276"/>
      <c r="Q455" s="1276"/>
      <c r="R455" s="1276"/>
      <c r="S455" s="1276"/>
    </row>
    <row r="456" spans="1:19" s="738" customFormat="1" ht="39.6">
      <c r="A456" s="741"/>
      <c r="B456" s="693" t="s">
        <v>634</v>
      </c>
      <c r="C456" s="742" t="s">
        <v>361</v>
      </c>
      <c r="D456" s="695" t="s">
        <v>1173</v>
      </c>
      <c r="E456" s="712">
        <v>2</v>
      </c>
      <c r="F456" s="697"/>
      <c r="G456" s="931">
        <f>(E456*F456)</f>
        <v>0</v>
      </c>
      <c r="H456" s="743"/>
      <c r="I456" s="743"/>
      <c r="J456" s="743"/>
      <c r="K456" s="743"/>
      <c r="L456" s="743"/>
      <c r="M456" s="743"/>
      <c r="N456" s="1276"/>
      <c r="O456" s="1276"/>
      <c r="P456" s="1276"/>
      <c r="Q456" s="1276"/>
      <c r="R456" s="1276"/>
      <c r="S456" s="1276"/>
    </row>
    <row r="457" spans="1:19" s="738" customFormat="1" ht="26.4">
      <c r="A457" s="741"/>
      <c r="B457" s="711"/>
      <c r="C457" s="718" t="s">
        <v>362</v>
      </c>
      <c r="D457" s="700"/>
      <c r="E457" s="712"/>
      <c r="F457" s="715"/>
      <c r="G457" s="931"/>
      <c r="H457" s="743"/>
      <c r="I457" s="743"/>
      <c r="J457" s="743"/>
      <c r="K457" s="743"/>
      <c r="L457" s="743"/>
      <c r="M457" s="743"/>
      <c r="N457" s="1276"/>
      <c r="O457" s="1276"/>
      <c r="P457" s="1276"/>
      <c r="Q457" s="1276"/>
      <c r="R457" s="1276"/>
      <c r="S457" s="1276"/>
    </row>
    <row r="458" spans="1:19" s="738" customFormat="1" ht="26.4">
      <c r="A458" s="741"/>
      <c r="B458" s="693" t="s">
        <v>634</v>
      </c>
      <c r="C458" s="711" t="s">
        <v>382</v>
      </c>
      <c r="D458" s="695" t="s">
        <v>1173</v>
      </c>
      <c r="E458" s="712">
        <v>3</v>
      </c>
      <c r="F458" s="697"/>
      <c r="G458" s="931">
        <f>(E458*F458)</f>
        <v>0</v>
      </c>
      <c r="H458" s="743"/>
      <c r="I458" s="743"/>
      <c r="J458" s="743"/>
      <c r="K458" s="743"/>
      <c r="L458" s="743"/>
      <c r="M458" s="743"/>
      <c r="N458" s="1276"/>
      <c r="O458" s="1276"/>
      <c r="P458" s="1276"/>
      <c r="Q458" s="1276"/>
      <c r="R458" s="1276"/>
      <c r="S458" s="1276"/>
    </row>
    <row r="459" spans="1:19" s="738" customFormat="1" ht="17.399999999999999">
      <c r="A459" s="741"/>
      <c r="B459" s="711"/>
      <c r="C459" s="714" t="s">
        <v>383</v>
      </c>
      <c r="D459" s="700"/>
      <c r="E459" s="712"/>
      <c r="F459" s="715"/>
      <c r="G459" s="931"/>
      <c r="H459" s="743"/>
      <c r="I459" s="743"/>
      <c r="J459" s="743"/>
      <c r="K459" s="743"/>
      <c r="L459" s="743"/>
      <c r="M459" s="743"/>
      <c r="N459" s="1276"/>
      <c r="O459" s="1276"/>
      <c r="P459" s="1276"/>
      <c r="Q459" s="1276"/>
      <c r="R459" s="1276"/>
      <c r="S459" s="1276"/>
    </row>
    <row r="460" spans="1:19" s="738" customFormat="1" ht="17.399999999999999">
      <c r="A460" s="717"/>
      <c r="B460" s="693" t="s">
        <v>634</v>
      </c>
      <c r="C460" s="714" t="s">
        <v>365</v>
      </c>
      <c r="D460" s="695" t="s">
        <v>1173</v>
      </c>
      <c r="E460" s="719">
        <v>2</v>
      </c>
      <c r="F460" s="697"/>
      <c r="G460" s="931">
        <f>(E460*F460)</f>
        <v>0</v>
      </c>
      <c r="H460" s="740"/>
      <c r="I460" s="740"/>
      <c r="J460" s="740"/>
      <c r="K460" s="740"/>
      <c r="L460" s="740"/>
      <c r="M460" s="740"/>
      <c r="N460" s="1276"/>
      <c r="O460" s="1276"/>
      <c r="P460" s="1276"/>
      <c r="Q460" s="1276"/>
      <c r="R460" s="1276"/>
      <c r="S460" s="1276"/>
    </row>
    <row r="461" spans="1:19" s="738" customFormat="1" ht="17.399999999999999">
      <c r="A461" s="717"/>
      <c r="B461" s="718"/>
      <c r="C461" s="718" t="s">
        <v>366</v>
      </c>
      <c r="D461" s="700"/>
      <c r="E461" s="719"/>
      <c r="F461" s="721"/>
      <c r="G461" s="931"/>
      <c r="H461" s="740"/>
      <c r="I461" s="740"/>
      <c r="J461" s="740"/>
      <c r="K461" s="740"/>
      <c r="L461" s="740"/>
      <c r="M461" s="740"/>
      <c r="N461" s="1276"/>
      <c r="O461" s="1276"/>
      <c r="P461" s="1276"/>
      <c r="Q461" s="1276"/>
      <c r="R461" s="1276"/>
      <c r="S461" s="1276"/>
    </row>
    <row r="462" spans="1:19" s="738" customFormat="1" ht="17.399999999999999">
      <c r="A462" s="717"/>
      <c r="B462" s="693" t="s">
        <v>634</v>
      </c>
      <c r="C462" s="714" t="s">
        <v>367</v>
      </c>
      <c r="D462" s="695" t="s">
        <v>1173</v>
      </c>
      <c r="E462" s="719">
        <v>2</v>
      </c>
      <c r="F462" s="697"/>
      <c r="G462" s="931">
        <f>(E462*F462)</f>
        <v>0</v>
      </c>
      <c r="H462" s="740"/>
      <c r="I462" s="740"/>
      <c r="J462" s="740"/>
      <c r="K462" s="740"/>
      <c r="L462" s="740"/>
      <c r="M462" s="740"/>
      <c r="N462" s="1276"/>
      <c r="O462" s="1276"/>
      <c r="P462" s="1276"/>
      <c r="Q462" s="1276"/>
      <c r="R462" s="1276"/>
      <c r="S462" s="1276"/>
    </row>
    <row r="463" spans="1:19" s="738" customFormat="1" ht="17.399999999999999">
      <c r="A463" s="717"/>
      <c r="B463" s="718"/>
      <c r="C463" s="718" t="s">
        <v>368</v>
      </c>
      <c r="D463" s="700"/>
      <c r="E463" s="719"/>
      <c r="F463" s="721"/>
      <c r="G463" s="931"/>
      <c r="H463" s="740"/>
      <c r="I463" s="740"/>
      <c r="J463" s="740"/>
      <c r="K463" s="740"/>
      <c r="L463" s="740"/>
      <c r="M463" s="740"/>
      <c r="N463" s="1276"/>
      <c r="O463" s="1276"/>
      <c r="P463" s="1276"/>
      <c r="Q463" s="1276"/>
      <c r="R463" s="1276"/>
      <c r="S463" s="1276"/>
    </row>
    <row r="464" spans="1:19" s="738" customFormat="1" ht="26.4">
      <c r="A464" s="717"/>
      <c r="B464" s="693" t="s">
        <v>634</v>
      </c>
      <c r="C464" s="718" t="s">
        <v>384</v>
      </c>
      <c r="D464" s="695" t="s">
        <v>1173</v>
      </c>
      <c r="E464" s="719">
        <v>1</v>
      </c>
      <c r="F464" s="697"/>
      <c r="G464" s="931">
        <f>(E464*F464)</f>
        <v>0</v>
      </c>
      <c r="H464" s="1296"/>
      <c r="I464" s="1296"/>
      <c r="J464" s="740"/>
      <c r="K464" s="1297"/>
      <c r="L464" s="1298"/>
      <c r="M464" s="1298"/>
      <c r="N464" s="1276"/>
      <c r="O464" s="1276"/>
      <c r="P464" s="1276"/>
      <c r="Q464" s="1276"/>
      <c r="R464" s="1276"/>
      <c r="S464" s="1276"/>
    </row>
    <row r="465" spans="1:19" s="738" customFormat="1" ht="17.399999999999999">
      <c r="A465" s="717"/>
      <c r="B465" s="718"/>
      <c r="C465" s="718" t="s">
        <v>385</v>
      </c>
      <c r="D465" s="700"/>
      <c r="E465" s="719"/>
      <c r="F465" s="721"/>
      <c r="G465" s="931"/>
      <c r="H465" s="1296"/>
      <c r="I465" s="1296"/>
      <c r="J465" s="740"/>
      <c r="K465" s="1297"/>
      <c r="L465" s="1298"/>
      <c r="M465" s="1298"/>
      <c r="N465" s="1276"/>
      <c r="O465" s="1276"/>
      <c r="P465" s="1276"/>
      <c r="Q465" s="1276"/>
      <c r="R465" s="1276"/>
      <c r="S465" s="1276"/>
    </row>
    <row r="466" spans="1:19" s="738" customFormat="1" ht="26.4">
      <c r="A466" s="717"/>
      <c r="B466" s="693" t="s">
        <v>634</v>
      </c>
      <c r="C466" s="718" t="s">
        <v>305</v>
      </c>
      <c r="D466" s="695" t="s">
        <v>1173</v>
      </c>
      <c r="E466" s="719">
        <v>1</v>
      </c>
      <c r="F466" s="697"/>
      <c r="G466" s="931">
        <f>(E466*F466)</f>
        <v>0</v>
      </c>
      <c r="H466" s="1296"/>
      <c r="I466" s="1296"/>
      <c r="J466" s="740"/>
      <c r="K466" s="1297"/>
      <c r="L466" s="1298"/>
      <c r="M466" s="1298"/>
      <c r="N466" s="1276"/>
      <c r="O466" s="1276"/>
      <c r="P466" s="1276"/>
      <c r="Q466" s="1276"/>
      <c r="R466" s="1276"/>
      <c r="S466" s="1276"/>
    </row>
    <row r="467" spans="1:19" s="738" customFormat="1" ht="17.399999999999999">
      <c r="A467" s="717"/>
      <c r="B467" s="718"/>
      <c r="C467" s="718" t="s">
        <v>306</v>
      </c>
      <c r="D467" s="700"/>
      <c r="E467" s="719"/>
      <c r="F467" s="721"/>
      <c r="G467" s="931"/>
      <c r="H467" s="1296"/>
      <c r="I467" s="1296"/>
      <c r="J467" s="740"/>
      <c r="K467" s="1297"/>
      <c r="L467" s="1298"/>
      <c r="M467" s="1298"/>
      <c r="N467" s="1276"/>
      <c r="O467" s="1276"/>
      <c r="P467" s="1276"/>
      <c r="Q467" s="1276"/>
      <c r="R467" s="1276"/>
      <c r="S467" s="1276"/>
    </row>
    <row r="468" spans="1:19" s="738" customFormat="1" ht="39.6">
      <c r="A468" s="741"/>
      <c r="B468" s="693" t="s">
        <v>634</v>
      </c>
      <c r="C468" s="711" t="s">
        <v>369</v>
      </c>
      <c r="D468" s="695" t="s">
        <v>1173</v>
      </c>
      <c r="E468" s="712">
        <v>1</v>
      </c>
      <c r="F468" s="697"/>
      <c r="G468" s="931">
        <f>(E468*F468)</f>
        <v>0</v>
      </c>
      <c r="H468" s="743"/>
      <c r="I468" s="743"/>
      <c r="J468" s="743"/>
      <c r="K468" s="743"/>
      <c r="L468" s="743"/>
      <c r="M468" s="743"/>
      <c r="N468" s="1276"/>
      <c r="O468" s="1276"/>
      <c r="P468" s="1276"/>
      <c r="Q468" s="1276"/>
      <c r="R468" s="1276"/>
      <c r="S468" s="1276"/>
    </row>
    <row r="469" spans="1:19" s="738" customFormat="1" ht="17.399999999999999">
      <c r="A469" s="741"/>
      <c r="B469" s="711"/>
      <c r="C469" s="714" t="s">
        <v>370</v>
      </c>
      <c r="D469" s="700"/>
      <c r="E469" s="712"/>
      <c r="F469" s="715"/>
      <c r="G469" s="931"/>
      <c r="H469" s="743"/>
      <c r="I469" s="743"/>
      <c r="J469" s="743"/>
      <c r="K469" s="743"/>
      <c r="L469" s="743"/>
      <c r="M469" s="743"/>
      <c r="N469" s="1276"/>
      <c r="O469" s="1276"/>
      <c r="P469" s="1276"/>
      <c r="Q469" s="1276"/>
      <c r="R469" s="1276"/>
      <c r="S469" s="1276"/>
    </row>
    <row r="470" spans="1:19" s="738" customFormat="1" ht="17.399999999999999">
      <c r="A470" s="717"/>
      <c r="B470" s="718"/>
      <c r="C470" s="718"/>
      <c r="D470" s="700"/>
      <c r="E470" s="719"/>
      <c r="F470" s="744"/>
      <c r="G470" s="931"/>
      <c r="H470" s="1296"/>
      <c r="I470" s="1296"/>
      <c r="J470" s="1299"/>
      <c r="K470" s="1297"/>
      <c r="L470" s="1298"/>
      <c r="M470" s="1298"/>
      <c r="N470" s="1276"/>
      <c r="O470" s="1276"/>
      <c r="P470" s="1276"/>
      <c r="Q470" s="1276"/>
      <c r="R470" s="1276"/>
      <c r="S470" s="1276"/>
    </row>
    <row r="471" spans="1:19" s="738" customFormat="1" ht="17.399999999999999">
      <c r="A471" s="668" t="s">
        <v>1166</v>
      </c>
      <c r="B471" s="737"/>
      <c r="C471" s="669" t="s">
        <v>371</v>
      </c>
      <c r="D471" s="665"/>
      <c r="E471" s="666"/>
      <c r="F471" s="688"/>
      <c r="G471" s="931"/>
      <c r="H471" s="1296"/>
      <c r="I471" s="1296"/>
      <c r="J471" s="1299"/>
      <c r="K471" s="1297"/>
      <c r="L471" s="1298"/>
      <c r="M471" s="1298"/>
      <c r="N471" s="1276"/>
      <c r="O471" s="1276"/>
      <c r="P471" s="1276"/>
      <c r="Q471" s="1276"/>
      <c r="R471" s="1276"/>
      <c r="S471" s="1276"/>
    </row>
    <row r="472" spans="1:19" s="738" customFormat="1" ht="17.399999999999999">
      <c r="A472" s="745"/>
      <c r="B472" s="745"/>
      <c r="C472" s="746"/>
      <c r="D472" s="747"/>
      <c r="E472" s="748"/>
      <c r="F472" s="744"/>
      <c r="G472" s="931"/>
      <c r="H472" s="740"/>
      <c r="I472" s="740"/>
      <c r="J472" s="740"/>
      <c r="K472" s="740"/>
      <c r="L472" s="740"/>
      <c r="M472" s="740"/>
      <c r="N472" s="1276"/>
      <c r="O472" s="1276"/>
      <c r="P472" s="1276"/>
      <c r="Q472" s="1276"/>
      <c r="R472" s="1276"/>
      <c r="S472" s="1276"/>
    </row>
    <row r="473" spans="1:19" s="738" customFormat="1" ht="26.4">
      <c r="A473" s="745"/>
      <c r="B473" s="693" t="s">
        <v>634</v>
      </c>
      <c r="C473" s="718" t="s">
        <v>372</v>
      </c>
      <c r="D473" s="695" t="s">
        <v>1173</v>
      </c>
      <c r="E473" s="712">
        <v>1</v>
      </c>
      <c r="F473" s="749"/>
      <c r="G473" s="931">
        <f>(E473*F473)</f>
        <v>0</v>
      </c>
      <c r="H473" s="740"/>
      <c r="I473" s="740"/>
      <c r="J473" s="740"/>
      <c r="K473" s="740"/>
      <c r="L473" s="740"/>
      <c r="M473" s="740"/>
      <c r="N473" s="1276"/>
      <c r="O473" s="1276"/>
      <c r="P473" s="1276"/>
      <c r="Q473" s="1276"/>
      <c r="R473" s="1276"/>
      <c r="S473" s="1276"/>
    </row>
    <row r="474" spans="1:19" s="738" customFormat="1" ht="17.399999999999999">
      <c r="A474" s="745"/>
      <c r="B474" s="750"/>
      <c r="C474" s="750" t="s">
        <v>373</v>
      </c>
      <c r="D474" s="700"/>
      <c r="E474" s="719"/>
      <c r="F474" s="744"/>
      <c r="G474" s="931"/>
      <c r="H474" s="740"/>
      <c r="I474" s="740"/>
      <c r="J474" s="740"/>
      <c r="K474" s="740"/>
      <c r="L474" s="740"/>
      <c r="M474" s="740"/>
      <c r="N474" s="1276"/>
      <c r="O474" s="1276"/>
      <c r="P474" s="1276"/>
      <c r="Q474" s="1276"/>
      <c r="R474" s="1276"/>
      <c r="S474" s="1276"/>
    </row>
    <row r="475" spans="1:19" s="738" customFormat="1" ht="26.4">
      <c r="A475" s="745"/>
      <c r="B475" s="693" t="s">
        <v>634</v>
      </c>
      <c r="C475" s="718" t="s">
        <v>372</v>
      </c>
      <c r="D475" s="695" t="s">
        <v>1173</v>
      </c>
      <c r="E475" s="712">
        <v>1</v>
      </c>
      <c r="F475" s="749"/>
      <c r="G475" s="931">
        <f>(E475*F475)</f>
        <v>0</v>
      </c>
      <c r="H475" s="740"/>
      <c r="I475" s="740"/>
      <c r="J475" s="740"/>
      <c r="K475" s="740"/>
      <c r="L475" s="740"/>
      <c r="M475" s="740"/>
      <c r="N475" s="1276"/>
      <c r="O475" s="1276"/>
      <c r="P475" s="1276"/>
      <c r="Q475" s="1276"/>
      <c r="R475" s="1276"/>
      <c r="S475" s="1276"/>
    </row>
    <row r="476" spans="1:19" s="738" customFormat="1" ht="17.399999999999999">
      <c r="A476" s="745"/>
      <c r="B476" s="750"/>
      <c r="C476" s="750" t="s">
        <v>373</v>
      </c>
      <c r="D476" s="700"/>
      <c r="E476" s="719"/>
      <c r="F476" s="744"/>
      <c r="G476" s="944"/>
      <c r="H476" s="740"/>
      <c r="I476" s="740"/>
      <c r="J476" s="740"/>
      <c r="K476" s="740"/>
      <c r="L476" s="740"/>
      <c r="M476" s="740"/>
      <c r="N476" s="1276"/>
      <c r="O476" s="1276"/>
      <c r="P476" s="1276"/>
      <c r="Q476" s="1276"/>
      <c r="R476" s="1276"/>
      <c r="S476" s="1276"/>
    </row>
    <row r="477" spans="1:19" s="738" customFormat="1" ht="17.399999999999999">
      <c r="A477" s="745"/>
      <c r="B477" s="750"/>
      <c r="C477" s="750"/>
      <c r="D477" s="752"/>
      <c r="E477" s="719"/>
      <c r="F477" s="706"/>
      <c r="G477" s="941"/>
      <c r="H477" s="1276"/>
      <c r="I477" s="1276"/>
      <c r="J477" s="1276"/>
      <c r="K477" s="1276"/>
      <c r="L477" s="1276"/>
      <c r="M477" s="1276"/>
      <c r="N477" s="1276"/>
      <c r="O477" s="1276"/>
      <c r="P477" s="1276"/>
      <c r="Q477" s="1276"/>
      <c r="R477" s="1276"/>
      <c r="S477" s="1276"/>
    </row>
    <row r="478" spans="1:19">
      <c r="A478" s="722"/>
      <c r="B478" s="723"/>
      <c r="C478" s="724" t="s">
        <v>661</v>
      </c>
      <c r="D478" s="751" t="s">
        <v>656</v>
      </c>
      <c r="E478" s="751"/>
      <c r="F478" s="726"/>
      <c r="G478" s="940">
        <f>SUM(G430:G477)</f>
        <v>0</v>
      </c>
      <c r="H478" s="1300"/>
      <c r="I478" s="1300"/>
      <c r="J478" s="1300"/>
    </row>
    <row r="479" spans="1:19" s="738" customFormat="1" ht="17.399999999999999">
      <c r="A479" s="745"/>
      <c r="B479" s="745"/>
      <c r="C479" s="746"/>
      <c r="D479" s="747"/>
      <c r="E479" s="748"/>
      <c r="F479" s="706"/>
      <c r="G479" s="941"/>
      <c r="H479" s="1276"/>
      <c r="I479" s="1276"/>
      <c r="J479" s="1276"/>
      <c r="K479" s="1276"/>
      <c r="L479" s="1276"/>
      <c r="M479" s="1276"/>
      <c r="N479" s="1276"/>
      <c r="O479" s="1276"/>
      <c r="P479" s="1276"/>
      <c r="Q479" s="1276"/>
      <c r="R479" s="1276"/>
      <c r="S479" s="1276"/>
    </row>
    <row r="480" spans="1:19" s="136" customFormat="1" ht="13.2">
      <c r="A480" s="133"/>
      <c r="B480" s="676"/>
      <c r="C480" s="674"/>
      <c r="D480" s="161"/>
      <c r="E480" s="161"/>
      <c r="F480" s="647"/>
      <c r="G480" s="931"/>
      <c r="H480" s="1278"/>
      <c r="I480" s="1278"/>
      <c r="J480" s="1278"/>
      <c r="K480" s="143"/>
      <c r="L480" s="143"/>
      <c r="M480" s="143"/>
      <c r="N480" s="143"/>
      <c r="O480" s="143"/>
      <c r="P480" s="143"/>
      <c r="Q480" s="143"/>
      <c r="R480" s="143"/>
      <c r="S480" s="143"/>
    </row>
    <row r="481" spans="1:19" s="136" customFormat="1" ht="13.8">
      <c r="A481" s="229"/>
      <c r="B481" s="660"/>
      <c r="C481" s="659" t="s">
        <v>388</v>
      </c>
      <c r="D481" s="735"/>
      <c r="E481" s="735"/>
      <c r="F481" s="726"/>
      <c r="G481" s="940">
        <f>G478+G424+G370+G317+G205</f>
        <v>0</v>
      </c>
      <c r="H481" s="1278"/>
      <c r="I481" s="1278"/>
      <c r="J481" s="1278"/>
      <c r="K481" s="143"/>
      <c r="L481" s="143"/>
      <c r="M481" s="143"/>
      <c r="N481" s="143"/>
      <c r="O481" s="143"/>
      <c r="P481" s="143"/>
      <c r="Q481" s="143"/>
      <c r="R481" s="143"/>
      <c r="S481" s="143"/>
    </row>
    <row r="482" spans="1:19" s="136" customFormat="1" ht="13.2">
      <c r="A482" s="680"/>
      <c r="B482" s="681"/>
      <c r="C482" s="682"/>
      <c r="D482" s="184"/>
      <c r="E482" s="184"/>
      <c r="F482" s="686"/>
      <c r="G482" s="936"/>
      <c r="H482" s="1278"/>
      <c r="I482" s="1278"/>
      <c r="J482" s="1278"/>
      <c r="K482" s="143"/>
      <c r="L482" s="143"/>
      <c r="M482" s="143"/>
      <c r="N482" s="143"/>
      <c r="O482" s="143"/>
      <c r="P482" s="143"/>
      <c r="Q482" s="143"/>
      <c r="R482" s="143"/>
      <c r="S482" s="143"/>
    </row>
    <row r="483" spans="1:19" s="136" customFormat="1" ht="13.2">
      <c r="A483" s="680"/>
      <c r="B483" s="681"/>
      <c r="C483" s="682"/>
      <c r="D483" s="184"/>
      <c r="E483" s="184"/>
      <c r="F483" s="686"/>
      <c r="G483" s="936"/>
      <c r="H483" s="1278"/>
      <c r="I483" s="1278"/>
      <c r="J483" s="1278"/>
      <c r="K483" s="143"/>
      <c r="L483" s="143"/>
      <c r="M483" s="143"/>
      <c r="N483" s="143"/>
      <c r="O483" s="143"/>
      <c r="P483" s="143"/>
      <c r="Q483" s="143"/>
      <c r="R483" s="143"/>
      <c r="S483" s="143"/>
    </row>
    <row r="484" spans="1:19" s="656" customFormat="1" ht="13.8">
      <c r="A484" s="657" t="s">
        <v>1197</v>
      </c>
      <c r="B484" s="658"/>
      <c r="C484" s="659" t="s">
        <v>389</v>
      </c>
      <c r="D484" s="660"/>
      <c r="E484" s="660"/>
      <c r="F484" s="661"/>
      <c r="G484" s="933"/>
      <c r="H484" s="1279"/>
      <c r="I484" s="1279"/>
      <c r="J484" s="1279"/>
      <c r="K484" s="1280"/>
      <c r="L484" s="1280"/>
      <c r="M484" s="1280"/>
      <c r="N484" s="1280"/>
      <c r="O484" s="1280"/>
      <c r="P484" s="1280"/>
      <c r="Q484" s="1280"/>
      <c r="R484" s="1280"/>
      <c r="S484" s="1280"/>
    </row>
    <row r="485" spans="1:19" s="656" customFormat="1" ht="13.2">
      <c r="A485" s="447"/>
      <c r="B485" s="650"/>
      <c r="C485" s="653"/>
      <c r="D485" s="655"/>
      <c r="E485" s="655"/>
      <c r="F485" s="647"/>
      <c r="G485" s="931"/>
      <c r="H485" s="1279"/>
      <c r="I485" s="1279"/>
      <c r="J485" s="1279"/>
      <c r="K485" s="1280"/>
      <c r="L485" s="1280"/>
      <c r="M485" s="1280"/>
      <c r="N485" s="1280"/>
      <c r="O485" s="1280"/>
      <c r="P485" s="1280"/>
      <c r="Q485" s="1280"/>
      <c r="R485" s="1280"/>
      <c r="S485" s="1280"/>
    </row>
    <row r="486" spans="1:19" s="667" customFormat="1" ht="26.4">
      <c r="A486" s="662" t="s">
        <v>1036</v>
      </c>
      <c r="B486" s="663"/>
      <c r="C486" s="664" t="s">
        <v>390</v>
      </c>
      <c r="D486" s="665"/>
      <c r="E486" s="666"/>
      <c r="F486" s="671"/>
      <c r="G486" s="934"/>
    </row>
    <row r="487" spans="1:19" s="672" customFormat="1" ht="17.399999999999999">
      <c r="A487" s="687"/>
      <c r="B487" s="669"/>
      <c r="C487" s="670"/>
      <c r="D487" s="665"/>
      <c r="E487" s="666"/>
      <c r="F487" s="671"/>
      <c r="G487" s="934"/>
    </row>
    <row r="488" spans="1:19" s="738" customFormat="1" ht="17.399999999999999">
      <c r="A488" s="692" t="s">
        <v>1161</v>
      </c>
      <c r="B488" s="737"/>
      <c r="C488" s="669" t="s">
        <v>287</v>
      </c>
      <c r="D488" s="700"/>
      <c r="E488" s="707"/>
      <c r="F488" s="706"/>
      <c r="G488" s="941"/>
      <c r="H488" s="1276"/>
      <c r="I488" s="1276"/>
      <c r="J488" s="1276"/>
      <c r="K488" s="1276"/>
      <c r="L488" s="1276"/>
      <c r="M488" s="1276"/>
      <c r="N488" s="1276"/>
      <c r="O488" s="1276"/>
      <c r="P488" s="1276"/>
      <c r="Q488" s="1276"/>
      <c r="R488" s="1276"/>
      <c r="S488" s="1276"/>
    </row>
    <row r="489" spans="1:19" s="738" customFormat="1" ht="17.399999999999999">
      <c r="A489" s="692"/>
      <c r="B489" s="669"/>
      <c r="C489" s="694"/>
      <c r="D489" s="700"/>
      <c r="E489" s="707"/>
      <c r="F489" s="706"/>
      <c r="G489" s="941"/>
      <c r="H489" s="1276"/>
      <c r="I489" s="1276"/>
      <c r="J489" s="1276"/>
      <c r="K489" s="1276"/>
      <c r="L489" s="1276"/>
      <c r="M489" s="1276"/>
      <c r="N489" s="1276"/>
      <c r="O489" s="1276"/>
      <c r="P489" s="1276"/>
      <c r="Q489" s="1276"/>
      <c r="R489" s="1276"/>
      <c r="S489" s="1276"/>
    </row>
    <row r="490" spans="1:19" s="738" customFormat="1" ht="39.6">
      <c r="A490" s="692"/>
      <c r="B490" s="693" t="s">
        <v>634</v>
      </c>
      <c r="C490" s="708" t="s">
        <v>391</v>
      </c>
      <c r="D490" s="695" t="s">
        <v>1173</v>
      </c>
      <c r="E490" s="707">
        <v>2</v>
      </c>
      <c r="F490" s="709"/>
      <c r="G490" s="931">
        <f>(E490*F490)</f>
        <v>0</v>
      </c>
      <c r="H490" s="1276"/>
      <c r="I490" s="1276"/>
      <c r="J490" s="1276"/>
      <c r="K490" s="1276"/>
      <c r="L490" s="1276"/>
      <c r="M490" s="1276"/>
      <c r="N490" s="1276"/>
      <c r="O490" s="1276"/>
      <c r="P490" s="1276"/>
      <c r="Q490" s="1276"/>
      <c r="R490" s="1276"/>
      <c r="S490" s="1276"/>
    </row>
    <row r="491" spans="1:19" s="738" customFormat="1" ht="17.399999999999999">
      <c r="A491" s="692"/>
      <c r="B491" s="702"/>
      <c r="C491" s="708" t="s">
        <v>392</v>
      </c>
      <c r="D491" s="753"/>
      <c r="E491" s="707"/>
      <c r="F491" s="706"/>
      <c r="G491" s="931"/>
      <c r="H491" s="1276"/>
      <c r="I491" s="1276"/>
      <c r="J491" s="1276"/>
      <c r="K491" s="1276"/>
      <c r="L491" s="1276"/>
      <c r="M491" s="1276"/>
      <c r="N491" s="1276"/>
      <c r="O491" s="1276"/>
      <c r="P491" s="1276"/>
      <c r="Q491" s="1276"/>
      <c r="R491" s="1276"/>
      <c r="S491" s="1276"/>
    </row>
    <row r="492" spans="1:19" s="738" customFormat="1" ht="17.399999999999999">
      <c r="A492" s="692"/>
      <c r="B492" s="693" t="s">
        <v>634</v>
      </c>
      <c r="C492" s="702" t="s">
        <v>393</v>
      </c>
      <c r="D492" s="695" t="s">
        <v>1173</v>
      </c>
      <c r="E492" s="707">
        <v>1</v>
      </c>
      <c r="F492" s="709"/>
      <c r="G492" s="931">
        <f>(E492*F492)</f>
        <v>0</v>
      </c>
      <c r="H492" s="1276"/>
      <c r="I492" s="1276"/>
      <c r="J492" s="1276"/>
      <c r="K492" s="1276"/>
      <c r="L492" s="1276"/>
      <c r="M492" s="1276"/>
      <c r="N492" s="1276"/>
      <c r="O492" s="1276"/>
      <c r="P492" s="1276"/>
      <c r="Q492" s="1276"/>
      <c r="R492" s="1276"/>
      <c r="S492" s="1276"/>
    </row>
    <row r="493" spans="1:19" s="738" customFormat="1" ht="17.399999999999999">
      <c r="A493" s="692"/>
      <c r="B493" s="694"/>
      <c r="C493" s="710" t="s">
        <v>394</v>
      </c>
      <c r="D493" s="754"/>
      <c r="E493" s="696"/>
      <c r="F493" s="706"/>
      <c r="G493" s="931"/>
      <c r="H493" s="1276"/>
      <c r="I493" s="1276"/>
      <c r="J493" s="1276"/>
      <c r="K493" s="1276"/>
      <c r="L493" s="1276"/>
      <c r="M493" s="1276"/>
      <c r="N493" s="1276"/>
      <c r="O493" s="1276"/>
      <c r="P493" s="1276"/>
      <c r="Q493" s="1276"/>
      <c r="R493" s="1276"/>
      <c r="S493" s="1276"/>
    </row>
    <row r="494" spans="1:19" s="738" customFormat="1" ht="17.399999999999999">
      <c r="A494" s="692"/>
      <c r="B494" s="693" t="s">
        <v>634</v>
      </c>
      <c r="C494" s="702" t="s">
        <v>375</v>
      </c>
      <c r="D494" s="695" t="s">
        <v>1173</v>
      </c>
      <c r="E494" s="707">
        <v>2</v>
      </c>
      <c r="F494" s="709"/>
      <c r="G494" s="931">
        <f>(E494*F494)</f>
        <v>0</v>
      </c>
      <c r="H494" s="1276"/>
      <c r="I494" s="1276"/>
      <c r="J494" s="1276"/>
      <c r="K494" s="1276"/>
      <c r="L494" s="1276"/>
      <c r="M494" s="1276"/>
      <c r="N494" s="1276"/>
      <c r="O494" s="1276"/>
      <c r="P494" s="1276"/>
      <c r="Q494" s="1276"/>
      <c r="R494" s="1276"/>
      <c r="S494" s="1276"/>
    </row>
    <row r="495" spans="1:19" s="738" customFormat="1" ht="17.399999999999999">
      <c r="A495" s="692"/>
      <c r="B495" s="694"/>
      <c r="C495" s="710" t="s">
        <v>291</v>
      </c>
      <c r="D495" s="754"/>
      <c r="E495" s="696"/>
      <c r="F495" s="706"/>
      <c r="G495" s="931"/>
      <c r="H495" s="1276"/>
      <c r="I495" s="1276"/>
      <c r="J495" s="1276"/>
      <c r="K495" s="1276"/>
      <c r="L495" s="1276"/>
      <c r="M495" s="1276"/>
      <c r="N495" s="1276"/>
      <c r="O495" s="1276"/>
      <c r="P495" s="1276"/>
      <c r="Q495" s="1276"/>
      <c r="R495" s="1276"/>
      <c r="S495" s="1276"/>
    </row>
    <row r="496" spans="1:19" s="738" customFormat="1" ht="17.399999999999999">
      <c r="A496" s="692"/>
      <c r="B496" s="693" t="s">
        <v>634</v>
      </c>
      <c r="C496" s="702" t="s">
        <v>395</v>
      </c>
      <c r="D496" s="695" t="s">
        <v>1173</v>
      </c>
      <c r="E496" s="707">
        <v>2</v>
      </c>
      <c r="F496" s="647"/>
      <c r="G496" s="931">
        <f>(E496*F496)</f>
        <v>0</v>
      </c>
      <c r="H496" s="1276"/>
      <c r="I496" s="1276"/>
      <c r="J496" s="1276"/>
      <c r="K496" s="1276"/>
      <c r="L496" s="1276"/>
      <c r="M496" s="1276"/>
      <c r="N496" s="1276"/>
      <c r="O496" s="1276"/>
      <c r="P496" s="1276"/>
      <c r="Q496" s="1276"/>
      <c r="R496" s="1276"/>
      <c r="S496" s="1276"/>
    </row>
    <row r="497" spans="1:19" s="738" customFormat="1" ht="17.399999999999999">
      <c r="A497" s="692"/>
      <c r="B497" s="702"/>
      <c r="C497" s="708" t="s">
        <v>396</v>
      </c>
      <c r="D497" s="753"/>
      <c r="E497" s="707"/>
      <c r="F497" s="706"/>
      <c r="G497" s="931"/>
      <c r="H497" s="1276"/>
      <c r="I497" s="1276"/>
      <c r="J497" s="1276"/>
      <c r="K497" s="1276"/>
      <c r="L497" s="1276"/>
      <c r="M497" s="1276"/>
      <c r="N497" s="1276"/>
      <c r="O497" s="1276"/>
      <c r="P497" s="1276"/>
      <c r="Q497" s="1276"/>
      <c r="R497" s="1276"/>
      <c r="S497" s="1276"/>
    </row>
    <row r="498" spans="1:19" s="738" customFormat="1" ht="17.399999999999999">
      <c r="A498" s="692"/>
      <c r="B498" s="693" t="s">
        <v>634</v>
      </c>
      <c r="C498" s="702" t="s">
        <v>290</v>
      </c>
      <c r="D498" s="695" t="s">
        <v>1173</v>
      </c>
      <c r="E498" s="707">
        <v>2</v>
      </c>
      <c r="F498" s="709"/>
      <c r="G498" s="931">
        <f>(E498*F498)</f>
        <v>0</v>
      </c>
      <c r="H498" s="1276"/>
      <c r="I498" s="1276"/>
      <c r="J498" s="1276"/>
      <c r="K498" s="1276"/>
      <c r="L498" s="1276"/>
      <c r="M498" s="1276"/>
      <c r="N498" s="1276"/>
      <c r="O498" s="1276"/>
      <c r="P498" s="1276"/>
      <c r="Q498" s="1276"/>
      <c r="R498" s="1276"/>
      <c r="S498" s="1276"/>
    </row>
    <row r="499" spans="1:19" s="738" customFormat="1" ht="17.399999999999999">
      <c r="A499" s="692"/>
      <c r="B499" s="694"/>
      <c r="C499" s="710" t="s">
        <v>291</v>
      </c>
      <c r="D499" s="754"/>
      <c r="E499" s="696"/>
      <c r="F499" s="706"/>
      <c r="G499" s="941"/>
      <c r="H499" s="1276"/>
      <c r="I499" s="1276"/>
      <c r="J499" s="1276"/>
      <c r="K499" s="1276"/>
      <c r="L499" s="1276"/>
      <c r="M499" s="1276"/>
      <c r="N499" s="1276"/>
      <c r="O499" s="1276"/>
      <c r="P499" s="1276"/>
      <c r="Q499" s="1276"/>
      <c r="R499" s="1276"/>
      <c r="S499" s="1276"/>
    </row>
    <row r="500" spans="1:19" s="738" customFormat="1" ht="17.399999999999999">
      <c r="A500" s="692"/>
      <c r="B500" s="694"/>
      <c r="C500" s="694"/>
      <c r="D500" s="700"/>
      <c r="E500" s="707"/>
      <c r="F500" s="706"/>
      <c r="G500" s="941"/>
      <c r="H500" s="1276"/>
      <c r="I500" s="1276"/>
      <c r="J500" s="1276"/>
      <c r="K500" s="1276"/>
      <c r="L500" s="1276"/>
      <c r="M500" s="1276"/>
      <c r="N500" s="1276"/>
      <c r="O500" s="1276"/>
      <c r="P500" s="1276"/>
      <c r="Q500" s="1276"/>
      <c r="R500" s="1276"/>
      <c r="S500" s="1276"/>
    </row>
    <row r="501" spans="1:19">
      <c r="A501" s="722"/>
      <c r="B501" s="723"/>
      <c r="C501" s="724" t="s">
        <v>661</v>
      </c>
      <c r="D501" s="751" t="s">
        <v>656</v>
      </c>
      <c r="E501" s="751"/>
      <c r="F501" s="726"/>
      <c r="G501" s="940">
        <f>SUM(G490:G500)</f>
        <v>0</v>
      </c>
      <c r="H501" s="1300"/>
      <c r="I501" s="1300"/>
      <c r="J501" s="1300"/>
    </row>
    <row r="502" spans="1:19" s="738" customFormat="1" ht="17.399999999999999">
      <c r="A502" s="692"/>
      <c r="B502" s="694"/>
      <c r="C502" s="694"/>
      <c r="D502" s="700"/>
      <c r="E502" s="707"/>
      <c r="F502" s="706"/>
      <c r="G502" s="941"/>
      <c r="H502" s="1276"/>
      <c r="I502" s="1276"/>
      <c r="J502" s="1276"/>
      <c r="K502" s="1276"/>
      <c r="L502" s="1276"/>
      <c r="M502" s="1276"/>
      <c r="N502" s="1276"/>
      <c r="O502" s="1276"/>
      <c r="P502" s="1276"/>
      <c r="Q502" s="1276"/>
      <c r="R502" s="1276"/>
      <c r="S502" s="1276"/>
    </row>
    <row r="503" spans="1:19" s="667" customFormat="1" ht="26.4">
      <c r="A503" s="662" t="s">
        <v>1217</v>
      </c>
      <c r="B503" s="663"/>
      <c r="C503" s="664" t="s">
        <v>397</v>
      </c>
      <c r="D503" s="665"/>
      <c r="E503" s="666"/>
      <c r="F503" s="671"/>
      <c r="G503" s="934"/>
    </row>
    <row r="504" spans="1:19" s="1276" customFormat="1" ht="17.399999999999999">
      <c r="A504" s="692"/>
      <c r="B504" s="694"/>
      <c r="C504" s="694"/>
      <c r="D504" s="700"/>
      <c r="E504" s="707"/>
      <c r="F504" s="731"/>
      <c r="G504" s="1261"/>
    </row>
    <row r="505" spans="1:19" s="672" customFormat="1" ht="17.399999999999999">
      <c r="A505" s="755" t="s">
        <v>1161</v>
      </c>
      <c r="B505" s="663"/>
      <c r="C505" s="662" t="s">
        <v>398</v>
      </c>
      <c r="D505" s="665" t="s">
        <v>834</v>
      </c>
      <c r="E505" s="666">
        <v>1</v>
      </c>
      <c r="F505" s="709"/>
      <c r="G505" s="931">
        <f>(E505*F505)</f>
        <v>0</v>
      </c>
      <c r="H505" s="1277"/>
      <c r="I505" s="1277"/>
      <c r="J505" s="1277"/>
    </row>
    <row r="506" spans="1:19" s="738" customFormat="1" ht="17.399999999999999">
      <c r="A506" s="692"/>
      <c r="B506" s="694"/>
      <c r="C506" s="694" t="s">
        <v>399</v>
      </c>
      <c r="D506" s="700"/>
      <c r="E506" s="707"/>
      <c r="F506" s="706"/>
      <c r="G506" s="941"/>
      <c r="H506" s="1276"/>
      <c r="I506" s="1276"/>
      <c r="J506" s="1276"/>
      <c r="K506" s="1276"/>
      <c r="L506" s="1276"/>
      <c r="M506" s="1276"/>
      <c r="N506" s="1276"/>
      <c r="O506" s="1276"/>
      <c r="P506" s="1276"/>
      <c r="Q506" s="1276"/>
      <c r="R506" s="1276"/>
      <c r="S506" s="1276"/>
    </row>
    <row r="507" spans="1:19" s="738" customFormat="1" ht="17.399999999999999">
      <c r="A507" s="692"/>
      <c r="B507" s="756"/>
      <c r="C507" s="757" t="s">
        <v>400</v>
      </c>
      <c r="D507" s="758"/>
      <c r="E507" s="707"/>
      <c r="F507" s="706"/>
      <c r="G507" s="941"/>
      <c r="H507" s="1276"/>
      <c r="I507" s="1276"/>
      <c r="J507" s="1276"/>
      <c r="K507" s="1276"/>
      <c r="L507" s="1276"/>
      <c r="M507" s="1276"/>
      <c r="N507" s="1276"/>
      <c r="O507" s="1276"/>
      <c r="P507" s="1276"/>
      <c r="Q507" s="1276"/>
      <c r="R507" s="1276"/>
      <c r="S507" s="1276"/>
    </row>
    <row r="508" spans="1:19" s="738" customFormat="1" ht="17.399999999999999">
      <c r="A508" s="692"/>
      <c r="B508" s="756"/>
      <c r="C508" s="708" t="s">
        <v>401</v>
      </c>
      <c r="D508" s="758"/>
      <c r="E508" s="707"/>
      <c r="F508" s="706"/>
      <c r="G508" s="941"/>
      <c r="H508" s="1276"/>
      <c r="I508" s="1276"/>
      <c r="J508" s="1276"/>
      <c r="K508" s="1276"/>
      <c r="L508" s="1276"/>
      <c r="M508" s="1276"/>
      <c r="N508" s="1276"/>
      <c r="O508" s="1276"/>
      <c r="P508" s="1276"/>
      <c r="Q508" s="1276"/>
      <c r="R508" s="1276"/>
      <c r="S508" s="1276"/>
    </row>
    <row r="509" spans="1:19" s="738" customFormat="1" ht="17.399999999999999">
      <c r="A509" s="692"/>
      <c r="B509" s="759"/>
      <c r="C509" s="708" t="s">
        <v>402</v>
      </c>
      <c r="D509" s="758"/>
      <c r="E509" s="707"/>
      <c r="F509" s="706"/>
      <c r="G509" s="941"/>
      <c r="H509" s="1276"/>
      <c r="I509" s="1276"/>
      <c r="J509" s="1276"/>
      <c r="K509" s="1276"/>
      <c r="L509" s="1276"/>
      <c r="M509" s="1276"/>
      <c r="N509" s="1276"/>
      <c r="O509" s="1276"/>
      <c r="P509" s="1276"/>
      <c r="Q509" s="1276"/>
      <c r="R509" s="1276"/>
      <c r="S509" s="1276"/>
    </row>
    <row r="510" spans="1:19" s="738" customFormat="1" ht="17.399999999999999">
      <c r="A510" s="692"/>
      <c r="B510" s="759"/>
      <c r="C510" s="708" t="s">
        <v>403</v>
      </c>
      <c r="D510" s="758"/>
      <c r="E510" s="707"/>
      <c r="F510" s="706"/>
      <c r="G510" s="941"/>
      <c r="H510" s="1276"/>
      <c r="I510" s="1276"/>
      <c r="J510" s="1276"/>
      <c r="K510" s="1276"/>
      <c r="L510" s="1276"/>
      <c r="M510" s="1276"/>
      <c r="N510" s="1276"/>
      <c r="O510" s="1276"/>
      <c r="P510" s="1276"/>
      <c r="Q510" s="1276"/>
      <c r="R510" s="1276"/>
      <c r="S510" s="1276"/>
    </row>
    <row r="511" spans="1:19" s="738" customFormat="1" ht="17.399999999999999">
      <c r="A511" s="692"/>
      <c r="B511" s="759"/>
      <c r="C511" s="759" t="s">
        <v>404</v>
      </c>
      <c r="D511" s="758"/>
      <c r="E511" s="707"/>
      <c r="F511" s="706"/>
      <c r="G511" s="941"/>
      <c r="H511" s="1276"/>
      <c r="I511" s="1276"/>
      <c r="J511" s="1276"/>
      <c r="K511" s="1276"/>
      <c r="L511" s="1276"/>
      <c r="M511" s="1276"/>
      <c r="N511" s="1276"/>
      <c r="O511" s="1276"/>
      <c r="P511" s="1276"/>
      <c r="Q511" s="1276"/>
      <c r="R511" s="1276"/>
      <c r="S511" s="1276"/>
    </row>
    <row r="512" spans="1:19" s="738" customFormat="1" ht="17.399999999999999">
      <c r="A512" s="692"/>
      <c r="B512" s="759"/>
      <c r="C512" s="759" t="s">
        <v>405</v>
      </c>
      <c r="D512" s="758"/>
      <c r="E512" s="707"/>
      <c r="F512" s="706"/>
      <c r="G512" s="941"/>
      <c r="H512" s="1276"/>
      <c r="I512" s="1276"/>
      <c r="J512" s="1276"/>
      <c r="K512" s="1276"/>
      <c r="L512" s="1276"/>
      <c r="M512" s="1276"/>
      <c r="N512" s="1276"/>
      <c r="O512" s="1276"/>
      <c r="P512" s="1276"/>
      <c r="Q512" s="1276"/>
      <c r="R512" s="1276"/>
      <c r="S512" s="1276"/>
    </row>
    <row r="513" spans="1:19" s="738" customFormat="1" ht="17.399999999999999">
      <c r="A513" s="692"/>
      <c r="B513" s="759"/>
      <c r="C513" s="759" t="s">
        <v>406</v>
      </c>
      <c r="D513" s="758"/>
      <c r="E513" s="707"/>
      <c r="F513" s="706"/>
      <c r="G513" s="941"/>
      <c r="H513" s="1276"/>
      <c r="I513" s="1276"/>
      <c r="J513" s="1276"/>
      <c r="K513" s="1276"/>
      <c r="L513" s="1276"/>
      <c r="M513" s="1276"/>
      <c r="N513" s="1276"/>
      <c r="O513" s="1276"/>
      <c r="P513" s="1276"/>
      <c r="Q513" s="1276"/>
      <c r="R513" s="1276"/>
      <c r="S513" s="1276"/>
    </row>
    <row r="514" spans="1:19" s="738" customFormat="1" ht="17.399999999999999">
      <c r="A514" s="692"/>
      <c r="B514" s="759"/>
      <c r="C514" s="759" t="s">
        <v>407</v>
      </c>
      <c r="D514" s="758"/>
      <c r="E514" s="707"/>
      <c r="F514" s="706"/>
      <c r="G514" s="941"/>
      <c r="H514" s="1276"/>
      <c r="I514" s="1276"/>
      <c r="J514" s="1276"/>
      <c r="K514" s="1276"/>
      <c r="L514" s="1276"/>
      <c r="M514" s="1276"/>
      <c r="N514" s="1276"/>
      <c r="O514" s="1276"/>
      <c r="P514" s="1276"/>
      <c r="Q514" s="1276"/>
      <c r="R514" s="1276"/>
      <c r="S514" s="1276"/>
    </row>
    <row r="515" spans="1:19" s="738" customFormat="1" ht="17.399999999999999">
      <c r="A515" s="692"/>
      <c r="B515" s="759"/>
      <c r="C515" s="759" t="s">
        <v>408</v>
      </c>
      <c r="D515" s="758"/>
      <c r="E515" s="707"/>
      <c r="F515" s="706"/>
      <c r="G515" s="941"/>
      <c r="H515" s="1276"/>
      <c r="I515" s="1276"/>
      <c r="J515" s="1276"/>
      <c r="K515" s="1276"/>
      <c r="L515" s="1276"/>
      <c r="M515" s="1276"/>
      <c r="N515" s="1276"/>
      <c r="O515" s="1276"/>
      <c r="P515" s="1276"/>
      <c r="Q515" s="1276"/>
      <c r="R515" s="1276"/>
      <c r="S515" s="1276"/>
    </row>
    <row r="516" spans="1:19" s="738" customFormat="1" ht="17.399999999999999">
      <c r="A516" s="692"/>
      <c r="B516" s="759"/>
      <c r="C516" s="759" t="s">
        <v>409</v>
      </c>
      <c r="D516" s="758"/>
      <c r="E516" s="707"/>
      <c r="F516" s="706"/>
      <c r="G516" s="941"/>
      <c r="H516" s="1276"/>
      <c r="I516" s="1276"/>
      <c r="J516" s="1276"/>
      <c r="K516" s="1276"/>
      <c r="L516" s="1276"/>
      <c r="M516" s="1276"/>
      <c r="N516" s="1276"/>
      <c r="O516" s="1276"/>
      <c r="P516" s="1276"/>
      <c r="Q516" s="1276"/>
      <c r="R516" s="1276"/>
      <c r="S516" s="1276"/>
    </row>
    <row r="517" spans="1:19" s="738" customFormat="1" ht="17.399999999999999">
      <c r="A517" s="692"/>
      <c r="B517" s="759"/>
      <c r="C517" s="759" t="s">
        <v>410</v>
      </c>
      <c r="D517" s="758"/>
      <c r="E517" s="707"/>
      <c r="F517" s="706"/>
      <c r="G517" s="941"/>
      <c r="H517" s="1276"/>
      <c r="I517" s="1276"/>
      <c r="J517" s="1276"/>
      <c r="K517" s="1276"/>
      <c r="L517" s="1276"/>
      <c r="M517" s="1276"/>
      <c r="N517" s="1276"/>
      <c r="O517" s="1276"/>
      <c r="P517" s="1276"/>
      <c r="Q517" s="1276"/>
      <c r="R517" s="1276"/>
      <c r="S517" s="1276"/>
    </row>
    <row r="518" spans="1:19" s="738" customFormat="1" ht="17.399999999999999">
      <c r="A518" s="692"/>
      <c r="B518" s="759"/>
      <c r="C518" s="759" t="s">
        <v>411</v>
      </c>
      <c r="D518" s="758"/>
      <c r="E518" s="707"/>
      <c r="F518" s="706"/>
      <c r="G518" s="941"/>
      <c r="H518" s="1276"/>
      <c r="I518" s="1276"/>
      <c r="J518" s="1276"/>
      <c r="K518" s="1276"/>
      <c r="L518" s="1276"/>
      <c r="M518" s="1276"/>
      <c r="N518" s="1276"/>
      <c r="O518" s="1276"/>
      <c r="P518" s="1276"/>
      <c r="Q518" s="1276"/>
      <c r="R518" s="1276"/>
      <c r="S518" s="1276"/>
    </row>
    <row r="519" spans="1:19" s="738" customFormat="1" ht="17.399999999999999">
      <c r="A519" s="692"/>
      <c r="B519" s="759"/>
      <c r="C519" s="759" t="s">
        <v>412</v>
      </c>
      <c r="D519" s="758"/>
      <c r="E519" s="707"/>
      <c r="F519" s="706"/>
      <c r="G519" s="941"/>
      <c r="H519" s="1276"/>
      <c r="I519" s="1276"/>
      <c r="J519" s="1276"/>
      <c r="K519" s="1276"/>
      <c r="L519" s="1276"/>
      <c r="M519" s="1276"/>
      <c r="N519" s="1276"/>
      <c r="O519" s="1276"/>
      <c r="P519" s="1276"/>
      <c r="Q519" s="1276"/>
      <c r="R519" s="1276"/>
      <c r="S519" s="1276"/>
    </row>
    <row r="520" spans="1:19" s="761" customFormat="1" ht="17.399999999999999">
      <c r="A520" s="692"/>
      <c r="B520" s="693"/>
      <c r="C520" s="760"/>
      <c r="D520" s="758"/>
      <c r="E520" s="707"/>
      <c r="F520" s="706"/>
      <c r="G520" s="941"/>
      <c r="H520" s="1302"/>
      <c r="I520" s="1302"/>
      <c r="J520" s="1302"/>
      <c r="K520" s="1302"/>
      <c r="L520" s="1302"/>
      <c r="M520" s="1302"/>
      <c r="N520" s="1302"/>
      <c r="O520" s="1302"/>
      <c r="P520" s="1302"/>
      <c r="Q520" s="1302"/>
      <c r="R520" s="1302"/>
      <c r="S520" s="1302"/>
    </row>
    <row r="521" spans="1:19" s="672" customFormat="1" ht="17.399999999999999">
      <c r="A521" s="755" t="s">
        <v>1163</v>
      </c>
      <c r="B521" s="663"/>
      <c r="C521" s="662" t="s">
        <v>413</v>
      </c>
      <c r="D521" s="665" t="s">
        <v>834</v>
      </c>
      <c r="E521" s="666">
        <v>1</v>
      </c>
      <c r="F521" s="647"/>
      <c r="G521" s="931">
        <f>(E521*F521)</f>
        <v>0</v>
      </c>
    </row>
    <row r="522" spans="1:19" s="761" customFormat="1" ht="17.399999999999999">
      <c r="A522" s="692"/>
      <c r="B522" s="730" t="s">
        <v>634</v>
      </c>
      <c r="C522" s="762" t="s">
        <v>414</v>
      </c>
      <c r="D522" s="695" t="s">
        <v>1173</v>
      </c>
      <c r="E522" s="707">
        <v>1</v>
      </c>
      <c r="F522" s="706"/>
      <c r="G522" s="931">
        <f>(E522*F522)</f>
        <v>0</v>
      </c>
      <c r="H522" s="1302"/>
      <c r="I522" s="1302"/>
      <c r="J522" s="1302"/>
      <c r="K522" s="1302"/>
      <c r="L522" s="1302"/>
      <c r="M522" s="1302"/>
      <c r="N522" s="1302"/>
      <c r="O522" s="1302"/>
      <c r="P522" s="1302"/>
      <c r="Q522" s="1302"/>
      <c r="R522" s="1302"/>
      <c r="S522" s="1302"/>
    </row>
    <row r="523" spans="1:19" s="761" customFormat="1" ht="26.4">
      <c r="A523" s="692"/>
      <c r="B523" s="693"/>
      <c r="C523" s="699" t="s">
        <v>415</v>
      </c>
      <c r="D523" s="758"/>
      <c r="E523" s="707"/>
      <c r="F523" s="706"/>
      <c r="G523" s="941"/>
      <c r="H523" s="1302"/>
      <c r="I523" s="1302"/>
      <c r="J523" s="1302"/>
      <c r="K523" s="1302"/>
      <c r="L523" s="1302"/>
      <c r="M523" s="1302"/>
      <c r="N523" s="1302"/>
      <c r="O523" s="1302"/>
      <c r="P523" s="1302"/>
      <c r="Q523" s="1302"/>
      <c r="R523" s="1302"/>
      <c r="S523" s="1302"/>
    </row>
    <row r="524" spans="1:19" s="761" customFormat="1" ht="17.399999999999999">
      <c r="A524" s="692"/>
      <c r="B524" s="730" t="s">
        <v>634</v>
      </c>
      <c r="C524" s="699" t="s">
        <v>416</v>
      </c>
      <c r="D524" s="695" t="s">
        <v>1173</v>
      </c>
      <c r="E524" s="707">
        <v>1</v>
      </c>
      <c r="F524" s="706"/>
      <c r="G524" s="931">
        <f>(E524*F524)</f>
        <v>0</v>
      </c>
      <c r="H524" s="1302"/>
      <c r="I524" s="1302"/>
      <c r="J524" s="1302"/>
      <c r="K524" s="1302"/>
      <c r="L524" s="1302"/>
      <c r="M524" s="1302"/>
      <c r="N524" s="1302"/>
      <c r="O524" s="1302"/>
      <c r="P524" s="1302"/>
      <c r="Q524" s="1302"/>
      <c r="R524" s="1302"/>
      <c r="S524" s="1302"/>
    </row>
    <row r="525" spans="1:19" s="761" customFormat="1" ht="26.4">
      <c r="A525" s="692"/>
      <c r="B525" s="693"/>
      <c r="C525" s="760" t="s">
        <v>417</v>
      </c>
      <c r="D525" s="758"/>
      <c r="E525" s="707"/>
      <c r="F525" s="706"/>
      <c r="G525" s="941"/>
      <c r="H525" s="1302"/>
      <c r="I525" s="1302"/>
      <c r="J525" s="1302"/>
      <c r="K525" s="1302"/>
      <c r="L525" s="1302"/>
      <c r="M525" s="1302"/>
      <c r="N525" s="1302"/>
      <c r="O525" s="1302"/>
      <c r="P525" s="1302"/>
      <c r="Q525" s="1302"/>
      <c r="R525" s="1302"/>
      <c r="S525" s="1302"/>
    </row>
    <row r="526" spans="1:19" s="761" customFormat="1" ht="26.4">
      <c r="A526" s="692"/>
      <c r="B526" s="730" t="s">
        <v>634</v>
      </c>
      <c r="C526" s="760" t="s">
        <v>418</v>
      </c>
      <c r="D526" s="695" t="s">
        <v>1173</v>
      </c>
      <c r="E526" s="707">
        <v>1</v>
      </c>
      <c r="F526" s="706"/>
      <c r="G526" s="931">
        <f>(E526*F526)</f>
        <v>0</v>
      </c>
      <c r="H526" s="1302"/>
      <c r="I526" s="1302"/>
      <c r="J526" s="1302"/>
      <c r="K526" s="1302"/>
      <c r="L526" s="1302"/>
      <c r="M526" s="1302"/>
      <c r="N526" s="1302"/>
      <c r="O526" s="1302"/>
      <c r="P526" s="1302"/>
      <c r="Q526" s="1302"/>
      <c r="R526" s="1302"/>
      <c r="S526" s="1302"/>
    </row>
    <row r="527" spans="1:19" s="761" customFormat="1" ht="17.399999999999999">
      <c r="A527" s="692"/>
      <c r="B527" s="757"/>
      <c r="C527" s="702" t="s">
        <v>419</v>
      </c>
      <c r="D527" s="758"/>
      <c r="E527" s="707"/>
      <c r="F527" s="706"/>
      <c r="G527" s="941"/>
      <c r="H527" s="1302"/>
      <c r="I527" s="1302"/>
      <c r="J527" s="1302"/>
      <c r="K527" s="1302"/>
      <c r="L527" s="1302"/>
      <c r="M527" s="1302"/>
      <c r="N527" s="1302"/>
      <c r="O527" s="1302"/>
      <c r="P527" s="1302"/>
      <c r="Q527" s="1302"/>
      <c r="R527" s="1302"/>
      <c r="S527" s="1302"/>
    </row>
    <row r="528" spans="1:19" s="761" customFormat="1" ht="26.4">
      <c r="A528" s="692"/>
      <c r="B528" s="730" t="s">
        <v>634</v>
      </c>
      <c r="C528" s="760" t="s">
        <v>420</v>
      </c>
      <c r="D528" s="695" t="s">
        <v>1173</v>
      </c>
      <c r="E528" s="707">
        <v>1</v>
      </c>
      <c r="F528" s="706"/>
      <c r="G528" s="931">
        <f>(E528*F528)</f>
        <v>0</v>
      </c>
      <c r="H528" s="1302"/>
      <c r="I528" s="1302"/>
      <c r="J528" s="1302"/>
      <c r="K528" s="1302"/>
      <c r="L528" s="1302"/>
      <c r="M528" s="1302"/>
      <c r="N528" s="1302"/>
      <c r="O528" s="1302"/>
      <c r="P528" s="1302"/>
      <c r="Q528" s="1302"/>
      <c r="R528" s="1302"/>
      <c r="S528" s="1302"/>
    </row>
    <row r="529" spans="1:19" s="761" customFormat="1" ht="17.399999999999999">
      <c r="A529" s="692"/>
      <c r="B529" s="757"/>
      <c r="C529" s="702" t="s">
        <v>421</v>
      </c>
      <c r="D529" s="758"/>
      <c r="E529" s="707"/>
      <c r="F529" s="706"/>
      <c r="G529" s="941"/>
      <c r="H529" s="1302"/>
      <c r="I529" s="1302"/>
      <c r="J529" s="1302"/>
      <c r="K529" s="1302"/>
      <c r="L529" s="1302"/>
      <c r="M529" s="1302"/>
      <c r="N529" s="1302"/>
      <c r="O529" s="1302"/>
      <c r="P529" s="1302"/>
      <c r="Q529" s="1302"/>
      <c r="R529" s="1302"/>
      <c r="S529" s="1302"/>
    </row>
    <row r="530" spans="1:19" s="761" customFormat="1" ht="7.5" customHeight="1">
      <c r="A530" s="692"/>
      <c r="B530" s="693"/>
      <c r="C530" s="760"/>
      <c r="D530" s="758"/>
      <c r="E530" s="707"/>
      <c r="F530" s="706"/>
      <c r="G530" s="941"/>
      <c r="H530" s="1302"/>
      <c r="I530" s="1302"/>
      <c r="J530" s="1302"/>
      <c r="K530" s="1302"/>
      <c r="L530" s="1302"/>
      <c r="M530" s="1302"/>
      <c r="N530" s="1302"/>
      <c r="O530" s="1302"/>
      <c r="P530" s="1302"/>
      <c r="Q530" s="1302"/>
      <c r="R530" s="1302"/>
      <c r="S530" s="1302"/>
    </row>
    <row r="531" spans="1:19" s="761" customFormat="1" ht="26.4">
      <c r="A531" s="692"/>
      <c r="B531" s="730" t="s">
        <v>634</v>
      </c>
      <c r="C531" s="760" t="s">
        <v>422</v>
      </c>
      <c r="D531" s="695" t="s">
        <v>1173</v>
      </c>
      <c r="E531" s="707">
        <v>1</v>
      </c>
      <c r="F531" s="706"/>
      <c r="G531" s="931">
        <f>(E531*F531)</f>
        <v>0</v>
      </c>
      <c r="H531" s="1302"/>
      <c r="I531" s="1302"/>
      <c r="J531" s="1302"/>
      <c r="K531" s="1302"/>
      <c r="L531" s="1302"/>
      <c r="M531" s="1302"/>
      <c r="N531" s="1302"/>
      <c r="O531" s="1302"/>
      <c r="P531" s="1302"/>
      <c r="Q531" s="1302"/>
      <c r="R531" s="1302"/>
      <c r="S531" s="1302"/>
    </row>
    <row r="532" spans="1:19" s="761" customFormat="1" ht="17.399999999999999">
      <c r="A532" s="692"/>
      <c r="B532" s="693"/>
      <c r="C532" s="702" t="s">
        <v>423</v>
      </c>
      <c r="D532" s="758"/>
      <c r="E532" s="707"/>
      <c r="F532" s="706"/>
      <c r="G532" s="941"/>
      <c r="H532" s="1302"/>
      <c r="I532" s="1302"/>
      <c r="J532" s="1302"/>
      <c r="K532" s="1302"/>
      <c r="L532" s="1302"/>
      <c r="M532" s="1302"/>
      <c r="N532" s="1302"/>
      <c r="O532" s="1302"/>
      <c r="P532" s="1302"/>
      <c r="Q532" s="1302"/>
      <c r="R532" s="1302"/>
      <c r="S532" s="1302"/>
    </row>
    <row r="533" spans="1:19" s="761" customFormat="1" ht="17.399999999999999">
      <c r="A533" s="692"/>
      <c r="B533" s="693"/>
      <c r="C533" s="702"/>
      <c r="D533" s="758"/>
      <c r="E533" s="707"/>
      <c r="F533" s="706"/>
      <c r="G533" s="941"/>
      <c r="H533" s="1302"/>
      <c r="I533" s="1302"/>
      <c r="J533" s="1302"/>
      <c r="K533" s="1302"/>
      <c r="L533" s="1302"/>
      <c r="M533" s="1302"/>
      <c r="N533" s="1302"/>
      <c r="O533" s="1302"/>
      <c r="P533" s="1302"/>
      <c r="Q533" s="1302"/>
      <c r="R533" s="1302"/>
      <c r="S533" s="1302"/>
    </row>
    <row r="534" spans="1:19" s="689" customFormat="1" ht="26.4">
      <c r="A534" s="668" t="s">
        <v>1165</v>
      </c>
      <c r="B534" s="663"/>
      <c r="C534" s="728" t="s">
        <v>424</v>
      </c>
      <c r="D534" s="665" t="s">
        <v>834</v>
      </c>
      <c r="E534" s="666">
        <v>1</v>
      </c>
      <c r="F534" s="688"/>
      <c r="G534" s="931">
        <f>(E534*F534)</f>
        <v>0</v>
      </c>
      <c r="H534" s="672"/>
      <c r="I534" s="672"/>
      <c r="J534" s="672"/>
      <c r="K534" s="672"/>
      <c r="L534" s="672"/>
      <c r="M534" s="672"/>
      <c r="N534" s="672"/>
      <c r="O534" s="672"/>
      <c r="P534" s="672"/>
      <c r="Q534" s="672"/>
      <c r="R534" s="672"/>
      <c r="S534" s="672"/>
    </row>
    <row r="535" spans="1:19" s="732" customFormat="1" ht="66">
      <c r="A535" s="763"/>
      <c r="B535" s="730" t="s">
        <v>634</v>
      </c>
      <c r="C535" s="710" t="s">
        <v>425</v>
      </c>
      <c r="D535" s="695"/>
      <c r="E535" s="707"/>
      <c r="F535" s="731"/>
      <c r="G535" s="942"/>
      <c r="H535" s="773"/>
      <c r="I535" s="773"/>
      <c r="J535" s="773"/>
      <c r="K535" s="773"/>
      <c r="L535" s="773"/>
      <c r="M535" s="773"/>
      <c r="N535" s="773"/>
      <c r="O535" s="773"/>
      <c r="P535" s="773"/>
      <c r="Q535" s="773"/>
      <c r="R535" s="773"/>
      <c r="S535" s="773"/>
    </row>
    <row r="536" spans="1:19" s="732" customFormat="1" ht="6.75" customHeight="1">
      <c r="A536" s="763"/>
      <c r="B536" s="730"/>
      <c r="C536" s="710"/>
      <c r="D536" s="695"/>
      <c r="E536" s="707"/>
      <c r="F536" s="731"/>
      <c r="G536" s="942"/>
      <c r="H536" s="773"/>
      <c r="I536" s="773"/>
      <c r="J536" s="773"/>
      <c r="K536" s="773"/>
      <c r="L536" s="773"/>
      <c r="M536" s="773"/>
      <c r="N536" s="773"/>
      <c r="O536" s="773"/>
      <c r="P536" s="773"/>
      <c r="Q536" s="773"/>
      <c r="R536" s="773"/>
      <c r="S536" s="773"/>
    </row>
    <row r="537" spans="1:19" s="732" customFormat="1" ht="17.399999999999999">
      <c r="A537" s="763"/>
      <c r="B537" s="730" t="s">
        <v>634</v>
      </c>
      <c r="C537" s="710" t="s">
        <v>426</v>
      </c>
      <c r="D537" s="700"/>
      <c r="E537" s="764"/>
      <c r="F537" s="688"/>
      <c r="G537" s="937"/>
      <c r="H537" s="773"/>
      <c r="I537" s="773"/>
      <c r="J537" s="773"/>
      <c r="K537" s="773"/>
      <c r="L537" s="773"/>
      <c r="M537" s="773"/>
      <c r="N537" s="773"/>
      <c r="O537" s="773"/>
      <c r="P537" s="773"/>
      <c r="Q537" s="773"/>
      <c r="R537" s="773"/>
      <c r="S537" s="773"/>
    </row>
    <row r="538" spans="1:19" s="732" customFormat="1" ht="92.4">
      <c r="A538" s="763"/>
      <c r="B538" s="730" t="s">
        <v>634</v>
      </c>
      <c r="C538" s="710" t="s">
        <v>427</v>
      </c>
      <c r="D538" s="700"/>
      <c r="E538" s="764"/>
      <c r="F538" s="688"/>
      <c r="G538" s="937"/>
      <c r="H538" s="773"/>
      <c r="I538" s="773"/>
      <c r="J538" s="773"/>
      <c r="K538" s="773"/>
      <c r="L538" s="773"/>
      <c r="M538" s="773"/>
      <c r="N538" s="773"/>
      <c r="O538" s="773"/>
      <c r="P538" s="773"/>
      <c r="Q538" s="773"/>
      <c r="R538" s="773"/>
      <c r="S538" s="773"/>
    </row>
    <row r="539" spans="1:19" s="732" customFormat="1" ht="26.4">
      <c r="A539" s="763"/>
      <c r="B539" s="730" t="s">
        <v>634</v>
      </c>
      <c r="C539" s="710" t="s">
        <v>428</v>
      </c>
      <c r="D539" s="700"/>
      <c r="E539" s="764"/>
      <c r="F539" s="688"/>
      <c r="G539" s="937"/>
      <c r="H539" s="773"/>
      <c r="I539" s="773"/>
      <c r="J539" s="773"/>
      <c r="K539" s="773"/>
      <c r="L539" s="773"/>
      <c r="M539" s="773"/>
      <c r="N539" s="773"/>
      <c r="O539" s="773"/>
      <c r="P539" s="773"/>
      <c r="Q539" s="773"/>
      <c r="R539" s="773"/>
      <c r="S539" s="773"/>
    </row>
    <row r="540" spans="1:19" s="732" customFormat="1" ht="26.4">
      <c r="A540" s="763"/>
      <c r="B540" s="730" t="s">
        <v>634</v>
      </c>
      <c r="C540" s="710" t="s">
        <v>429</v>
      </c>
      <c r="D540" s="700"/>
      <c r="E540" s="764"/>
      <c r="F540" s="688"/>
      <c r="G540" s="937"/>
      <c r="H540" s="773"/>
      <c r="I540" s="773"/>
      <c r="J540" s="773"/>
      <c r="K540" s="773"/>
      <c r="L540" s="773"/>
      <c r="M540" s="773"/>
      <c r="N540" s="773"/>
      <c r="O540" s="773"/>
      <c r="P540" s="773"/>
      <c r="Q540" s="773"/>
      <c r="R540" s="773"/>
      <c r="S540" s="773"/>
    </row>
    <row r="541" spans="1:19" s="732" customFormat="1" ht="26.4">
      <c r="A541" s="763"/>
      <c r="B541" s="730" t="s">
        <v>634</v>
      </c>
      <c r="C541" s="710" t="s">
        <v>322</v>
      </c>
      <c r="D541" s="700"/>
      <c r="E541" s="764"/>
      <c r="F541" s="688"/>
      <c r="G541" s="937"/>
      <c r="H541" s="773"/>
      <c r="I541" s="773"/>
      <c r="J541" s="773"/>
      <c r="K541" s="773"/>
      <c r="L541" s="773"/>
      <c r="M541" s="773"/>
      <c r="N541" s="773"/>
      <c r="O541" s="773"/>
      <c r="P541" s="773"/>
      <c r="Q541" s="773"/>
      <c r="R541" s="773"/>
      <c r="S541" s="773"/>
    </row>
    <row r="542" spans="1:19" s="732" customFormat="1" ht="26.4">
      <c r="A542" s="763"/>
      <c r="B542" s="730" t="s">
        <v>634</v>
      </c>
      <c r="C542" s="710" t="s">
        <v>430</v>
      </c>
      <c r="D542" s="700"/>
      <c r="E542" s="764"/>
      <c r="F542" s="688"/>
      <c r="G542" s="937"/>
      <c r="H542" s="773"/>
      <c r="I542" s="773"/>
      <c r="J542" s="773"/>
      <c r="K542" s="773"/>
      <c r="L542" s="773"/>
      <c r="M542" s="773"/>
      <c r="N542" s="773"/>
      <c r="O542" s="773"/>
      <c r="P542" s="773"/>
      <c r="Q542" s="773"/>
      <c r="R542" s="773"/>
      <c r="S542" s="773"/>
    </row>
    <row r="543" spans="1:19" s="732" customFormat="1" ht="26.4">
      <c r="A543" s="763"/>
      <c r="B543" s="730" t="s">
        <v>634</v>
      </c>
      <c r="C543" s="710" t="s">
        <v>431</v>
      </c>
      <c r="D543" s="700"/>
      <c r="E543" s="764"/>
      <c r="F543" s="688"/>
      <c r="G543" s="937"/>
      <c r="H543" s="773"/>
      <c r="I543" s="773"/>
      <c r="J543" s="773"/>
      <c r="K543" s="773"/>
      <c r="L543" s="773"/>
      <c r="M543" s="773"/>
      <c r="N543" s="773"/>
      <c r="O543" s="773"/>
      <c r="P543" s="773"/>
      <c r="Q543" s="773"/>
      <c r="R543" s="773"/>
      <c r="S543" s="773"/>
    </row>
    <row r="544" spans="1:19" s="732" customFormat="1" ht="7.5" customHeight="1">
      <c r="A544" s="763"/>
      <c r="B544" s="730"/>
      <c r="C544" s="710"/>
      <c r="D544" s="700"/>
      <c r="E544" s="764"/>
      <c r="F544" s="688"/>
      <c r="G544" s="937"/>
      <c r="H544" s="773"/>
      <c r="I544" s="773"/>
      <c r="J544" s="773"/>
      <c r="K544" s="773"/>
      <c r="L544" s="773"/>
      <c r="M544" s="773"/>
      <c r="N544" s="773"/>
      <c r="O544" s="773"/>
      <c r="P544" s="773"/>
      <c r="Q544" s="773"/>
      <c r="R544" s="773"/>
      <c r="S544" s="773"/>
    </row>
    <row r="545" spans="1:19" s="732" customFormat="1" ht="26.4">
      <c r="A545" s="763"/>
      <c r="B545" s="730" t="s">
        <v>634</v>
      </c>
      <c r="C545" s="710" t="s">
        <v>323</v>
      </c>
      <c r="D545" s="700"/>
      <c r="E545" s="764"/>
      <c r="F545" s="688"/>
      <c r="G545" s="937"/>
      <c r="H545" s="773"/>
      <c r="I545" s="773"/>
      <c r="J545" s="773"/>
      <c r="K545" s="773"/>
      <c r="L545" s="773"/>
      <c r="M545" s="773"/>
      <c r="N545" s="773"/>
      <c r="O545" s="773"/>
      <c r="P545" s="773"/>
      <c r="Q545" s="773"/>
      <c r="R545" s="773"/>
      <c r="S545" s="773"/>
    </row>
    <row r="546" spans="1:19" s="732" customFormat="1" ht="17.399999999999999">
      <c r="A546" s="763"/>
      <c r="B546" s="730" t="s">
        <v>634</v>
      </c>
      <c r="C546" s="710" t="s">
        <v>324</v>
      </c>
      <c r="D546" s="700"/>
      <c r="E546" s="764"/>
      <c r="F546" s="688"/>
      <c r="G546" s="937"/>
      <c r="H546" s="773"/>
      <c r="I546" s="773"/>
      <c r="J546" s="773"/>
      <c r="K546" s="773"/>
      <c r="L546" s="773"/>
      <c r="M546" s="773"/>
      <c r="N546" s="773"/>
      <c r="O546" s="773"/>
      <c r="P546" s="773"/>
      <c r="Q546" s="773"/>
      <c r="R546" s="773"/>
      <c r="S546" s="773"/>
    </row>
    <row r="547" spans="1:19" s="732" customFormat="1" ht="17.399999999999999">
      <c r="A547" s="763"/>
      <c r="B547" s="730" t="s">
        <v>634</v>
      </c>
      <c r="C547" s="710" t="s">
        <v>325</v>
      </c>
      <c r="D547" s="700"/>
      <c r="E547" s="764"/>
      <c r="F547" s="688"/>
      <c r="G547" s="937"/>
      <c r="H547" s="773"/>
      <c r="I547" s="773"/>
      <c r="J547" s="773"/>
      <c r="K547" s="773"/>
      <c r="L547" s="773"/>
      <c r="M547" s="773"/>
      <c r="N547" s="773"/>
      <c r="O547" s="773"/>
      <c r="P547" s="773"/>
      <c r="Q547" s="773"/>
      <c r="R547" s="773"/>
      <c r="S547" s="773"/>
    </row>
    <row r="548" spans="1:19" s="732" customFormat="1" ht="17.399999999999999">
      <c r="A548" s="763"/>
      <c r="B548" s="730" t="s">
        <v>634</v>
      </c>
      <c r="C548" s="710" t="s">
        <v>326</v>
      </c>
      <c r="D548" s="700"/>
      <c r="E548" s="764"/>
      <c r="F548" s="688"/>
      <c r="G548" s="937"/>
      <c r="H548" s="773"/>
      <c r="I548" s="773"/>
      <c r="J548" s="773"/>
      <c r="K548" s="773"/>
      <c r="L548" s="773"/>
      <c r="M548" s="773"/>
      <c r="N548" s="773"/>
      <c r="O548" s="773"/>
      <c r="P548" s="773"/>
      <c r="Q548" s="773"/>
      <c r="R548" s="773"/>
      <c r="S548" s="773"/>
    </row>
    <row r="549" spans="1:19" s="732" customFormat="1" ht="17.399999999999999">
      <c r="A549" s="763"/>
      <c r="B549" s="730" t="s">
        <v>634</v>
      </c>
      <c r="C549" s="710" t="s">
        <v>327</v>
      </c>
      <c r="D549" s="733"/>
      <c r="E549" s="666"/>
      <c r="F549" s="688"/>
      <c r="G549" s="937"/>
      <c r="H549" s="773"/>
      <c r="I549" s="773"/>
      <c r="J549" s="773"/>
      <c r="K549" s="773"/>
      <c r="L549" s="773"/>
      <c r="M549" s="773"/>
      <c r="N549" s="773"/>
      <c r="O549" s="773"/>
      <c r="P549" s="773"/>
      <c r="Q549" s="773"/>
      <c r="R549" s="773"/>
      <c r="S549" s="773"/>
    </row>
    <row r="550" spans="1:19" s="732" customFormat="1" ht="17.399999999999999">
      <c r="A550" s="763"/>
      <c r="B550" s="730" t="s">
        <v>634</v>
      </c>
      <c r="C550" s="710" t="s">
        <v>328</v>
      </c>
      <c r="D550" s="733"/>
      <c r="E550" s="666"/>
      <c r="F550" s="688"/>
      <c r="G550" s="937"/>
      <c r="H550" s="773"/>
      <c r="I550" s="773"/>
      <c r="J550" s="773"/>
      <c r="K550" s="773"/>
      <c r="L550" s="773"/>
      <c r="M550" s="773"/>
      <c r="N550" s="773"/>
      <c r="O550" s="773"/>
      <c r="P550" s="773"/>
      <c r="Q550" s="773"/>
      <c r="R550" s="773"/>
      <c r="S550" s="773"/>
    </row>
    <row r="551" spans="1:19" s="732" customFormat="1" ht="17.399999999999999">
      <c r="A551" s="763"/>
      <c r="B551" s="730"/>
      <c r="C551" s="710"/>
      <c r="D551" s="700"/>
      <c r="E551" s="764"/>
      <c r="F551" s="688"/>
      <c r="G551" s="937"/>
      <c r="H551" s="773"/>
      <c r="I551" s="773"/>
      <c r="J551" s="773"/>
      <c r="K551" s="773"/>
      <c r="L551" s="773"/>
      <c r="M551" s="773"/>
      <c r="N551" s="773"/>
      <c r="O551" s="773"/>
      <c r="P551" s="773"/>
      <c r="Q551" s="773"/>
      <c r="R551" s="773"/>
      <c r="S551" s="773"/>
    </row>
    <row r="552" spans="1:19" s="732" customFormat="1" ht="26.4">
      <c r="A552" s="763" t="s">
        <v>1166</v>
      </c>
      <c r="B552" s="663"/>
      <c r="C552" s="728" t="s">
        <v>432</v>
      </c>
      <c r="D552" s="665" t="s">
        <v>834</v>
      </c>
      <c r="E552" s="666">
        <v>1</v>
      </c>
      <c r="F552" s="647"/>
      <c r="G552" s="931">
        <f>(E552*F552)</f>
        <v>0</v>
      </c>
      <c r="H552" s="773"/>
      <c r="I552" s="773"/>
      <c r="J552" s="773"/>
      <c r="K552" s="773"/>
      <c r="L552" s="773"/>
      <c r="M552" s="773"/>
      <c r="N552" s="773"/>
      <c r="O552" s="773"/>
      <c r="P552" s="773"/>
      <c r="Q552" s="773"/>
      <c r="R552" s="773"/>
      <c r="S552" s="773"/>
    </row>
    <row r="553" spans="1:19" s="732" customFormat="1" ht="9" customHeight="1">
      <c r="A553" s="765"/>
      <c r="B553" s="663"/>
      <c r="C553" s="728"/>
      <c r="D553" s="665"/>
      <c r="E553" s="666"/>
      <c r="F553" s="647"/>
      <c r="G553" s="931"/>
      <c r="H553" s="773"/>
      <c r="I553" s="773"/>
      <c r="J553" s="773"/>
      <c r="K553" s="773"/>
      <c r="L553" s="773"/>
      <c r="M553" s="773"/>
      <c r="N553" s="773"/>
      <c r="O553" s="773"/>
      <c r="P553" s="773"/>
      <c r="Q553" s="773"/>
      <c r="R553" s="773"/>
      <c r="S553" s="773"/>
    </row>
    <row r="554" spans="1:19" s="732" customFormat="1" ht="17.399999999999999">
      <c r="A554" s="763"/>
      <c r="B554" s="730" t="s">
        <v>634</v>
      </c>
      <c r="C554" s="766" t="s">
        <v>433</v>
      </c>
      <c r="D554" s="767"/>
      <c r="E554" s="764">
        <v>1</v>
      </c>
      <c r="F554" s="647"/>
      <c r="G554" s="931">
        <f>(E554*F554)</f>
        <v>0</v>
      </c>
      <c r="H554" s="773"/>
      <c r="I554" s="773"/>
      <c r="J554" s="773"/>
      <c r="K554" s="773"/>
      <c r="L554" s="773"/>
      <c r="M554" s="773"/>
      <c r="N554" s="773"/>
      <c r="O554" s="773"/>
      <c r="P554" s="773"/>
      <c r="Q554" s="773"/>
      <c r="R554" s="773"/>
      <c r="S554" s="773"/>
    </row>
    <row r="555" spans="1:19" s="732" customFormat="1" ht="17.399999999999999">
      <c r="A555" s="763"/>
      <c r="B555" s="730"/>
      <c r="C555" s="710" t="s">
        <v>434</v>
      </c>
      <c r="D555" s="700"/>
      <c r="E555" s="764"/>
      <c r="F555" s="647"/>
      <c r="G555" s="931"/>
      <c r="H555" s="773"/>
      <c r="I555" s="773"/>
      <c r="J555" s="773"/>
      <c r="K555" s="773"/>
      <c r="L555" s="773"/>
      <c r="M555" s="773"/>
      <c r="N555" s="773"/>
      <c r="O555" s="773"/>
      <c r="P555" s="773"/>
      <c r="Q555" s="773"/>
      <c r="R555" s="773"/>
      <c r="S555" s="773"/>
    </row>
    <row r="556" spans="1:19" s="732" customFormat="1" ht="26.4">
      <c r="A556" s="763"/>
      <c r="B556" s="730" t="s">
        <v>634</v>
      </c>
      <c r="C556" s="766" t="s">
        <v>435</v>
      </c>
      <c r="D556" s="767"/>
      <c r="E556" s="764">
        <v>1</v>
      </c>
      <c r="F556" s="647"/>
      <c r="G556" s="931">
        <f>(E556*F556)</f>
        <v>0</v>
      </c>
      <c r="H556" s="773"/>
      <c r="I556" s="773"/>
      <c r="J556" s="773"/>
      <c r="K556" s="773"/>
      <c r="L556" s="773"/>
      <c r="M556" s="773"/>
      <c r="N556" s="773"/>
      <c r="O556" s="773"/>
      <c r="P556" s="773"/>
      <c r="Q556" s="773"/>
      <c r="R556" s="773"/>
      <c r="S556" s="773"/>
    </row>
    <row r="557" spans="1:19" s="732" customFormat="1" ht="17.399999999999999">
      <c r="A557" s="763"/>
      <c r="B557" s="730"/>
      <c r="C557" s="710" t="s">
        <v>436</v>
      </c>
      <c r="D557" s="700"/>
      <c r="E557" s="764"/>
      <c r="F557" s="647"/>
      <c r="G557" s="931"/>
      <c r="H557" s="773"/>
      <c r="I557" s="773"/>
      <c r="J557" s="773"/>
      <c r="K557" s="773"/>
      <c r="L557" s="773"/>
      <c r="M557" s="773"/>
      <c r="N557" s="773"/>
      <c r="O557" s="773"/>
      <c r="P557" s="773"/>
      <c r="Q557" s="773"/>
      <c r="R557" s="773"/>
      <c r="S557" s="773"/>
    </row>
    <row r="558" spans="1:19" s="732" customFormat="1" ht="79.2">
      <c r="A558" s="763"/>
      <c r="B558" s="730"/>
      <c r="C558" s="710" t="s">
        <v>437</v>
      </c>
      <c r="D558" s="700"/>
      <c r="E558" s="764"/>
      <c r="F558" s="647"/>
      <c r="G558" s="931"/>
      <c r="H558" s="773"/>
      <c r="I558" s="773"/>
      <c r="J558" s="773"/>
      <c r="K558" s="773"/>
      <c r="L558" s="773"/>
      <c r="M558" s="773"/>
      <c r="N558" s="773"/>
      <c r="O558" s="773"/>
      <c r="P558" s="773"/>
      <c r="Q558" s="773"/>
      <c r="R558" s="773"/>
      <c r="S558" s="773"/>
    </row>
    <row r="559" spans="1:19" s="732" customFormat="1" ht="17.399999999999999">
      <c r="A559" s="763"/>
      <c r="B559" s="730"/>
      <c r="C559" s="710" t="s">
        <v>438</v>
      </c>
      <c r="D559" s="700"/>
      <c r="E559" s="764"/>
      <c r="F559" s="647"/>
      <c r="G559" s="931"/>
      <c r="H559" s="773"/>
      <c r="I559" s="773"/>
      <c r="J559" s="773"/>
      <c r="K559" s="773"/>
      <c r="L559" s="773"/>
      <c r="M559" s="773"/>
      <c r="N559" s="773"/>
      <c r="O559" s="773"/>
      <c r="P559" s="773"/>
      <c r="Q559" s="773"/>
      <c r="R559" s="773"/>
      <c r="S559" s="773"/>
    </row>
    <row r="560" spans="1:19" s="732" customFormat="1" ht="10.5" customHeight="1">
      <c r="A560" s="763"/>
      <c r="B560" s="730"/>
      <c r="C560" s="710"/>
      <c r="D560" s="700"/>
      <c r="E560" s="764"/>
      <c r="F560" s="647"/>
      <c r="G560" s="931"/>
      <c r="H560" s="773"/>
      <c r="I560" s="773"/>
      <c r="J560" s="773"/>
      <c r="K560" s="773"/>
      <c r="L560" s="773"/>
      <c r="M560" s="773"/>
      <c r="N560" s="773"/>
      <c r="O560" s="773"/>
      <c r="P560" s="773"/>
      <c r="Q560" s="773"/>
      <c r="R560" s="773"/>
      <c r="S560" s="773"/>
    </row>
    <row r="561" spans="1:19" s="732" customFormat="1" ht="17.399999999999999">
      <c r="A561" s="763" t="s">
        <v>1167</v>
      </c>
      <c r="B561" s="730"/>
      <c r="C561" s="728" t="s">
        <v>439</v>
      </c>
      <c r="D561" s="665" t="s">
        <v>834</v>
      </c>
      <c r="E561" s="666">
        <v>1</v>
      </c>
      <c r="F561" s="647"/>
      <c r="G561" s="931">
        <f t="shared" ref="G561:G568" si="5">(E561*F561)</f>
        <v>0</v>
      </c>
      <c r="H561" s="773"/>
      <c r="I561" s="773"/>
      <c r="J561" s="773"/>
      <c r="K561" s="773"/>
      <c r="L561" s="773"/>
      <c r="M561" s="773"/>
      <c r="N561" s="773"/>
      <c r="O561" s="773"/>
      <c r="P561" s="773"/>
      <c r="Q561" s="773"/>
      <c r="R561" s="773"/>
      <c r="S561" s="773"/>
    </row>
    <row r="562" spans="1:19" s="732" customFormat="1" ht="17.399999999999999">
      <c r="A562" s="763"/>
      <c r="B562" s="730" t="s">
        <v>634</v>
      </c>
      <c r="C562" s="710" t="s">
        <v>440</v>
      </c>
      <c r="D562" s="700"/>
      <c r="E562" s="764">
        <v>1</v>
      </c>
      <c r="F562" s="647"/>
      <c r="G562" s="931">
        <f t="shared" si="5"/>
        <v>0</v>
      </c>
      <c r="H562" s="773"/>
      <c r="I562" s="773"/>
      <c r="J562" s="773"/>
      <c r="K562" s="773"/>
      <c r="L562" s="773"/>
      <c r="M562" s="773"/>
      <c r="N562" s="773"/>
      <c r="O562" s="773"/>
      <c r="P562" s="773"/>
      <c r="Q562" s="773"/>
      <c r="R562" s="773"/>
      <c r="S562" s="773"/>
    </row>
    <row r="563" spans="1:19" s="732" customFormat="1" ht="52.8">
      <c r="A563" s="763"/>
      <c r="B563" s="730" t="s">
        <v>634</v>
      </c>
      <c r="C563" s="710" t="s">
        <v>441</v>
      </c>
      <c r="D563" s="700"/>
      <c r="E563" s="764">
        <v>1</v>
      </c>
      <c r="F563" s="647"/>
      <c r="G563" s="931">
        <f t="shared" si="5"/>
        <v>0</v>
      </c>
      <c r="H563" s="773"/>
      <c r="I563" s="773"/>
      <c r="J563" s="773"/>
      <c r="K563" s="773"/>
      <c r="L563" s="773"/>
      <c r="M563" s="773"/>
      <c r="N563" s="773"/>
      <c r="O563" s="773"/>
      <c r="P563" s="773"/>
      <c r="Q563" s="773"/>
      <c r="R563" s="773"/>
      <c r="S563" s="773"/>
    </row>
    <row r="564" spans="1:19" s="732" customFormat="1" ht="39.6">
      <c r="A564" s="763"/>
      <c r="B564" s="730" t="s">
        <v>634</v>
      </c>
      <c r="C564" s="710" t="s">
        <v>442</v>
      </c>
      <c r="D564" s="700"/>
      <c r="E564" s="764">
        <v>1</v>
      </c>
      <c r="F564" s="647"/>
      <c r="G564" s="931">
        <f t="shared" si="5"/>
        <v>0</v>
      </c>
      <c r="H564" s="773"/>
      <c r="I564" s="773"/>
      <c r="J564" s="773"/>
      <c r="K564" s="773"/>
      <c r="L564" s="773"/>
      <c r="M564" s="773"/>
      <c r="N564" s="773"/>
      <c r="O564" s="773"/>
      <c r="P564" s="773"/>
      <c r="Q564" s="773"/>
      <c r="R564" s="773"/>
      <c r="S564" s="773"/>
    </row>
    <row r="565" spans="1:19" s="732" customFormat="1" ht="26.4">
      <c r="A565" s="763"/>
      <c r="B565" s="730" t="s">
        <v>634</v>
      </c>
      <c r="C565" s="710" t="s">
        <v>443</v>
      </c>
      <c r="D565" s="700"/>
      <c r="E565" s="764">
        <v>1</v>
      </c>
      <c r="F565" s="647"/>
      <c r="G565" s="931">
        <f t="shared" si="5"/>
        <v>0</v>
      </c>
      <c r="H565" s="773"/>
      <c r="I565" s="773"/>
      <c r="J565" s="773"/>
      <c r="K565" s="773"/>
      <c r="L565" s="773"/>
      <c r="M565" s="773"/>
      <c r="N565" s="773"/>
      <c r="O565" s="773"/>
      <c r="P565" s="773"/>
      <c r="Q565" s="773"/>
      <c r="R565" s="773"/>
      <c r="S565" s="773"/>
    </row>
    <row r="566" spans="1:19" s="732" customFormat="1" ht="26.4">
      <c r="A566" s="763"/>
      <c r="B566" s="730" t="s">
        <v>634</v>
      </c>
      <c r="C566" s="710" t="s">
        <v>444</v>
      </c>
      <c r="D566" s="700"/>
      <c r="E566" s="764">
        <v>1</v>
      </c>
      <c r="F566" s="647"/>
      <c r="G566" s="931">
        <f t="shared" si="5"/>
        <v>0</v>
      </c>
      <c r="H566" s="773"/>
      <c r="I566" s="773"/>
      <c r="J566" s="773"/>
      <c r="K566" s="773"/>
      <c r="L566" s="773"/>
      <c r="M566" s="773"/>
      <c r="N566" s="773"/>
      <c r="O566" s="773"/>
      <c r="P566" s="773"/>
      <c r="Q566" s="773"/>
      <c r="R566" s="773"/>
      <c r="S566" s="773"/>
    </row>
    <row r="567" spans="1:19" s="732" customFormat="1" ht="26.4">
      <c r="A567" s="763"/>
      <c r="B567" s="730" t="s">
        <v>634</v>
      </c>
      <c r="C567" s="710" t="s">
        <v>445</v>
      </c>
      <c r="D567" s="700"/>
      <c r="E567" s="764">
        <v>1</v>
      </c>
      <c r="F567" s="647"/>
      <c r="G567" s="931">
        <f t="shared" si="5"/>
        <v>0</v>
      </c>
      <c r="H567" s="773"/>
      <c r="I567" s="773"/>
      <c r="J567" s="773"/>
      <c r="K567" s="773"/>
      <c r="L567" s="773"/>
      <c r="M567" s="773"/>
      <c r="N567" s="773"/>
      <c r="O567" s="773"/>
      <c r="P567" s="773"/>
      <c r="Q567" s="773"/>
      <c r="R567" s="773"/>
      <c r="S567" s="773"/>
    </row>
    <row r="568" spans="1:19" s="732" customFormat="1" ht="26.4">
      <c r="A568" s="763"/>
      <c r="B568" s="730" t="s">
        <v>634</v>
      </c>
      <c r="C568" s="710" t="s">
        <v>446</v>
      </c>
      <c r="D568" s="733"/>
      <c r="E568" s="666">
        <v>1</v>
      </c>
      <c r="F568" s="647"/>
      <c r="G568" s="931">
        <f t="shared" si="5"/>
        <v>0</v>
      </c>
      <c r="H568" s="773"/>
      <c r="I568" s="773"/>
      <c r="J568" s="773"/>
      <c r="K568" s="773"/>
      <c r="L568" s="773"/>
      <c r="M568" s="773"/>
      <c r="N568" s="773"/>
      <c r="O568" s="773"/>
      <c r="P568" s="773"/>
      <c r="Q568" s="773"/>
      <c r="R568" s="773"/>
      <c r="S568" s="773"/>
    </row>
    <row r="569" spans="1:19" s="732" customFormat="1" ht="17.399999999999999">
      <c r="A569" s="763"/>
      <c r="B569" s="730"/>
      <c r="C569" s="710"/>
      <c r="D569" s="733"/>
      <c r="E569" s="666"/>
      <c r="F569" s="647"/>
      <c r="G569" s="931"/>
      <c r="H569" s="773"/>
      <c r="I569" s="773"/>
      <c r="J569" s="773"/>
      <c r="K569" s="773"/>
      <c r="L569" s="773"/>
      <c r="M569" s="773"/>
      <c r="N569" s="773"/>
      <c r="O569" s="773"/>
      <c r="P569" s="773"/>
      <c r="Q569" s="773"/>
      <c r="R569" s="773"/>
      <c r="S569" s="773"/>
    </row>
    <row r="570" spans="1:19">
      <c r="A570" s="722"/>
      <c r="B570" s="723"/>
      <c r="C570" s="724" t="s">
        <v>661</v>
      </c>
      <c r="D570" s="751" t="s">
        <v>656</v>
      </c>
      <c r="E570" s="751"/>
      <c r="F570" s="726"/>
      <c r="G570" s="940">
        <f>SUM(G505:G568)</f>
        <v>0</v>
      </c>
      <c r="H570" s="1300"/>
      <c r="I570" s="1300"/>
      <c r="J570" s="1300"/>
    </row>
    <row r="571" spans="1:19" s="773" customFormat="1" ht="17.399999999999999">
      <c r="A571" s="768"/>
      <c r="B571" s="769"/>
      <c r="C571" s="770"/>
      <c r="D571" s="771"/>
      <c r="E571" s="772"/>
      <c r="F571" s="671"/>
      <c r="G571" s="934"/>
    </row>
    <row r="572" spans="1:19" s="136" customFormat="1" ht="13.2">
      <c r="A572" s="133"/>
      <c r="B572" s="133"/>
      <c r="C572" s="734"/>
      <c r="D572" s="161"/>
      <c r="E572" s="161"/>
      <c r="F572" s="647"/>
      <c r="G572" s="931"/>
      <c r="H572" s="1278"/>
      <c r="I572" s="1278"/>
      <c r="J572" s="1278"/>
      <c r="K572" s="143"/>
      <c r="L572" s="143"/>
      <c r="M572" s="143"/>
      <c r="N572" s="143"/>
      <c r="O572" s="143"/>
      <c r="P572" s="143"/>
      <c r="Q572" s="143"/>
      <c r="R572" s="143"/>
      <c r="S572" s="143"/>
    </row>
    <row r="573" spans="1:19" s="136" customFormat="1" ht="13.2">
      <c r="A573" s="229"/>
      <c r="B573" s="660"/>
      <c r="C573" s="774" t="s">
        <v>447</v>
      </c>
      <c r="D573" s="775"/>
      <c r="E573" s="775"/>
      <c r="F573" s="726"/>
      <c r="G573" s="940">
        <f>G570+G501</f>
        <v>0</v>
      </c>
      <c r="H573" s="1278"/>
      <c r="I573" s="1278"/>
      <c r="J573" s="1278"/>
      <c r="K573" s="143"/>
      <c r="L573" s="143"/>
      <c r="M573" s="143"/>
      <c r="N573" s="143"/>
      <c r="O573" s="143"/>
      <c r="P573" s="143"/>
      <c r="Q573" s="143"/>
      <c r="R573" s="143"/>
      <c r="S573" s="143"/>
    </row>
    <row r="574" spans="1:19" s="136" customFormat="1" ht="13.2">
      <c r="A574" s="680"/>
      <c r="B574" s="681"/>
      <c r="C574" s="680"/>
      <c r="D574" s="161"/>
      <c r="E574" s="161"/>
      <c r="F574" s="647"/>
      <c r="G574" s="931"/>
      <c r="H574" s="1278"/>
      <c r="I574" s="1278"/>
      <c r="J574" s="1278"/>
      <c r="K574" s="143"/>
      <c r="L574" s="143"/>
      <c r="M574" s="143"/>
      <c r="N574" s="143"/>
      <c r="O574" s="143"/>
      <c r="P574" s="143"/>
      <c r="Q574" s="143"/>
      <c r="R574" s="143"/>
      <c r="S574" s="143"/>
    </row>
    <row r="575" spans="1:19" s="136" customFormat="1" ht="45.6">
      <c r="A575" s="680"/>
      <c r="B575" s="681"/>
      <c r="C575" s="649" t="s">
        <v>448</v>
      </c>
      <c r="D575" s="161"/>
      <c r="E575" s="161"/>
      <c r="F575" s="776"/>
      <c r="G575" s="945"/>
      <c r="H575" s="1278"/>
      <c r="I575" s="1278"/>
      <c r="J575" s="1278"/>
      <c r="K575" s="143"/>
      <c r="L575" s="143"/>
      <c r="M575" s="143"/>
      <c r="N575" s="143"/>
      <c r="O575" s="143"/>
      <c r="P575" s="143"/>
      <c r="Q575" s="143"/>
      <c r="R575" s="143"/>
      <c r="S575" s="143"/>
    </row>
    <row r="576" spans="1:19" s="136" customFormat="1" ht="13.2">
      <c r="A576" s="680"/>
      <c r="B576" s="681"/>
      <c r="C576" s="682"/>
      <c r="D576" s="161"/>
      <c r="E576" s="161"/>
      <c r="F576" s="776"/>
      <c r="G576" s="945"/>
      <c r="H576" s="1278"/>
      <c r="I576" s="1278"/>
      <c r="J576" s="1278"/>
      <c r="K576" s="143"/>
      <c r="L576" s="143"/>
      <c r="M576" s="143"/>
      <c r="N576" s="143"/>
      <c r="O576" s="143"/>
      <c r="P576" s="143"/>
      <c r="Q576" s="143"/>
      <c r="R576" s="143"/>
      <c r="S576" s="143"/>
    </row>
    <row r="577" spans="1:19" s="136" customFormat="1" ht="13.2">
      <c r="A577" s="680"/>
      <c r="B577" s="681"/>
      <c r="C577" s="682"/>
      <c r="D577" s="161"/>
      <c r="E577" s="161"/>
      <c r="F577" s="776"/>
      <c r="G577" s="945"/>
      <c r="H577" s="1278"/>
      <c r="I577" s="1278"/>
      <c r="J577" s="1278"/>
      <c r="K577" s="143"/>
      <c r="L577" s="143"/>
      <c r="M577" s="143"/>
      <c r="N577" s="143"/>
      <c r="O577" s="143"/>
      <c r="P577" s="143"/>
      <c r="Q577" s="143"/>
      <c r="R577" s="143"/>
      <c r="S577" s="143"/>
    </row>
    <row r="578" spans="1:19" s="136" customFormat="1" ht="13.2">
      <c r="A578" s="680"/>
      <c r="B578" s="681"/>
      <c r="C578" s="682"/>
      <c r="D578" s="161"/>
      <c r="E578" s="161"/>
      <c r="F578" s="776"/>
      <c r="G578" s="945"/>
      <c r="H578" s="1278"/>
      <c r="I578" s="1278"/>
      <c r="J578" s="1278"/>
      <c r="K578" s="143"/>
      <c r="L578" s="143"/>
      <c r="M578" s="143"/>
      <c r="N578" s="143"/>
      <c r="O578" s="143"/>
      <c r="P578" s="143"/>
      <c r="Q578" s="143"/>
      <c r="R578" s="143"/>
      <c r="S578" s="143"/>
    </row>
    <row r="579" spans="1:19" s="136" customFormat="1" ht="13.2">
      <c r="A579" s="680"/>
      <c r="B579" s="681"/>
      <c r="C579" s="682"/>
      <c r="D579" s="184"/>
      <c r="E579" s="184"/>
      <c r="F579" s="776"/>
      <c r="G579" s="945"/>
      <c r="H579" s="1278"/>
      <c r="I579" s="1278"/>
      <c r="J579" s="1278"/>
      <c r="K579" s="143"/>
      <c r="L579" s="143"/>
      <c r="M579" s="143"/>
      <c r="N579" s="143"/>
      <c r="O579" s="143"/>
      <c r="P579" s="143"/>
      <c r="Q579" s="143"/>
      <c r="R579" s="143"/>
      <c r="S579" s="143"/>
    </row>
    <row r="580" spans="1:19" s="136" customFormat="1" ht="13.2">
      <c r="A580" s="133"/>
      <c r="B580" s="675"/>
      <c r="C580" s="674"/>
      <c r="D580" s="161"/>
      <c r="E580" s="161"/>
      <c r="F580" s="647"/>
      <c r="G580" s="931"/>
      <c r="H580" s="1278"/>
      <c r="I580" s="1278"/>
      <c r="J580" s="1278"/>
      <c r="K580" s="143"/>
      <c r="L580" s="143"/>
      <c r="M580" s="143"/>
      <c r="N580" s="143"/>
      <c r="O580" s="143"/>
      <c r="P580" s="143"/>
      <c r="Q580" s="143"/>
      <c r="R580" s="143"/>
      <c r="S580" s="143"/>
    </row>
    <row r="581" spans="1:19" s="136" customFormat="1" ht="13.2">
      <c r="A581" s="133"/>
      <c r="B581" s="675"/>
      <c r="C581" s="133"/>
      <c r="D581" s="161"/>
      <c r="E581" s="161"/>
      <c r="F581" s="647"/>
      <c r="G581" s="931"/>
      <c r="H581" s="1278"/>
      <c r="I581" s="1278"/>
      <c r="J581" s="1278"/>
      <c r="K581" s="143"/>
      <c r="L581" s="143"/>
      <c r="M581" s="143"/>
      <c r="N581" s="143"/>
      <c r="O581" s="143"/>
      <c r="P581" s="143"/>
      <c r="Q581" s="143"/>
      <c r="R581" s="143"/>
      <c r="S581" s="143"/>
    </row>
    <row r="582" spans="1:19" s="136" customFormat="1" ht="13.8">
      <c r="A582" s="774"/>
      <c r="B582" s="777"/>
      <c r="C582" s="657" t="s">
        <v>620</v>
      </c>
      <c r="D582" s="161"/>
      <c r="E582" s="161"/>
      <c r="F582" s="647"/>
      <c r="G582" s="931"/>
      <c r="H582" s="1278"/>
      <c r="I582" s="1278"/>
      <c r="J582" s="1278"/>
      <c r="K582" s="143"/>
      <c r="L582" s="143"/>
      <c r="M582" s="143"/>
      <c r="N582" s="143"/>
      <c r="O582" s="143"/>
      <c r="P582" s="143"/>
      <c r="Q582" s="143"/>
      <c r="R582" s="143"/>
      <c r="S582" s="143"/>
    </row>
    <row r="583" spans="1:19" s="136" customFormat="1" ht="13.2">
      <c r="A583" s="133"/>
      <c r="B583" s="675"/>
      <c r="C583" s="133"/>
      <c r="D583" s="161"/>
      <c r="E583" s="161"/>
      <c r="F583" s="647"/>
      <c r="G583" s="931"/>
      <c r="H583" s="1278"/>
      <c r="I583" s="1278"/>
      <c r="J583" s="1278"/>
      <c r="K583" s="143"/>
      <c r="L583" s="143"/>
      <c r="M583" s="143"/>
      <c r="N583" s="143"/>
      <c r="O583" s="143"/>
      <c r="P583" s="143"/>
      <c r="Q583" s="143"/>
      <c r="R583" s="143"/>
      <c r="S583" s="143"/>
    </row>
    <row r="584" spans="1:19" s="136" customFormat="1" ht="26.4">
      <c r="A584" s="133" t="s">
        <v>998</v>
      </c>
      <c r="B584" s="675"/>
      <c r="C584" s="166" t="s">
        <v>567</v>
      </c>
      <c r="D584" s="161"/>
      <c r="E584" s="161"/>
      <c r="F584" s="647"/>
      <c r="G584" s="947">
        <f>SUM(G585:G588)</f>
        <v>0</v>
      </c>
      <c r="H584" s="1278"/>
      <c r="I584" s="1278"/>
      <c r="J584" s="1278"/>
      <c r="K584" s="143"/>
      <c r="L584" s="143"/>
      <c r="M584" s="143"/>
      <c r="N584" s="143"/>
      <c r="O584" s="143"/>
      <c r="P584" s="143"/>
      <c r="Q584" s="143"/>
      <c r="R584" s="143"/>
      <c r="S584" s="143"/>
    </row>
    <row r="585" spans="1:19" s="136" customFormat="1" ht="13.2">
      <c r="A585" s="675" t="s">
        <v>1036</v>
      </c>
      <c r="B585" s="675"/>
      <c r="C585" s="133" t="s">
        <v>633</v>
      </c>
      <c r="D585" s="161"/>
      <c r="E585" s="161"/>
      <c r="F585" s="647"/>
      <c r="G585" s="946">
        <f>G36</f>
        <v>0</v>
      </c>
      <c r="H585" s="1278"/>
      <c r="I585" s="1278"/>
      <c r="J585" s="1278"/>
      <c r="K585" s="143"/>
      <c r="L585" s="143"/>
      <c r="M585" s="143"/>
      <c r="N585" s="143"/>
      <c r="O585" s="143"/>
      <c r="P585" s="143"/>
      <c r="Q585" s="143"/>
      <c r="R585" s="143"/>
      <c r="S585" s="143"/>
    </row>
    <row r="586" spans="1:19" s="136" customFormat="1" ht="13.2">
      <c r="A586" s="675" t="s">
        <v>1217</v>
      </c>
      <c r="B586" s="675"/>
      <c r="C586" s="133" t="s">
        <v>449</v>
      </c>
      <c r="D586" s="161"/>
      <c r="E586" s="161"/>
      <c r="F586" s="647"/>
      <c r="G586" s="946">
        <f>G86</f>
        <v>0</v>
      </c>
      <c r="H586" s="1278"/>
      <c r="I586" s="1278"/>
      <c r="J586" s="1278"/>
      <c r="K586" s="143"/>
      <c r="L586" s="143"/>
      <c r="M586" s="143"/>
      <c r="N586" s="143"/>
      <c r="O586" s="143"/>
      <c r="P586" s="143"/>
      <c r="Q586" s="143"/>
      <c r="R586" s="143"/>
      <c r="S586" s="143"/>
    </row>
    <row r="587" spans="1:19" s="136" customFormat="1" ht="13.2">
      <c r="A587" s="675" t="s">
        <v>1228</v>
      </c>
      <c r="B587" s="675"/>
      <c r="C587" s="133" t="s">
        <v>450</v>
      </c>
      <c r="D587" s="161"/>
      <c r="E587" s="161"/>
      <c r="F587" s="647"/>
      <c r="G587" s="946">
        <f>G150</f>
        <v>0</v>
      </c>
      <c r="H587" s="1278"/>
      <c r="I587" s="1278"/>
      <c r="J587" s="1278"/>
      <c r="K587" s="143"/>
      <c r="L587" s="143"/>
      <c r="M587" s="143"/>
      <c r="N587" s="143"/>
      <c r="O587" s="143"/>
      <c r="P587" s="143"/>
      <c r="Q587" s="143"/>
      <c r="R587" s="143"/>
      <c r="S587" s="143"/>
    </row>
    <row r="588" spans="1:19" s="136" customFormat="1" ht="13.2">
      <c r="A588" s="675" t="s">
        <v>1220</v>
      </c>
      <c r="B588" s="675"/>
      <c r="C588" s="133" t="s">
        <v>451</v>
      </c>
      <c r="D588" s="161"/>
      <c r="E588" s="161"/>
      <c r="F588" s="647"/>
      <c r="G588" s="946">
        <f>G170</f>
        <v>0</v>
      </c>
      <c r="H588" s="1278"/>
      <c r="I588" s="1278"/>
      <c r="J588" s="1278"/>
      <c r="K588" s="143"/>
      <c r="L588" s="143"/>
      <c r="M588" s="143"/>
      <c r="N588" s="143"/>
      <c r="O588" s="143"/>
      <c r="P588" s="143"/>
      <c r="Q588" s="143"/>
      <c r="R588" s="143"/>
      <c r="S588" s="143"/>
    </row>
    <row r="589" spans="1:19" s="136" customFormat="1" ht="13.2">
      <c r="A589" s="133"/>
      <c r="B589" s="675"/>
      <c r="C589" s="133"/>
      <c r="D589" s="161"/>
      <c r="E589" s="161"/>
      <c r="F589" s="647"/>
      <c r="G589" s="946"/>
      <c r="H589" s="1278"/>
      <c r="I589" s="1278"/>
      <c r="J589" s="1278"/>
      <c r="K589" s="143"/>
      <c r="L589" s="143"/>
      <c r="M589" s="143"/>
      <c r="N589" s="143"/>
      <c r="O589" s="143"/>
      <c r="P589" s="143"/>
      <c r="Q589" s="143"/>
      <c r="R589" s="143"/>
      <c r="S589" s="143"/>
    </row>
    <row r="590" spans="1:19" s="136" customFormat="1" ht="26.4">
      <c r="A590" s="133" t="s">
        <v>959</v>
      </c>
      <c r="B590" s="675"/>
      <c r="C590" s="166" t="s">
        <v>332</v>
      </c>
      <c r="D590" s="161"/>
      <c r="E590" s="161"/>
      <c r="F590" s="647"/>
      <c r="G590" s="947">
        <f>SUM(G591:G595)</f>
        <v>0</v>
      </c>
      <c r="H590" s="1278"/>
      <c r="I590" s="1278"/>
      <c r="J590" s="1278"/>
      <c r="K590" s="143"/>
      <c r="L590" s="143"/>
      <c r="M590" s="143"/>
      <c r="N590" s="143"/>
      <c r="O590" s="143"/>
      <c r="P590" s="143"/>
      <c r="Q590" s="143"/>
      <c r="R590" s="143"/>
      <c r="S590" s="143"/>
    </row>
    <row r="591" spans="1:19" s="136" customFormat="1" ht="13.2">
      <c r="A591" s="675" t="s">
        <v>1036</v>
      </c>
      <c r="B591" s="675"/>
      <c r="C591" s="133" t="s">
        <v>633</v>
      </c>
      <c r="D591" s="161"/>
      <c r="E591" s="161"/>
      <c r="F591" s="647"/>
      <c r="G591" s="946">
        <f>G205</f>
        <v>0</v>
      </c>
      <c r="H591" s="1278"/>
      <c r="I591" s="1278"/>
      <c r="J591" s="1278"/>
      <c r="K591" s="143"/>
      <c r="L591" s="143"/>
      <c r="M591" s="143"/>
      <c r="N591" s="143"/>
      <c r="O591" s="143"/>
      <c r="P591" s="143"/>
      <c r="Q591" s="143"/>
      <c r="R591" s="143"/>
      <c r="S591" s="143"/>
    </row>
    <row r="592" spans="1:19" s="136" customFormat="1" ht="13.2">
      <c r="A592" s="675" t="s">
        <v>1217</v>
      </c>
      <c r="B592" s="675"/>
      <c r="C592" s="133" t="s">
        <v>449</v>
      </c>
      <c r="D592" s="161"/>
      <c r="E592" s="161"/>
      <c r="F592" s="647"/>
      <c r="G592" s="946">
        <f>G317</f>
        <v>0</v>
      </c>
      <c r="H592" s="1278"/>
      <c r="I592" s="1278"/>
      <c r="J592" s="1278"/>
      <c r="K592" s="143"/>
      <c r="L592" s="143"/>
      <c r="M592" s="143"/>
      <c r="N592" s="143"/>
      <c r="O592" s="143"/>
      <c r="P592" s="143"/>
      <c r="Q592" s="143"/>
      <c r="R592" s="143"/>
      <c r="S592" s="143"/>
    </row>
    <row r="593" spans="1:19" s="136" customFormat="1" ht="26.4">
      <c r="A593" s="675" t="s">
        <v>1228</v>
      </c>
      <c r="B593" s="675"/>
      <c r="C593" s="160" t="s">
        <v>452</v>
      </c>
      <c r="D593" s="161"/>
      <c r="E593" s="161"/>
      <c r="F593" s="647"/>
      <c r="G593" s="946">
        <f>G370</f>
        <v>0</v>
      </c>
      <c r="H593" s="1278"/>
      <c r="I593" s="1278"/>
      <c r="J593" s="1278"/>
      <c r="K593" s="143"/>
      <c r="L593" s="143"/>
      <c r="M593" s="143"/>
      <c r="N593" s="143"/>
      <c r="O593" s="143"/>
      <c r="P593" s="143"/>
      <c r="Q593" s="143"/>
      <c r="R593" s="143"/>
      <c r="S593" s="143"/>
    </row>
    <row r="594" spans="1:19" s="136" customFormat="1" ht="26.4">
      <c r="A594" s="675" t="s">
        <v>1220</v>
      </c>
      <c r="B594" s="675"/>
      <c r="C594" s="160" t="s">
        <v>453</v>
      </c>
      <c r="D594" s="161"/>
      <c r="E594" s="161"/>
      <c r="F594" s="647"/>
      <c r="G594" s="946">
        <f>G424</f>
        <v>0</v>
      </c>
      <c r="H594" s="1278"/>
      <c r="I594" s="1278"/>
      <c r="J594" s="1278"/>
      <c r="K594" s="143"/>
      <c r="L594" s="143"/>
      <c r="M594" s="143"/>
      <c r="N594" s="143"/>
      <c r="O594" s="143"/>
      <c r="P594" s="143"/>
      <c r="Q594" s="143"/>
      <c r="R594" s="143"/>
      <c r="S594" s="143"/>
    </row>
    <row r="595" spans="1:19" s="136" customFormat="1" ht="26.4">
      <c r="A595" s="675" t="s">
        <v>1221</v>
      </c>
      <c r="B595" s="675"/>
      <c r="C595" s="160" t="s">
        <v>454</v>
      </c>
      <c r="D595" s="161"/>
      <c r="E595" s="161"/>
      <c r="F595" s="647"/>
      <c r="G595" s="946">
        <f>G478</f>
        <v>0</v>
      </c>
      <c r="H595" s="1278"/>
      <c r="I595" s="1278"/>
      <c r="J595" s="1278"/>
      <c r="K595" s="143"/>
      <c r="L595" s="143"/>
      <c r="M595" s="143"/>
      <c r="N595" s="143"/>
      <c r="O595" s="143"/>
      <c r="P595" s="143"/>
      <c r="Q595" s="143"/>
      <c r="R595" s="143"/>
      <c r="S595" s="143"/>
    </row>
    <row r="596" spans="1:19" s="136" customFormat="1" ht="13.2">
      <c r="A596" s="133"/>
      <c r="B596" s="675"/>
      <c r="C596" s="133"/>
      <c r="D596" s="161"/>
      <c r="E596" s="161"/>
      <c r="F596" s="647"/>
      <c r="G596" s="946"/>
      <c r="H596" s="1278"/>
      <c r="I596" s="1278"/>
      <c r="J596" s="1278"/>
      <c r="K596" s="143"/>
      <c r="L596" s="143"/>
      <c r="M596" s="143"/>
      <c r="N596" s="143"/>
      <c r="O596" s="143"/>
      <c r="P596" s="143"/>
      <c r="Q596" s="143"/>
      <c r="R596" s="143"/>
      <c r="S596" s="143"/>
    </row>
    <row r="597" spans="1:19" s="136" customFormat="1" ht="13.2">
      <c r="A597" s="133" t="s">
        <v>1197</v>
      </c>
      <c r="B597" s="675"/>
      <c r="C597" s="133" t="s">
        <v>389</v>
      </c>
      <c r="D597" s="161"/>
      <c r="E597" s="161"/>
      <c r="F597" s="647"/>
      <c r="G597" s="947">
        <f>$G$574</f>
        <v>0</v>
      </c>
      <c r="H597" s="1278"/>
      <c r="I597" s="1278"/>
      <c r="J597" s="1278"/>
      <c r="K597" s="143"/>
      <c r="L597" s="143"/>
      <c r="M597" s="143"/>
      <c r="N597" s="143"/>
      <c r="O597" s="143"/>
      <c r="P597" s="143"/>
      <c r="Q597" s="143"/>
      <c r="R597" s="143"/>
      <c r="S597" s="143"/>
    </row>
    <row r="598" spans="1:19" s="136" customFormat="1" ht="13.2">
      <c r="A598" s="133"/>
      <c r="B598" s="675"/>
      <c r="C598" s="133"/>
      <c r="D598" s="161"/>
      <c r="E598" s="161"/>
      <c r="F598" s="647"/>
      <c r="G598" s="946"/>
      <c r="H598" s="1278"/>
      <c r="I598" s="1278"/>
      <c r="J598" s="1278"/>
      <c r="K598" s="143"/>
      <c r="L598" s="143"/>
      <c r="M598" s="143"/>
      <c r="N598" s="143"/>
      <c r="O598" s="143"/>
      <c r="P598" s="143"/>
      <c r="Q598" s="143"/>
      <c r="R598" s="143"/>
      <c r="S598" s="143"/>
    </row>
    <row r="599" spans="1:19" s="136" customFormat="1" ht="13.2">
      <c r="A599" s="133" t="s">
        <v>1212</v>
      </c>
      <c r="B599" s="675"/>
      <c r="C599" s="133" t="s">
        <v>455</v>
      </c>
      <c r="D599" s="161"/>
      <c r="E599" s="779"/>
      <c r="F599" s="778"/>
      <c r="G599" s="947">
        <f>SUM(G583:G598)*0.045</f>
        <v>0</v>
      </c>
      <c r="H599" s="1278"/>
      <c r="I599" s="1278"/>
      <c r="J599" s="1278"/>
      <c r="K599" s="143"/>
      <c r="L599" s="143"/>
      <c r="M599" s="143"/>
      <c r="N599" s="143"/>
      <c r="O599" s="143"/>
      <c r="P599" s="143"/>
      <c r="Q599" s="143"/>
      <c r="R599" s="143"/>
      <c r="S599" s="143"/>
    </row>
    <row r="600" spans="1:19" s="136" customFormat="1" ht="13.2">
      <c r="A600" s="133"/>
      <c r="B600" s="675"/>
      <c r="C600" s="133"/>
      <c r="D600" s="161"/>
      <c r="E600" s="161"/>
      <c r="F600" s="647"/>
      <c r="G600" s="946"/>
      <c r="H600" s="1278"/>
      <c r="I600" s="1278"/>
      <c r="J600" s="1278"/>
      <c r="K600" s="143"/>
      <c r="L600" s="143"/>
      <c r="M600" s="143"/>
      <c r="N600" s="143"/>
      <c r="O600" s="143"/>
      <c r="P600" s="143"/>
      <c r="Q600" s="143"/>
      <c r="R600" s="143"/>
      <c r="S600" s="143"/>
    </row>
    <row r="601" spans="1:19" s="136" customFormat="1" ht="13.2">
      <c r="A601" s="133" t="s">
        <v>1075</v>
      </c>
      <c r="B601" s="675"/>
      <c r="C601" s="133" t="s">
        <v>456</v>
      </c>
      <c r="D601" s="161"/>
      <c r="E601" s="779"/>
      <c r="F601" s="778"/>
      <c r="G601" s="947">
        <f>SUM(G585:G600)*0.045</f>
        <v>0</v>
      </c>
      <c r="H601" s="1278"/>
      <c r="I601" s="1278"/>
      <c r="J601" s="1278"/>
      <c r="K601" s="143"/>
      <c r="L601" s="143"/>
      <c r="M601" s="143"/>
      <c r="N601" s="143"/>
      <c r="O601" s="143"/>
      <c r="P601" s="143"/>
      <c r="Q601" s="143"/>
      <c r="R601" s="143"/>
      <c r="S601" s="143"/>
    </row>
    <row r="602" spans="1:19" s="136" customFormat="1" ht="13.2">
      <c r="A602" s="133"/>
      <c r="B602" s="675"/>
      <c r="C602" s="133"/>
      <c r="D602" s="161"/>
      <c r="E602" s="779"/>
      <c r="F602" s="778"/>
      <c r="G602" s="946"/>
      <c r="H602" s="1278"/>
      <c r="I602" s="1278"/>
      <c r="J602" s="1278"/>
      <c r="K602" s="143"/>
      <c r="L602" s="143"/>
      <c r="M602" s="143"/>
      <c r="N602" s="143"/>
      <c r="O602" s="143"/>
      <c r="P602" s="143"/>
      <c r="Q602" s="143"/>
      <c r="R602" s="143"/>
      <c r="S602" s="143"/>
    </row>
    <row r="603" spans="1:19" s="136" customFormat="1" thickBot="1">
      <c r="A603" s="780"/>
      <c r="B603" s="781"/>
      <c r="C603" s="782" t="s">
        <v>1258</v>
      </c>
      <c r="D603" s="783"/>
      <c r="E603" s="783" t="s">
        <v>1131</v>
      </c>
      <c r="F603" s="784"/>
      <c r="G603" s="948">
        <f>G584+G590+G597+G599+G601</f>
        <v>0</v>
      </c>
      <c r="H603" s="1278"/>
      <c r="I603" s="1278"/>
      <c r="J603" s="1278"/>
      <c r="K603" s="143"/>
      <c r="L603" s="143"/>
      <c r="M603" s="143"/>
      <c r="N603" s="143"/>
      <c r="O603" s="143"/>
      <c r="P603" s="143"/>
      <c r="Q603" s="143"/>
      <c r="R603" s="143"/>
      <c r="S603" s="143"/>
    </row>
    <row r="604" spans="1:19" s="136" customFormat="1" ht="13.8" thickTop="1">
      <c r="A604" s="133"/>
      <c r="B604" s="675"/>
      <c r="C604" s="133"/>
      <c r="D604" s="161"/>
      <c r="E604" s="785"/>
      <c r="F604" s="647"/>
      <c r="G604" s="931"/>
      <c r="H604" s="1278"/>
      <c r="I604" s="1278"/>
      <c r="J604" s="1278"/>
      <c r="K604" s="143"/>
      <c r="L604" s="143"/>
      <c r="M604" s="143"/>
      <c r="N604" s="143"/>
      <c r="O604" s="143"/>
      <c r="P604" s="143"/>
      <c r="Q604" s="143"/>
      <c r="R604" s="143"/>
      <c r="S604" s="143"/>
    </row>
    <row r="605" spans="1:19" s="136" customFormat="1" ht="13.2">
      <c r="A605" s="133"/>
      <c r="B605" s="675"/>
      <c r="C605" s="786" t="s">
        <v>623</v>
      </c>
      <c r="D605" s="161"/>
      <c r="E605" s="785"/>
      <c r="F605" s="648"/>
      <c r="G605" s="930"/>
      <c r="H605" s="1278"/>
      <c r="I605" s="1278"/>
      <c r="J605" s="1278"/>
      <c r="K605" s="143"/>
      <c r="L605" s="143"/>
      <c r="M605" s="143"/>
      <c r="N605" s="143"/>
      <c r="O605" s="143"/>
      <c r="P605" s="143"/>
      <c r="Q605" s="143"/>
      <c r="R605" s="143"/>
      <c r="S605" s="143"/>
    </row>
    <row r="606" spans="1:19" s="136" customFormat="1" ht="13.2">
      <c r="A606" s="133"/>
      <c r="B606" s="133"/>
      <c r="C606" s="133"/>
      <c r="D606" s="161"/>
      <c r="E606" s="161"/>
      <c r="F606" s="647"/>
      <c r="G606" s="931"/>
      <c r="H606" s="1278"/>
      <c r="I606" s="1278"/>
      <c r="J606" s="1278"/>
      <c r="K606" s="143"/>
      <c r="L606" s="143"/>
      <c r="M606" s="143"/>
      <c r="N606" s="143"/>
      <c r="O606" s="143"/>
      <c r="P606" s="143"/>
      <c r="Q606" s="143"/>
      <c r="R606" s="143"/>
      <c r="S606" s="143"/>
    </row>
  </sheetData>
  <sheetProtection password="EBCE" sheet="1" objects="1" scenarios="1"/>
  <phoneticPr fontId="113" type="noConversion"/>
  <pageMargins left="0.75" right="0.75" top="1" bottom="1" header="0" footer="0"/>
  <pageSetup paperSize="9" scale="89" orientation="portrait" r:id="rId1"/>
  <headerFooter alignWithMargins="0"/>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workbookViewId="0">
      <selection activeCell="D2" sqref="D2"/>
    </sheetView>
  </sheetViews>
  <sheetFormatPr defaultColWidth="9.109375" defaultRowHeight="14.4"/>
  <cols>
    <col min="1" max="1" width="4" style="812" customWidth="1"/>
    <col min="2" max="2" width="44.5546875" style="813" customWidth="1"/>
    <col min="3" max="3" width="13" style="813" customWidth="1"/>
    <col min="4" max="4" width="14.88671875" style="813" customWidth="1"/>
    <col min="5" max="16384" width="9.109375" style="813"/>
  </cols>
  <sheetData>
    <row r="1" spans="1:5" s="790" customFormat="1">
      <c r="A1" s="787"/>
      <c r="B1" s="788" t="s">
        <v>457</v>
      </c>
      <c r="C1" s="789"/>
      <c r="D1" s="789"/>
      <c r="E1" s="789"/>
    </row>
    <row r="2" spans="1:5" s="790" customFormat="1" ht="43.2">
      <c r="A2" s="791"/>
      <c r="B2" s="792" t="s">
        <v>458</v>
      </c>
      <c r="C2" s="793"/>
      <c r="D2" s="793"/>
      <c r="E2" s="793"/>
    </row>
    <row r="3" spans="1:5" s="790" customFormat="1">
      <c r="A3" s="791"/>
      <c r="B3" s="794"/>
      <c r="C3" s="795"/>
      <c r="D3" s="795"/>
      <c r="E3" s="795"/>
    </row>
    <row r="4" spans="1:5" s="790" customFormat="1">
      <c r="A4" s="791"/>
      <c r="B4" s="796"/>
      <c r="C4" s="795"/>
      <c r="D4" s="795"/>
      <c r="E4" s="795"/>
    </row>
    <row r="5" spans="1:5" s="790" customFormat="1">
      <c r="A5" s="791"/>
      <c r="B5" s="797"/>
      <c r="C5" s="795"/>
      <c r="D5" s="795"/>
      <c r="E5" s="795"/>
    </row>
    <row r="6" spans="1:5" s="790" customFormat="1" ht="24" customHeight="1">
      <c r="A6" s="791"/>
      <c r="B6" s="1332" t="s">
        <v>1251</v>
      </c>
      <c r="C6" s="1332"/>
      <c r="D6" s="1332"/>
      <c r="E6" s="1332"/>
    </row>
    <row r="7" spans="1:5" s="790" customFormat="1">
      <c r="A7" s="791"/>
      <c r="B7" s="798"/>
      <c r="C7" s="799"/>
      <c r="D7" s="799"/>
      <c r="E7" s="799"/>
    </row>
    <row r="8" spans="1:5" s="790" customFormat="1">
      <c r="A8" s="787"/>
      <c r="B8" s="800" t="s">
        <v>459</v>
      </c>
      <c r="C8" s="801"/>
      <c r="D8" s="801"/>
      <c r="E8" s="802"/>
    </row>
    <row r="9" spans="1:5" s="790" customFormat="1">
      <c r="A9" s="787"/>
      <c r="B9" s="800"/>
      <c r="C9" s="801"/>
      <c r="D9" s="801"/>
      <c r="E9" s="802"/>
    </row>
    <row r="10" spans="1:5" s="790" customFormat="1">
      <c r="A10" s="804"/>
      <c r="B10" s="805" t="s">
        <v>460</v>
      </c>
      <c r="C10" s="806"/>
      <c r="D10" s="807">
        <f>'strojne-subvencionirano'!F702</f>
        <v>0</v>
      </c>
    </row>
    <row r="11" spans="1:5" s="790" customFormat="1">
      <c r="A11" s="804"/>
      <c r="B11" s="788"/>
      <c r="C11" s="808" t="s">
        <v>461</v>
      </c>
      <c r="D11" s="803">
        <f>SUM(D10:D10)</f>
        <v>0</v>
      </c>
    </row>
    <row r="12" spans="1:5" s="790" customFormat="1">
      <c r="A12" s="804"/>
      <c r="B12" s="788"/>
      <c r="C12" s="808" t="s">
        <v>585</v>
      </c>
      <c r="D12" s="803">
        <f>D11*0.22</f>
        <v>0</v>
      </c>
    </row>
    <row r="13" spans="1:5" s="790" customFormat="1" ht="15" thickBot="1">
      <c r="A13" s="804"/>
      <c r="B13" s="809" t="s">
        <v>462</v>
      </c>
      <c r="C13" s="810" t="s">
        <v>463</v>
      </c>
      <c r="D13" s="811">
        <f>D11+D12</f>
        <v>0</v>
      </c>
    </row>
    <row r="15" spans="1:5" ht="63.75" customHeight="1">
      <c r="B15" s="1333" t="s">
        <v>464</v>
      </c>
      <c r="C15" s="1333"/>
      <c r="D15" s="1333"/>
    </row>
    <row r="17" spans="2:4" ht="15.6">
      <c r="B17" s="814" t="s">
        <v>0</v>
      </c>
    </row>
    <row r="18" spans="2:4">
      <c r="B18" s="1331" t="s">
        <v>1</v>
      </c>
      <c r="C18" s="1331"/>
      <c r="D18" s="1331"/>
    </row>
    <row r="19" spans="2:4">
      <c r="B19" s="1331" t="s">
        <v>2</v>
      </c>
      <c r="C19" s="1331"/>
      <c r="D19" s="1331"/>
    </row>
    <row r="20" spans="2:4">
      <c r="B20" s="1331" t="s">
        <v>3</v>
      </c>
      <c r="C20" s="1331"/>
      <c r="D20" s="1331"/>
    </row>
    <row r="21" spans="2:4">
      <c r="B21" s="1331" t="s">
        <v>4</v>
      </c>
      <c r="C21" s="1331"/>
      <c r="D21" s="1331"/>
    </row>
    <row r="22" spans="2:4" ht="30" customHeight="1">
      <c r="B22" s="1331" t="s">
        <v>5</v>
      </c>
      <c r="C22" s="1331"/>
      <c r="D22" s="1331"/>
    </row>
    <row r="23" spans="2:4" ht="30" customHeight="1">
      <c r="B23" s="1331" t="s">
        <v>6</v>
      </c>
      <c r="C23" s="1331"/>
      <c r="D23" s="1331"/>
    </row>
    <row r="24" spans="2:4">
      <c r="B24" s="1331" t="s">
        <v>7</v>
      </c>
      <c r="C24" s="1331"/>
      <c r="D24" s="1331"/>
    </row>
    <row r="25" spans="2:4">
      <c r="B25" s="1331" t="s">
        <v>8</v>
      </c>
      <c r="C25" s="1331"/>
      <c r="D25" s="1331"/>
    </row>
    <row r="26" spans="2:4">
      <c r="B26" s="1331" t="s">
        <v>9</v>
      </c>
      <c r="C26" s="1331"/>
      <c r="D26" s="1331"/>
    </row>
    <row r="27" spans="2:4">
      <c r="B27" s="1331" t="s">
        <v>10</v>
      </c>
      <c r="C27" s="1331"/>
      <c r="D27" s="1331"/>
    </row>
    <row r="28" spans="2:4">
      <c r="B28" s="1331" t="s">
        <v>673</v>
      </c>
      <c r="C28" s="1331"/>
      <c r="D28" s="1331"/>
    </row>
    <row r="29" spans="2:4">
      <c r="B29" s="1331" t="s">
        <v>674</v>
      </c>
      <c r="C29" s="1331"/>
      <c r="D29" s="1331"/>
    </row>
    <row r="30" spans="2:4">
      <c r="B30" s="1331" t="s">
        <v>675</v>
      </c>
      <c r="C30" s="1331"/>
      <c r="D30" s="1331"/>
    </row>
    <row r="31" spans="2:4">
      <c r="B31" s="1331" t="s">
        <v>676</v>
      </c>
      <c r="C31" s="1331"/>
      <c r="D31" s="1331"/>
    </row>
    <row r="32" spans="2:4">
      <c r="B32" s="1331" t="s">
        <v>677</v>
      </c>
      <c r="C32" s="1331"/>
      <c r="D32" s="1331"/>
    </row>
    <row r="33" spans="2:4">
      <c r="B33" s="1331" t="s">
        <v>678</v>
      </c>
      <c r="C33" s="1331"/>
      <c r="D33" s="1331"/>
    </row>
    <row r="34" spans="2:4">
      <c r="B34" s="1331" t="s">
        <v>679</v>
      </c>
      <c r="C34" s="1331"/>
      <c r="D34" s="1331"/>
    </row>
    <row r="35" spans="2:4">
      <c r="B35" s="1331" t="s">
        <v>680</v>
      </c>
      <c r="C35" s="1331"/>
      <c r="D35" s="1331"/>
    </row>
    <row r="36" spans="2:4">
      <c r="B36" s="1331" t="s">
        <v>681</v>
      </c>
      <c r="C36" s="1331"/>
      <c r="D36" s="1331"/>
    </row>
    <row r="37" spans="2:4">
      <c r="B37" s="1331" t="s">
        <v>682</v>
      </c>
      <c r="C37" s="1331"/>
      <c r="D37" s="1331"/>
    </row>
    <row r="38" spans="2:4" ht="45" customHeight="1">
      <c r="B38" s="1331" t="s">
        <v>683</v>
      </c>
      <c r="C38" s="1331"/>
      <c r="D38" s="1331"/>
    </row>
    <row r="39" spans="2:4" ht="17.25" customHeight="1">
      <c r="B39" s="1331" t="s">
        <v>684</v>
      </c>
      <c r="C39" s="1331"/>
      <c r="D39" s="1331"/>
    </row>
    <row r="40" spans="2:4">
      <c r="B40" s="1331" t="s">
        <v>685</v>
      </c>
      <c r="C40" s="1331"/>
      <c r="D40" s="1331"/>
    </row>
    <row r="41" spans="2:4" ht="30" customHeight="1">
      <c r="B41" s="1331" t="s">
        <v>686</v>
      </c>
      <c r="C41" s="1331"/>
      <c r="D41" s="1331"/>
    </row>
    <row r="42" spans="2:4" ht="42.75" customHeight="1">
      <c r="B42" s="1331" t="s">
        <v>687</v>
      </c>
      <c r="C42" s="1331"/>
      <c r="D42" s="1331"/>
    </row>
    <row r="43" spans="2:4">
      <c r="B43" s="1331" t="s">
        <v>688</v>
      </c>
      <c r="C43" s="1331"/>
      <c r="D43" s="1331"/>
    </row>
    <row r="44" spans="2:4">
      <c r="B44" s="1331" t="s">
        <v>689</v>
      </c>
      <c r="C44" s="1331"/>
      <c r="D44" s="1331"/>
    </row>
    <row r="45" spans="2:4">
      <c r="B45" s="1331" t="s">
        <v>690</v>
      </c>
      <c r="C45" s="1331"/>
      <c r="D45" s="1331"/>
    </row>
    <row r="46" spans="2:4">
      <c r="B46" s="1331" t="s">
        <v>691</v>
      </c>
      <c r="C46" s="1331"/>
      <c r="D46" s="1331"/>
    </row>
    <row r="47" spans="2:4">
      <c r="B47" s="1331" t="s">
        <v>692</v>
      </c>
      <c r="C47" s="1331"/>
      <c r="D47" s="1331"/>
    </row>
    <row r="48" spans="2:4" ht="30.75" customHeight="1">
      <c r="B48" s="1331" t="s">
        <v>693</v>
      </c>
      <c r="C48" s="1331"/>
      <c r="D48" s="1331"/>
    </row>
    <row r="49" spans="2:4">
      <c r="B49" s="1331" t="s">
        <v>694</v>
      </c>
      <c r="C49" s="1331"/>
      <c r="D49" s="1331"/>
    </row>
    <row r="50" spans="2:4">
      <c r="B50" s="1331" t="s">
        <v>695</v>
      </c>
      <c r="C50" s="1331"/>
      <c r="D50" s="1331"/>
    </row>
    <row r="51" spans="2:4">
      <c r="B51" s="1331" t="s">
        <v>696</v>
      </c>
      <c r="C51" s="1331"/>
      <c r="D51" s="1331"/>
    </row>
    <row r="52" spans="2:4">
      <c r="B52" s="1331" t="s">
        <v>697</v>
      </c>
      <c r="C52" s="1331"/>
      <c r="D52" s="1331"/>
    </row>
    <row r="53" spans="2:4" ht="30" customHeight="1">
      <c r="B53" s="1331" t="s">
        <v>698</v>
      </c>
      <c r="C53" s="1331"/>
      <c r="D53" s="1331"/>
    </row>
    <row r="54" spans="2:4" ht="29.25" customHeight="1">
      <c r="B54" s="1331" t="s">
        <v>699</v>
      </c>
      <c r="C54" s="1331"/>
      <c r="D54" s="1331"/>
    </row>
    <row r="55" spans="2:4" ht="29.25" customHeight="1">
      <c r="B55" s="1331" t="s">
        <v>700</v>
      </c>
      <c r="C55" s="1331"/>
      <c r="D55" s="1331"/>
    </row>
  </sheetData>
  <mergeCells count="40">
    <mergeCell ref="B20:D20"/>
    <mergeCell ref="B21:D21"/>
    <mergeCell ref="B6:E6"/>
    <mergeCell ref="B15:D15"/>
    <mergeCell ref="B18:D18"/>
    <mergeCell ref="B19:D19"/>
    <mergeCell ref="B44:D44"/>
    <mergeCell ref="B32:D32"/>
    <mergeCell ref="B33:D33"/>
    <mergeCell ref="B22:D22"/>
    <mergeCell ref="B23:D23"/>
    <mergeCell ref="B24:D24"/>
    <mergeCell ref="B25:D25"/>
    <mergeCell ref="B26:D26"/>
    <mergeCell ref="B27:D27"/>
    <mergeCell ref="B28:D28"/>
    <mergeCell ref="B29:D29"/>
    <mergeCell ref="B30:D30"/>
    <mergeCell ref="B31:D31"/>
    <mergeCell ref="B34:D34"/>
    <mergeCell ref="B35:D35"/>
    <mergeCell ref="B36:D36"/>
    <mergeCell ref="B37:D37"/>
    <mergeCell ref="B43:D43"/>
    <mergeCell ref="B38:D38"/>
    <mergeCell ref="B39:D39"/>
    <mergeCell ref="B40:D40"/>
    <mergeCell ref="B41:D41"/>
    <mergeCell ref="B42:D42"/>
    <mergeCell ref="B51:D51"/>
    <mergeCell ref="B52:D52"/>
    <mergeCell ref="B55:D55"/>
    <mergeCell ref="B45:D45"/>
    <mergeCell ref="B46:D46"/>
    <mergeCell ref="B47:D47"/>
    <mergeCell ref="B48:D48"/>
    <mergeCell ref="B49:D49"/>
    <mergeCell ref="B53:D53"/>
    <mergeCell ref="B54:D54"/>
    <mergeCell ref="B50:D50"/>
  </mergeCells>
  <phoneticPr fontId="113" type="noConversion"/>
  <pageMargins left="0.7" right="0.7" top="0.75" bottom="0.75" header="0.3" footer="0.3"/>
  <pageSetup paperSize="9" fitToHeight="0" orientation="portrait" r:id="rId1"/>
  <headerFooter>
    <oddHeader>&amp;C&amp;"-,Običajno"COŠD Bohinj; Rekapitulacija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L739"/>
  <sheetViews>
    <sheetView zoomScale="80" zoomScaleNormal="80" workbookViewId="0">
      <selection activeCell="E10" sqref="E10"/>
    </sheetView>
  </sheetViews>
  <sheetFormatPr defaultColWidth="9.109375" defaultRowHeight="14.4"/>
  <cols>
    <col min="1" max="1" width="3.6640625" style="825" customWidth="1"/>
    <col min="2" max="2" width="47.44140625" style="839" customWidth="1"/>
    <col min="3" max="3" width="6.109375" style="1018" customWidth="1"/>
    <col min="4" max="4" width="11.33203125" style="1018" customWidth="1"/>
    <col min="5" max="5" width="11.6640625" style="1021" customWidth="1"/>
    <col min="6" max="6" width="13.44140625" style="1035" customWidth="1"/>
    <col min="7" max="16384" width="9.109375" style="825"/>
  </cols>
  <sheetData>
    <row r="1" spans="1:6" s="815" customFormat="1" ht="37.5" customHeight="1">
      <c r="B1" s="1321" t="s">
        <v>701</v>
      </c>
      <c r="C1" s="1321"/>
      <c r="D1" s="1321"/>
      <c r="E1" s="1323"/>
      <c r="F1" s="1010"/>
    </row>
    <row r="2" spans="1:6" s="815" customFormat="1" ht="15.6">
      <c r="B2" s="1321" t="s">
        <v>702</v>
      </c>
      <c r="C2" s="1321"/>
      <c r="D2" s="1321"/>
      <c r="E2" s="1323"/>
      <c r="F2" s="1010"/>
    </row>
    <row r="3" spans="1:6" s="816" customFormat="1" ht="15" thickBot="1">
      <c r="B3" s="1322"/>
      <c r="C3" s="1322"/>
      <c r="D3" s="1322"/>
      <c r="E3" s="1324"/>
      <c r="F3" s="1010"/>
    </row>
    <row r="4" spans="1:6" s="816" customFormat="1" ht="29.4" thickTop="1">
      <c r="A4" s="817"/>
      <c r="B4" s="817" t="s">
        <v>703</v>
      </c>
      <c r="C4" s="818" t="s">
        <v>704</v>
      </c>
      <c r="D4" s="818" t="s">
        <v>705</v>
      </c>
      <c r="E4" s="1325" t="s">
        <v>706</v>
      </c>
      <c r="F4" s="1265" t="s">
        <v>707</v>
      </c>
    </row>
    <row r="5" spans="1:6" s="816" customFormat="1" ht="165.75" customHeight="1">
      <c r="A5" s="819" t="s">
        <v>1161</v>
      </c>
      <c r="B5" s="820" t="s">
        <v>708</v>
      </c>
      <c r="C5" s="1011"/>
      <c r="D5" s="1011"/>
      <c r="E5" s="1012"/>
      <c r="F5" s="1013"/>
    </row>
    <row r="6" spans="1:6" s="816" customFormat="1" ht="144">
      <c r="A6" s="821"/>
      <c r="B6" s="822" t="s">
        <v>709</v>
      </c>
      <c r="C6" s="854"/>
      <c r="D6" s="854"/>
      <c r="E6" s="1014"/>
      <c r="F6" s="1015"/>
    </row>
    <row r="7" spans="1:6" s="816" customFormat="1" ht="31.5" customHeight="1">
      <c r="A7" s="823"/>
      <c r="B7" s="822" t="s">
        <v>710</v>
      </c>
      <c r="C7" s="1016"/>
      <c r="D7" s="1016"/>
      <c r="E7" s="1017"/>
      <c r="F7" s="1010"/>
    </row>
    <row r="8" spans="1:6" s="816" customFormat="1" ht="57.6">
      <c r="A8" s="823"/>
      <c r="B8" s="824" t="s">
        <v>711</v>
      </c>
      <c r="C8" s="1018"/>
      <c r="D8" s="1018"/>
      <c r="E8" s="1019"/>
      <c r="F8" s="1020"/>
    </row>
    <row r="9" spans="1:6" s="816" customFormat="1" ht="28.8">
      <c r="A9" s="823"/>
      <c r="B9" s="822" t="s">
        <v>712</v>
      </c>
      <c r="C9" s="1016"/>
      <c r="D9" s="1016"/>
      <c r="E9" s="1017"/>
      <c r="F9" s="1010"/>
    </row>
    <row r="10" spans="1:6" s="816" customFormat="1" ht="28.8">
      <c r="A10" s="823"/>
      <c r="B10" s="822" t="s">
        <v>713</v>
      </c>
      <c r="C10" s="1018">
        <v>1</v>
      </c>
      <c r="D10" s="1018" t="s">
        <v>834</v>
      </c>
      <c r="E10" s="1021"/>
      <c r="F10" s="1020">
        <f>C10*E10</f>
        <v>0</v>
      </c>
    </row>
    <row r="11" spans="1:6" s="816" customFormat="1">
      <c r="A11" s="826"/>
      <c r="B11" s="826"/>
      <c r="C11" s="1016"/>
      <c r="D11" s="1016"/>
      <c r="E11" s="1017"/>
      <c r="F11" s="1010"/>
    </row>
    <row r="12" spans="1:6">
      <c r="A12" s="823" t="s">
        <v>1163</v>
      </c>
      <c r="B12" s="827" t="s">
        <v>714</v>
      </c>
      <c r="F12" s="1020"/>
    </row>
    <row r="13" spans="1:6" ht="28.8">
      <c r="A13" s="823"/>
      <c r="B13" s="827" t="s">
        <v>715</v>
      </c>
      <c r="F13" s="1020"/>
    </row>
    <row r="14" spans="1:6" ht="43.2">
      <c r="A14" s="823"/>
      <c r="B14" s="827" t="s">
        <v>716</v>
      </c>
      <c r="F14" s="1020"/>
    </row>
    <row r="15" spans="1:6">
      <c r="A15" s="823"/>
      <c r="B15" s="827" t="s">
        <v>717</v>
      </c>
      <c r="F15" s="1020"/>
    </row>
    <row r="16" spans="1:6" ht="43.2">
      <c r="A16" s="823"/>
      <c r="B16" s="827" t="s">
        <v>718</v>
      </c>
      <c r="F16" s="1020"/>
    </row>
    <row r="17" spans="1:6" ht="77.25" customHeight="1">
      <c r="A17" s="823"/>
      <c r="B17" s="827" t="s">
        <v>719</v>
      </c>
      <c r="F17" s="1020"/>
    </row>
    <row r="18" spans="1:6" ht="28.8">
      <c r="A18" s="823"/>
      <c r="B18" s="827" t="s">
        <v>720</v>
      </c>
      <c r="F18" s="1020"/>
    </row>
    <row r="19" spans="1:6" ht="92.25" customHeight="1">
      <c r="A19" s="823"/>
      <c r="B19" s="827" t="s">
        <v>721</v>
      </c>
      <c r="F19" s="1020"/>
    </row>
    <row r="20" spans="1:6" ht="172.8">
      <c r="A20" s="823"/>
      <c r="B20" s="827" t="s">
        <v>722</v>
      </c>
      <c r="F20" s="1020"/>
    </row>
    <row r="21" spans="1:6" s="816" customFormat="1" ht="60.75" customHeight="1">
      <c r="A21" s="823"/>
      <c r="B21" s="824" t="s">
        <v>723</v>
      </c>
      <c r="C21" s="1018"/>
      <c r="D21" s="1018"/>
      <c r="E21" s="1019"/>
      <c r="F21" s="1020"/>
    </row>
    <row r="22" spans="1:6" s="816" customFormat="1" ht="28.8">
      <c r="A22" s="823"/>
      <c r="B22" s="824" t="s">
        <v>724</v>
      </c>
      <c r="C22" s="1018">
        <v>1</v>
      </c>
      <c r="D22" s="1018" t="s">
        <v>834</v>
      </c>
      <c r="E22" s="1022"/>
      <c r="F22" s="1266">
        <f>C22*E22</f>
        <v>0</v>
      </c>
    </row>
    <row r="23" spans="1:6">
      <c r="A23" s="823"/>
      <c r="B23" s="827"/>
      <c r="F23" s="1020"/>
    </row>
    <row r="24" spans="1:6" s="828" customFormat="1" ht="86.4">
      <c r="A24" s="823" t="s">
        <v>1163</v>
      </c>
      <c r="B24" s="827" t="s">
        <v>214</v>
      </c>
      <c r="C24" s="1018">
        <v>1</v>
      </c>
      <c r="D24" s="1018" t="s">
        <v>834</v>
      </c>
      <c r="E24" s="1022"/>
      <c r="F24" s="1266">
        <f>C24*E24</f>
        <v>0</v>
      </c>
    </row>
    <row r="25" spans="1:6" s="831" customFormat="1">
      <c r="A25" s="829"/>
      <c r="B25" s="830"/>
      <c r="C25" s="1023"/>
      <c r="D25" s="1023"/>
      <c r="E25" s="1024"/>
      <c r="F25" s="1025"/>
    </row>
    <row r="26" spans="1:6">
      <c r="A26" s="823" t="s">
        <v>1165</v>
      </c>
      <c r="B26" s="827" t="s">
        <v>725</v>
      </c>
      <c r="F26" s="1020"/>
    </row>
    <row r="27" spans="1:6" s="816" customFormat="1" ht="28.8">
      <c r="A27" s="823"/>
      <c r="B27" s="824" t="s">
        <v>726</v>
      </c>
      <c r="C27" s="1018">
        <v>1</v>
      </c>
      <c r="D27" s="1018" t="s">
        <v>834</v>
      </c>
      <c r="E27" s="1019"/>
      <c r="F27" s="1020">
        <f>C27*E27</f>
        <v>0</v>
      </c>
    </row>
    <row r="28" spans="1:6" s="832" customFormat="1">
      <c r="A28" s="829"/>
      <c r="B28" s="824" t="s">
        <v>727</v>
      </c>
      <c r="C28" s="1018">
        <v>1</v>
      </c>
      <c r="D28" s="1018" t="s">
        <v>834</v>
      </c>
      <c r="E28" s="1019"/>
      <c r="F28" s="1020">
        <f>C28*E28</f>
        <v>0</v>
      </c>
    </row>
    <row r="29" spans="1:6" s="832" customFormat="1" ht="15" customHeight="1">
      <c r="A29" s="829"/>
      <c r="B29" s="824" t="s">
        <v>728</v>
      </c>
      <c r="C29" s="1018">
        <v>1</v>
      </c>
      <c r="D29" s="1018" t="s">
        <v>834</v>
      </c>
      <c r="E29" s="1019"/>
      <c r="F29" s="1020">
        <f>C29*E29</f>
        <v>0</v>
      </c>
    </row>
    <row r="30" spans="1:6" s="832" customFormat="1" ht="57.6">
      <c r="A30" s="829"/>
      <c r="B30" s="824" t="s">
        <v>729</v>
      </c>
      <c r="C30" s="1018">
        <v>1</v>
      </c>
      <c r="D30" s="1018" t="s">
        <v>834</v>
      </c>
      <c r="E30" s="1019"/>
      <c r="F30" s="1020">
        <f>C30*E30</f>
        <v>0</v>
      </c>
    </row>
    <row r="31" spans="1:6" s="832" customFormat="1">
      <c r="A31" s="829"/>
      <c r="B31" s="830"/>
      <c r="C31" s="1023"/>
      <c r="D31" s="1023"/>
      <c r="E31" s="1024"/>
      <c r="F31" s="1025"/>
    </row>
    <row r="32" spans="1:6" s="833" customFormat="1">
      <c r="A32" s="823" t="s">
        <v>1166</v>
      </c>
      <c r="B32" s="827" t="s">
        <v>730</v>
      </c>
      <c r="C32" s="1018"/>
      <c r="D32" s="1018"/>
      <c r="E32" s="1022"/>
      <c r="F32" s="1266"/>
    </row>
    <row r="33" spans="1:246" s="833" customFormat="1" ht="45">
      <c r="A33" s="823"/>
      <c r="B33" s="827" t="s">
        <v>215</v>
      </c>
      <c r="C33" s="1018"/>
      <c r="D33" s="1018"/>
      <c r="E33" s="1022"/>
      <c r="F33" s="1266"/>
    </row>
    <row r="34" spans="1:246" s="833" customFormat="1" ht="28.8">
      <c r="A34" s="823"/>
      <c r="B34" s="827" t="s">
        <v>731</v>
      </c>
      <c r="C34" s="1018">
        <v>1</v>
      </c>
      <c r="D34" s="1018" t="s">
        <v>834</v>
      </c>
      <c r="E34" s="1022"/>
      <c r="F34" s="1266">
        <f>C34*E34</f>
        <v>0</v>
      </c>
    </row>
    <row r="35" spans="1:246" s="833" customFormat="1" ht="43.2">
      <c r="A35" s="823"/>
      <c r="B35" s="827" t="s">
        <v>732</v>
      </c>
      <c r="C35" s="1018"/>
      <c r="D35" s="1018"/>
      <c r="E35" s="1022"/>
      <c r="F35" s="1266"/>
    </row>
    <row r="36" spans="1:246" s="833" customFormat="1">
      <c r="A36" s="823"/>
      <c r="B36" s="827" t="s">
        <v>733</v>
      </c>
      <c r="C36" s="1018"/>
      <c r="D36" s="1018"/>
      <c r="E36" s="1022"/>
      <c r="F36" s="1266"/>
    </row>
    <row r="37" spans="1:246" s="833" customFormat="1">
      <c r="A37" s="823"/>
      <c r="B37" s="827" t="s">
        <v>734</v>
      </c>
      <c r="C37" s="1018"/>
      <c r="D37" s="1018"/>
      <c r="E37" s="1022"/>
      <c r="F37" s="1266"/>
    </row>
    <row r="38" spans="1:246" s="833" customFormat="1" ht="28.8">
      <c r="A38" s="822"/>
      <c r="B38" s="822" t="s">
        <v>713</v>
      </c>
      <c r="C38" s="1026"/>
      <c r="D38" s="1026"/>
      <c r="E38" s="1027"/>
      <c r="F38" s="1266"/>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822"/>
      <c r="AM38" s="822"/>
      <c r="AN38" s="822"/>
      <c r="AO38" s="822"/>
      <c r="AP38" s="822"/>
      <c r="AQ38" s="822"/>
      <c r="AR38" s="822"/>
      <c r="AS38" s="822"/>
      <c r="AT38" s="822"/>
      <c r="AU38" s="822"/>
      <c r="AV38" s="822"/>
      <c r="AW38" s="822"/>
      <c r="AX38" s="822"/>
      <c r="AY38" s="822"/>
      <c r="AZ38" s="822"/>
      <c r="BA38" s="822"/>
      <c r="BB38" s="822"/>
      <c r="BC38" s="822"/>
      <c r="BD38" s="822"/>
      <c r="BE38" s="822"/>
      <c r="BF38" s="822"/>
      <c r="BG38" s="822"/>
      <c r="BH38" s="822"/>
      <c r="BI38" s="822"/>
      <c r="BJ38" s="822"/>
      <c r="BK38" s="822"/>
      <c r="BL38" s="822"/>
      <c r="BM38" s="822"/>
      <c r="BN38" s="822"/>
      <c r="BO38" s="822"/>
      <c r="BP38" s="822"/>
      <c r="BQ38" s="822"/>
      <c r="BR38" s="822"/>
      <c r="BS38" s="822"/>
      <c r="BT38" s="822"/>
      <c r="BU38" s="822"/>
      <c r="BV38" s="822"/>
      <c r="BW38" s="822"/>
      <c r="BX38" s="822"/>
      <c r="BY38" s="822"/>
      <c r="BZ38" s="822"/>
      <c r="CA38" s="822"/>
      <c r="CB38" s="822"/>
      <c r="CC38" s="822"/>
      <c r="CD38" s="822"/>
      <c r="CE38" s="822"/>
      <c r="CF38" s="822"/>
      <c r="CG38" s="822"/>
      <c r="CH38" s="822"/>
      <c r="CI38" s="822"/>
      <c r="CJ38" s="822"/>
      <c r="CK38" s="822"/>
      <c r="CL38" s="822"/>
      <c r="CM38" s="822"/>
      <c r="CN38" s="822"/>
      <c r="CO38" s="822"/>
      <c r="CP38" s="822"/>
      <c r="CQ38" s="822"/>
      <c r="CR38" s="822"/>
      <c r="CS38" s="822"/>
      <c r="CT38" s="822"/>
      <c r="CU38" s="822"/>
      <c r="CV38" s="822"/>
      <c r="CW38" s="822"/>
      <c r="CX38" s="822"/>
      <c r="CY38" s="822"/>
      <c r="CZ38" s="822"/>
      <c r="DA38" s="822"/>
      <c r="DB38" s="822"/>
      <c r="DC38" s="822"/>
      <c r="DD38" s="822"/>
      <c r="DE38" s="822"/>
      <c r="DF38" s="822"/>
      <c r="DG38" s="822"/>
      <c r="DH38" s="822"/>
      <c r="DI38" s="822"/>
      <c r="DJ38" s="822"/>
      <c r="DK38" s="822"/>
      <c r="DL38" s="822"/>
      <c r="DM38" s="822"/>
      <c r="DN38" s="822"/>
      <c r="DO38" s="822"/>
      <c r="DP38" s="822"/>
      <c r="DQ38" s="822"/>
      <c r="DR38" s="822"/>
      <c r="DS38" s="822"/>
      <c r="DT38" s="822"/>
      <c r="DU38" s="822"/>
      <c r="DV38" s="822"/>
      <c r="DW38" s="822"/>
      <c r="DX38" s="822"/>
      <c r="DY38" s="822"/>
      <c r="DZ38" s="822"/>
      <c r="EA38" s="822"/>
      <c r="EB38" s="822"/>
      <c r="EC38" s="822"/>
      <c r="ED38" s="822"/>
      <c r="EE38" s="822"/>
      <c r="EF38" s="822"/>
      <c r="EG38" s="822"/>
      <c r="EH38" s="822"/>
      <c r="EI38" s="822"/>
      <c r="EJ38" s="822"/>
      <c r="EK38" s="822"/>
      <c r="EL38" s="822"/>
      <c r="EM38" s="822"/>
      <c r="EN38" s="822"/>
      <c r="EO38" s="822"/>
      <c r="EP38" s="822"/>
      <c r="EQ38" s="822"/>
      <c r="ER38" s="822"/>
      <c r="ES38" s="822"/>
      <c r="ET38" s="822"/>
      <c r="EU38" s="822"/>
      <c r="EV38" s="822"/>
      <c r="EW38" s="822"/>
      <c r="EX38" s="822"/>
      <c r="EY38" s="822"/>
      <c r="EZ38" s="822"/>
      <c r="FA38" s="822"/>
      <c r="FB38" s="822"/>
      <c r="FC38" s="822"/>
      <c r="FD38" s="822"/>
      <c r="FE38" s="822"/>
      <c r="FF38" s="822"/>
      <c r="FG38" s="822"/>
      <c r="FH38" s="822"/>
      <c r="FI38" s="822"/>
      <c r="FJ38" s="822"/>
      <c r="FK38" s="822"/>
      <c r="FL38" s="822"/>
      <c r="FM38" s="822"/>
      <c r="FN38" s="822"/>
      <c r="FO38" s="822"/>
      <c r="FP38" s="822"/>
      <c r="FQ38" s="822"/>
      <c r="FR38" s="822"/>
      <c r="FS38" s="822"/>
      <c r="FT38" s="822"/>
      <c r="FU38" s="822"/>
      <c r="FV38" s="822"/>
      <c r="FW38" s="822"/>
      <c r="FX38" s="822"/>
      <c r="FY38" s="822"/>
      <c r="FZ38" s="822"/>
      <c r="GA38" s="822"/>
      <c r="GB38" s="822"/>
      <c r="GC38" s="822"/>
      <c r="GD38" s="822"/>
      <c r="GE38" s="822"/>
      <c r="GF38" s="822"/>
      <c r="GG38" s="822"/>
      <c r="GH38" s="822"/>
      <c r="GI38" s="822"/>
      <c r="GJ38" s="822"/>
      <c r="GK38" s="822"/>
      <c r="GL38" s="822"/>
      <c r="GM38" s="822"/>
      <c r="GN38" s="822"/>
      <c r="GO38" s="822"/>
      <c r="GP38" s="822"/>
      <c r="GQ38" s="822"/>
      <c r="GR38" s="822"/>
      <c r="GS38" s="822"/>
      <c r="GT38" s="822"/>
      <c r="GU38" s="822"/>
      <c r="GV38" s="822"/>
      <c r="GW38" s="822"/>
      <c r="GX38" s="822"/>
      <c r="GY38" s="822"/>
      <c r="GZ38" s="822"/>
      <c r="HA38" s="822"/>
      <c r="HB38" s="822"/>
      <c r="HC38" s="822"/>
      <c r="HD38" s="822"/>
      <c r="HE38" s="822"/>
      <c r="HF38" s="822"/>
      <c r="HG38" s="822"/>
      <c r="HH38" s="822"/>
      <c r="HI38" s="822"/>
      <c r="HJ38" s="822"/>
      <c r="HK38" s="822"/>
      <c r="HL38" s="822"/>
      <c r="HM38" s="822"/>
      <c r="HN38" s="822"/>
      <c r="HO38" s="822"/>
      <c r="HP38" s="822"/>
      <c r="HQ38" s="822"/>
      <c r="HR38" s="822"/>
      <c r="HS38" s="822"/>
      <c r="HT38" s="822"/>
      <c r="HU38" s="822"/>
      <c r="HV38" s="822"/>
      <c r="HW38" s="822"/>
      <c r="HX38" s="822"/>
      <c r="HY38" s="822"/>
      <c r="HZ38" s="822"/>
      <c r="IA38" s="822"/>
      <c r="IB38" s="822"/>
      <c r="IC38" s="822"/>
      <c r="ID38" s="822"/>
      <c r="IE38" s="822"/>
      <c r="IF38" s="822"/>
      <c r="IG38" s="822"/>
      <c r="IH38" s="822"/>
      <c r="II38" s="822"/>
      <c r="IJ38" s="822"/>
      <c r="IK38" s="822"/>
      <c r="IL38" s="822"/>
    </row>
    <row r="39" spans="1:246" s="833" customFormat="1" ht="28.8">
      <c r="A39" s="823"/>
      <c r="B39" s="827" t="s">
        <v>731</v>
      </c>
      <c r="C39" s="1018">
        <v>1</v>
      </c>
      <c r="D39" s="1018" t="s">
        <v>834</v>
      </c>
      <c r="E39" s="1022"/>
      <c r="F39" s="1266">
        <f>C39*E39</f>
        <v>0</v>
      </c>
    </row>
    <row r="40" spans="1:246" s="833" customFormat="1">
      <c r="A40" s="823"/>
      <c r="B40" s="827" t="s">
        <v>735</v>
      </c>
      <c r="C40" s="1018"/>
      <c r="D40" s="1018"/>
      <c r="E40" s="1022"/>
      <c r="F40" s="1266"/>
    </row>
    <row r="41" spans="1:246" s="833" customFormat="1">
      <c r="A41" s="823"/>
      <c r="B41" s="827" t="s">
        <v>736</v>
      </c>
      <c r="C41" s="1018"/>
      <c r="D41" s="1018"/>
      <c r="E41" s="1022"/>
      <c r="F41" s="1266"/>
    </row>
    <row r="42" spans="1:246" s="833" customFormat="1">
      <c r="A42" s="823"/>
      <c r="B42" s="827" t="s">
        <v>737</v>
      </c>
      <c r="C42" s="1018"/>
      <c r="D42" s="1018"/>
      <c r="E42" s="1022"/>
      <c r="F42" s="1266"/>
    </row>
    <row r="43" spans="1:246" s="833" customFormat="1" ht="28.8">
      <c r="A43" s="823"/>
      <c r="B43" s="827" t="s">
        <v>738</v>
      </c>
      <c r="C43" s="1018">
        <v>1</v>
      </c>
      <c r="D43" s="1018" t="s">
        <v>834</v>
      </c>
      <c r="E43" s="1022"/>
      <c r="F43" s="1266">
        <f>C43*E43</f>
        <v>0</v>
      </c>
    </row>
    <row r="44" spans="1:246" s="833" customFormat="1">
      <c r="A44" s="823"/>
      <c r="B44" s="827"/>
      <c r="C44" s="1018"/>
      <c r="D44" s="1018"/>
      <c r="E44" s="1022"/>
      <c r="F44" s="1266"/>
    </row>
    <row r="45" spans="1:246" s="833" customFormat="1" ht="27.75" customHeight="1">
      <c r="A45" s="823" t="s">
        <v>1167</v>
      </c>
      <c r="B45" s="834" t="s">
        <v>216</v>
      </c>
      <c r="C45" s="1018">
        <v>4</v>
      </c>
      <c r="D45" s="1018" t="s">
        <v>834</v>
      </c>
      <c r="E45" s="1022"/>
      <c r="F45" s="1266">
        <f>C45*E45</f>
        <v>0</v>
      </c>
    </row>
    <row r="46" spans="1:246" s="833" customFormat="1">
      <c r="A46" s="823"/>
      <c r="B46" s="827" t="s">
        <v>739</v>
      </c>
      <c r="C46" s="1018">
        <v>2</v>
      </c>
      <c r="D46" s="1018" t="s">
        <v>834</v>
      </c>
      <c r="E46" s="1022"/>
      <c r="F46" s="1266">
        <f>C46*E46</f>
        <v>0</v>
      </c>
    </row>
    <row r="47" spans="1:246" s="833" customFormat="1">
      <c r="A47" s="823"/>
      <c r="B47" s="827"/>
      <c r="C47" s="1018"/>
      <c r="D47" s="1018"/>
      <c r="E47" s="1022"/>
      <c r="F47" s="1266"/>
    </row>
    <row r="48" spans="1:246" s="833" customFormat="1">
      <c r="A48" s="823" t="s">
        <v>1169</v>
      </c>
      <c r="B48" s="827" t="s">
        <v>740</v>
      </c>
      <c r="C48" s="1018"/>
      <c r="D48" s="1018"/>
      <c r="E48" s="1022"/>
      <c r="F48" s="1266"/>
    </row>
    <row r="49" spans="1:6" s="833" customFormat="1" ht="45" customHeight="1">
      <c r="B49" s="827" t="s">
        <v>741</v>
      </c>
      <c r="C49" s="1018"/>
      <c r="D49" s="1018"/>
      <c r="E49" s="1022"/>
      <c r="F49" s="1266"/>
    </row>
    <row r="50" spans="1:6" s="833" customFormat="1">
      <c r="A50" s="823"/>
      <c r="B50" s="827" t="s">
        <v>742</v>
      </c>
      <c r="C50" s="1018">
        <v>1</v>
      </c>
      <c r="D50" s="1018" t="s">
        <v>834</v>
      </c>
      <c r="E50" s="1022"/>
      <c r="F50" s="1266">
        <f>C50*E50</f>
        <v>0</v>
      </c>
    </row>
    <row r="51" spans="1:6" s="833" customFormat="1" ht="43.2">
      <c r="A51" s="823"/>
      <c r="B51" s="827" t="s">
        <v>743</v>
      </c>
      <c r="C51" s="1018"/>
      <c r="D51" s="1018"/>
      <c r="E51" s="1022"/>
      <c r="F51" s="1266"/>
    </row>
    <row r="52" spans="1:6" s="833" customFormat="1" ht="17.25" customHeight="1">
      <c r="A52" s="823"/>
      <c r="B52" s="827" t="s">
        <v>744</v>
      </c>
      <c r="C52" s="1018">
        <v>2</v>
      </c>
      <c r="D52" s="1018" t="s">
        <v>834</v>
      </c>
      <c r="E52" s="1022"/>
      <c r="F52" s="1266">
        <f>C52*E52</f>
        <v>0</v>
      </c>
    </row>
    <row r="53" spans="1:6" s="833" customFormat="1" ht="46.5" customHeight="1">
      <c r="A53" s="823"/>
      <c r="B53" s="827" t="s">
        <v>745</v>
      </c>
      <c r="C53" s="1018"/>
      <c r="D53" s="1018"/>
      <c r="E53" s="1022"/>
      <c r="F53" s="1266"/>
    </row>
    <row r="54" spans="1:6" s="833" customFormat="1">
      <c r="A54" s="823"/>
      <c r="B54" s="827" t="s">
        <v>742</v>
      </c>
      <c r="C54" s="1018">
        <v>6</v>
      </c>
      <c r="D54" s="1018" t="s">
        <v>834</v>
      </c>
      <c r="E54" s="1022"/>
      <c r="F54" s="1266">
        <f>C54*E54</f>
        <v>0</v>
      </c>
    </row>
    <row r="55" spans="1:6" s="833" customFormat="1" ht="28.8">
      <c r="A55" s="823"/>
      <c r="B55" s="827" t="s">
        <v>746</v>
      </c>
      <c r="C55" s="1018"/>
      <c r="D55" s="1018"/>
      <c r="E55" s="1022"/>
      <c r="F55" s="1266"/>
    </row>
    <row r="56" spans="1:6" s="833" customFormat="1">
      <c r="A56" s="823"/>
      <c r="B56" s="827" t="s">
        <v>747</v>
      </c>
      <c r="C56" s="1018">
        <v>2</v>
      </c>
      <c r="D56" s="1018" t="s">
        <v>834</v>
      </c>
      <c r="E56" s="1022"/>
      <c r="F56" s="1266">
        <f>C56*E56</f>
        <v>0</v>
      </c>
    </row>
    <row r="57" spans="1:6" s="833" customFormat="1">
      <c r="A57" s="823"/>
      <c r="B57" s="827" t="s">
        <v>748</v>
      </c>
      <c r="C57" s="1018">
        <v>2</v>
      </c>
      <c r="D57" s="1018" t="s">
        <v>834</v>
      </c>
      <c r="E57" s="1022"/>
      <c r="F57" s="1266">
        <f>C57*E57</f>
        <v>0</v>
      </c>
    </row>
    <row r="58" spans="1:6" s="833" customFormat="1">
      <c r="A58" s="823"/>
      <c r="B58" s="827" t="s">
        <v>749</v>
      </c>
      <c r="C58" s="1018">
        <v>1</v>
      </c>
      <c r="D58" s="1018" t="s">
        <v>834</v>
      </c>
      <c r="E58" s="1022"/>
      <c r="F58" s="1266">
        <f>C58*E58</f>
        <v>0</v>
      </c>
    </row>
    <row r="59" spans="1:6" s="833" customFormat="1">
      <c r="A59" s="823"/>
      <c r="B59" s="827"/>
      <c r="C59" s="1018"/>
      <c r="D59" s="1018"/>
      <c r="E59" s="1022"/>
      <c r="F59" s="1266"/>
    </row>
    <row r="60" spans="1:6" s="833" customFormat="1" ht="72">
      <c r="A60" s="823" t="s">
        <v>1170</v>
      </c>
      <c r="B60" s="827" t="s">
        <v>750</v>
      </c>
      <c r="C60" s="1018"/>
      <c r="D60" s="1018"/>
      <c r="E60" s="1022"/>
      <c r="F60" s="1266"/>
    </row>
    <row r="61" spans="1:6" s="833" customFormat="1">
      <c r="A61" s="823" t="s">
        <v>751</v>
      </c>
      <c r="B61" s="827" t="s">
        <v>752</v>
      </c>
      <c r="C61" s="1018">
        <v>28</v>
      </c>
      <c r="D61" s="1018" t="s">
        <v>636</v>
      </c>
      <c r="E61" s="1022"/>
      <c r="F61" s="1266">
        <f>C61*E61</f>
        <v>0</v>
      </c>
    </row>
    <row r="62" spans="1:6" s="833" customFormat="1" ht="16.5" customHeight="1">
      <c r="A62" s="823" t="s">
        <v>751</v>
      </c>
      <c r="B62" s="827" t="s">
        <v>753</v>
      </c>
      <c r="C62" s="1018">
        <v>18</v>
      </c>
      <c r="D62" s="1018" t="s">
        <v>636</v>
      </c>
      <c r="E62" s="1022"/>
      <c r="F62" s="1266">
        <f>C62*E62</f>
        <v>0</v>
      </c>
    </row>
    <row r="63" spans="1:6" s="833" customFormat="1" ht="28.8">
      <c r="A63" s="823" t="s">
        <v>751</v>
      </c>
      <c r="B63" s="827" t="s">
        <v>754</v>
      </c>
      <c r="C63" s="1018">
        <v>32</v>
      </c>
      <c r="D63" s="1018" t="s">
        <v>636</v>
      </c>
      <c r="E63" s="1022"/>
      <c r="F63" s="1266">
        <f>C63*E63</f>
        <v>0</v>
      </c>
    </row>
    <row r="64" spans="1:6" s="833" customFormat="1" ht="44.25" customHeight="1">
      <c r="A64" s="823"/>
      <c r="B64" s="827" t="s">
        <v>755</v>
      </c>
      <c r="C64" s="1018"/>
      <c r="D64" s="1018"/>
      <c r="E64" s="1022"/>
      <c r="F64" s="1266"/>
    </row>
    <row r="65" spans="1:6" s="833" customFormat="1">
      <c r="A65" s="823"/>
      <c r="B65" s="827" t="s">
        <v>756</v>
      </c>
      <c r="C65" s="1018">
        <v>3</v>
      </c>
      <c r="D65" s="1018" t="s">
        <v>834</v>
      </c>
      <c r="E65" s="1022"/>
      <c r="F65" s="1266">
        <f>C65*E65</f>
        <v>0</v>
      </c>
    </row>
    <row r="66" spans="1:6" s="833" customFormat="1">
      <c r="A66" s="823"/>
      <c r="B66" s="827"/>
      <c r="C66" s="1018"/>
      <c r="D66" s="1018"/>
      <c r="E66" s="1022"/>
      <c r="F66" s="1266"/>
    </row>
    <row r="67" spans="1:6" s="833" customFormat="1" ht="28.8">
      <c r="A67" s="823" t="s">
        <v>1174</v>
      </c>
      <c r="B67" s="827" t="s">
        <v>757</v>
      </c>
      <c r="C67" s="1018">
        <v>100</v>
      </c>
      <c r="D67" s="1018" t="s">
        <v>1216</v>
      </c>
      <c r="E67" s="1022"/>
      <c r="F67" s="1266">
        <f>C67*E67</f>
        <v>0</v>
      </c>
    </row>
    <row r="68" spans="1:6" s="833" customFormat="1">
      <c r="A68" s="823"/>
      <c r="B68" s="827"/>
      <c r="C68" s="1018"/>
      <c r="D68" s="1018"/>
      <c r="E68" s="1022"/>
      <c r="F68" s="1266"/>
    </row>
    <row r="69" spans="1:6" s="833" customFormat="1">
      <c r="A69" s="823" t="s">
        <v>1175</v>
      </c>
      <c r="B69" s="827" t="s">
        <v>758</v>
      </c>
      <c r="C69" s="1018">
        <v>1</v>
      </c>
      <c r="D69" s="1018" t="s">
        <v>834</v>
      </c>
      <c r="E69" s="1022"/>
      <c r="F69" s="1266">
        <f>C69*E69</f>
        <v>0</v>
      </c>
    </row>
    <row r="70" spans="1:6" s="833" customFormat="1">
      <c r="A70" s="823"/>
      <c r="B70" s="827"/>
      <c r="C70" s="1018"/>
      <c r="D70" s="1018"/>
      <c r="E70" s="1022"/>
      <c r="F70" s="1266"/>
    </row>
    <row r="71" spans="1:6" ht="28.8">
      <c r="A71" s="823" t="s">
        <v>1176</v>
      </c>
      <c r="B71" s="827" t="s">
        <v>759</v>
      </c>
      <c r="C71" s="1018">
        <v>1</v>
      </c>
      <c r="D71" s="1018" t="s">
        <v>834</v>
      </c>
      <c r="E71" s="1019"/>
      <c r="F71" s="1020">
        <f>C71*E71</f>
        <v>0</v>
      </c>
    </row>
    <row r="72" spans="1:6">
      <c r="A72" s="823"/>
      <c r="B72" s="827"/>
      <c r="E72" s="1019"/>
      <c r="F72" s="1020"/>
    </row>
    <row r="73" spans="1:6" s="835" customFormat="1">
      <c r="A73" s="823" t="s">
        <v>1180</v>
      </c>
      <c r="B73" s="827" t="s">
        <v>760</v>
      </c>
      <c r="C73" s="1018"/>
      <c r="D73" s="1018"/>
      <c r="E73" s="1019"/>
      <c r="F73" s="1020"/>
    </row>
    <row r="74" spans="1:6" s="835" customFormat="1">
      <c r="A74" s="823"/>
      <c r="B74" s="827" t="s">
        <v>761</v>
      </c>
      <c r="C74" s="1018"/>
      <c r="D74" s="1018"/>
      <c r="E74" s="1019"/>
      <c r="F74" s="1020"/>
    </row>
    <row r="75" spans="1:6" s="835" customFormat="1">
      <c r="A75" s="823"/>
      <c r="B75" s="827" t="s">
        <v>762</v>
      </c>
      <c r="C75" s="1018"/>
      <c r="D75" s="1018"/>
      <c r="E75" s="1019"/>
      <c r="F75" s="1020"/>
    </row>
    <row r="76" spans="1:6" s="835" customFormat="1">
      <c r="A76" s="823"/>
      <c r="B76" s="827" t="s">
        <v>763</v>
      </c>
      <c r="C76" s="1018"/>
      <c r="D76" s="1018"/>
      <c r="E76" s="1019"/>
      <c r="F76" s="1020"/>
    </row>
    <row r="77" spans="1:6" s="835" customFormat="1">
      <c r="A77" s="823"/>
      <c r="B77" s="827" t="s">
        <v>764</v>
      </c>
      <c r="C77" s="1018" t="s">
        <v>636</v>
      </c>
      <c r="D77" s="1018">
        <v>36</v>
      </c>
      <c r="E77" s="1019"/>
      <c r="F77" s="1020">
        <f>D77*E77</f>
        <v>0</v>
      </c>
    </row>
    <row r="78" spans="1:6" s="835" customFormat="1" ht="43.2">
      <c r="A78" s="823"/>
      <c r="B78" s="827" t="s">
        <v>765</v>
      </c>
      <c r="C78" s="1018" t="s">
        <v>834</v>
      </c>
      <c r="D78" s="1018">
        <v>2</v>
      </c>
      <c r="E78" s="1019"/>
      <c r="F78" s="1020">
        <f>D78*E78</f>
        <v>0</v>
      </c>
    </row>
    <row r="79" spans="1:6" s="835" customFormat="1">
      <c r="A79" s="823"/>
      <c r="B79" s="827"/>
      <c r="C79" s="1018"/>
      <c r="D79" s="1018"/>
      <c r="E79" s="1019"/>
      <c r="F79" s="1020"/>
    </row>
    <row r="80" spans="1:6" s="835" customFormat="1">
      <c r="A80" s="823" t="s">
        <v>1177</v>
      </c>
      <c r="B80" s="827" t="s">
        <v>766</v>
      </c>
      <c r="C80" s="1018"/>
      <c r="D80" s="1018"/>
      <c r="E80" s="1019"/>
      <c r="F80" s="1020"/>
    </row>
    <row r="81" spans="1:6" s="835" customFormat="1">
      <c r="A81" s="823"/>
      <c r="B81" s="827" t="s">
        <v>767</v>
      </c>
      <c r="C81" s="1018"/>
      <c r="D81" s="1018"/>
      <c r="E81" s="1019"/>
      <c r="F81" s="1020"/>
    </row>
    <row r="82" spans="1:6" s="835" customFormat="1">
      <c r="A82" s="823"/>
      <c r="B82" s="827" t="s">
        <v>768</v>
      </c>
      <c r="C82" s="1018"/>
      <c r="D82" s="1018"/>
      <c r="E82" s="1019"/>
      <c r="F82" s="1020"/>
    </row>
    <row r="83" spans="1:6" s="835" customFormat="1">
      <c r="A83" s="823"/>
      <c r="B83" s="827" t="s">
        <v>769</v>
      </c>
      <c r="C83" s="1018"/>
      <c r="D83" s="1018"/>
      <c r="E83" s="1019"/>
      <c r="F83" s="1020"/>
    </row>
    <row r="84" spans="1:6" s="835" customFormat="1">
      <c r="A84" s="823"/>
      <c r="B84" s="827" t="s">
        <v>770</v>
      </c>
      <c r="C84" s="1018" t="s">
        <v>1173</v>
      </c>
      <c r="D84" s="1018">
        <v>3</v>
      </c>
      <c r="E84" s="1019"/>
      <c r="F84" s="1020">
        <f>D84*E84</f>
        <v>0</v>
      </c>
    </row>
    <row r="85" spans="1:6" s="835" customFormat="1">
      <c r="A85" s="823"/>
      <c r="B85" s="827" t="s">
        <v>771</v>
      </c>
      <c r="C85" s="1018" t="s">
        <v>1173</v>
      </c>
      <c r="D85" s="1018">
        <v>2</v>
      </c>
      <c r="E85" s="1019"/>
      <c r="F85" s="1020">
        <f>D85*E85</f>
        <v>0</v>
      </c>
    </row>
    <row r="86" spans="1:6" s="835" customFormat="1">
      <c r="A86" s="823"/>
      <c r="B86" s="827"/>
      <c r="C86" s="1018"/>
      <c r="D86" s="1018"/>
      <c r="E86" s="1019"/>
      <c r="F86" s="1020"/>
    </row>
    <row r="87" spans="1:6" s="835" customFormat="1" ht="28.8">
      <c r="A87" s="823" t="s">
        <v>1178</v>
      </c>
      <c r="B87" s="827" t="s">
        <v>772</v>
      </c>
      <c r="C87" s="1018" t="s">
        <v>1173</v>
      </c>
      <c r="D87" s="1018">
        <v>2</v>
      </c>
      <c r="E87" s="1019"/>
      <c r="F87" s="1020">
        <f>D87*E87</f>
        <v>0</v>
      </c>
    </row>
    <row r="88" spans="1:6" s="835" customFormat="1">
      <c r="A88" s="823"/>
      <c r="B88" s="827"/>
      <c r="C88" s="1018"/>
      <c r="D88" s="1018"/>
      <c r="E88" s="1019"/>
      <c r="F88" s="1020"/>
    </row>
    <row r="89" spans="1:6" ht="16.2">
      <c r="A89" s="823" t="s">
        <v>1179</v>
      </c>
      <c r="B89" s="827" t="s">
        <v>773</v>
      </c>
      <c r="C89" s="1018" t="s">
        <v>217</v>
      </c>
      <c r="D89" s="1018">
        <v>20</v>
      </c>
      <c r="F89" s="1020">
        <f t="shared" ref="F89:F97" si="0">D89*E89</f>
        <v>0</v>
      </c>
    </row>
    <row r="90" spans="1:6" s="816" customFormat="1">
      <c r="A90" s="823"/>
      <c r="B90" s="824"/>
      <c r="C90" s="1016"/>
      <c r="D90" s="1016"/>
      <c r="E90" s="1017"/>
      <c r="F90" s="1020"/>
    </row>
    <row r="91" spans="1:6" ht="43.2">
      <c r="A91" s="823" t="s">
        <v>1181</v>
      </c>
      <c r="B91" s="827" t="s">
        <v>774</v>
      </c>
      <c r="C91" s="1018" t="s">
        <v>834</v>
      </c>
      <c r="D91" s="1018">
        <v>1</v>
      </c>
      <c r="F91" s="1020">
        <f t="shared" si="0"/>
        <v>0</v>
      </c>
    </row>
    <row r="92" spans="1:6" s="816" customFormat="1">
      <c r="A92" s="823"/>
      <c r="B92" s="824"/>
      <c r="C92" s="1016"/>
      <c r="D92" s="1016"/>
      <c r="E92" s="1017"/>
      <c r="F92" s="1020"/>
    </row>
    <row r="93" spans="1:6" ht="28.8">
      <c r="A93" s="823" t="s">
        <v>1182</v>
      </c>
      <c r="B93" s="827" t="s">
        <v>775</v>
      </c>
      <c r="C93" s="1018" t="s">
        <v>834</v>
      </c>
      <c r="D93" s="1018">
        <v>1</v>
      </c>
      <c r="F93" s="1020">
        <f t="shared" si="0"/>
        <v>0</v>
      </c>
    </row>
    <row r="94" spans="1:6" s="816" customFormat="1">
      <c r="A94" s="823"/>
      <c r="B94" s="824"/>
      <c r="C94" s="1016"/>
      <c r="D94" s="1016"/>
      <c r="E94" s="1017"/>
      <c r="F94" s="1020"/>
    </row>
    <row r="95" spans="1:6" s="816" customFormat="1" ht="28.8">
      <c r="A95" s="823" t="s">
        <v>1183</v>
      </c>
      <c r="B95" s="824" t="s">
        <v>776</v>
      </c>
      <c r="C95" s="1018" t="s">
        <v>834</v>
      </c>
      <c r="D95" s="1018">
        <v>1</v>
      </c>
      <c r="E95" s="1017"/>
      <c r="F95" s="1020">
        <f t="shared" si="0"/>
        <v>0</v>
      </c>
    </row>
    <row r="96" spans="1:6" s="816" customFormat="1">
      <c r="A96" s="823"/>
      <c r="B96" s="824"/>
      <c r="C96" s="1018"/>
      <c r="D96" s="1018"/>
      <c r="E96" s="1017"/>
      <c r="F96" s="1020"/>
    </row>
    <row r="97" spans="1:6" s="833" customFormat="1">
      <c r="A97" s="823" t="s">
        <v>1184</v>
      </c>
      <c r="B97" s="827" t="s">
        <v>777</v>
      </c>
      <c r="C97" s="1018" t="s">
        <v>834</v>
      </c>
      <c r="D97" s="1018">
        <v>1</v>
      </c>
      <c r="E97" s="1028"/>
      <c r="F97" s="1020">
        <f t="shared" si="0"/>
        <v>0</v>
      </c>
    </row>
    <row r="98" spans="1:6" s="831" customFormat="1" ht="15" thickBot="1">
      <c r="A98" s="829"/>
      <c r="B98" s="830"/>
      <c r="C98" s="1023"/>
      <c r="D98" s="1023"/>
      <c r="E98" s="1029"/>
      <c r="F98" s="1025"/>
    </row>
    <row r="99" spans="1:6" s="813" customFormat="1">
      <c r="A99" s="836"/>
      <c r="B99" s="837"/>
      <c r="C99" s="1030"/>
      <c r="D99" s="1030"/>
      <c r="E99" s="1031" t="s">
        <v>778</v>
      </c>
      <c r="F99" s="1032">
        <f>SUM(F5:F98)</f>
        <v>0</v>
      </c>
    </row>
    <row r="100" spans="1:6" s="816" customFormat="1">
      <c r="A100" s="823"/>
      <c r="B100" s="838"/>
      <c r="C100" s="1033"/>
      <c r="D100" s="1034"/>
      <c r="E100" s="1014"/>
      <c r="F100" s="1015"/>
    </row>
    <row r="101" spans="1:6" ht="15" thickBot="1">
      <c r="A101" s="823"/>
    </row>
    <row r="102" spans="1:6" s="816" customFormat="1" ht="29.4" thickTop="1">
      <c r="A102" s="840"/>
      <c r="B102" s="840" t="s">
        <v>779</v>
      </c>
      <c r="C102" s="841" t="s">
        <v>704</v>
      </c>
      <c r="D102" s="841" t="s">
        <v>705</v>
      </c>
      <c r="E102" s="1036" t="s">
        <v>706</v>
      </c>
      <c r="F102" s="1267" t="s">
        <v>707</v>
      </c>
    </row>
    <row r="103" spans="1:6">
      <c r="A103" s="823"/>
      <c r="E103" s="1022"/>
      <c r="F103" s="1266"/>
    </row>
    <row r="104" spans="1:6" s="833" customFormat="1" ht="43.2">
      <c r="A104" s="823" t="s">
        <v>1161</v>
      </c>
      <c r="B104" s="827" t="s">
        <v>780</v>
      </c>
      <c r="C104" s="1018">
        <v>2</v>
      </c>
      <c r="D104" s="1018" t="s">
        <v>834</v>
      </c>
      <c r="E104" s="1022"/>
      <c r="F104" s="1266">
        <f>C104*E104</f>
        <v>0</v>
      </c>
    </row>
    <row r="105" spans="1:6" s="833" customFormat="1" ht="48" customHeight="1">
      <c r="A105" s="823"/>
      <c r="B105" s="827" t="s">
        <v>781</v>
      </c>
      <c r="C105" s="1018"/>
      <c r="D105" s="1018"/>
      <c r="E105" s="1022"/>
      <c r="F105" s="1266"/>
    </row>
    <row r="106" spans="1:6" s="833" customFormat="1">
      <c r="A106" s="823"/>
      <c r="B106" s="827" t="s">
        <v>782</v>
      </c>
      <c r="C106" s="1018"/>
      <c r="D106" s="1018"/>
      <c r="E106" s="1022"/>
      <c r="F106" s="1266"/>
    </row>
    <row r="107" spans="1:6" s="833" customFormat="1" ht="15">
      <c r="A107" s="823"/>
      <c r="B107" s="827" t="s">
        <v>218</v>
      </c>
      <c r="C107" s="1018">
        <v>14</v>
      </c>
      <c r="D107" s="1018" t="s">
        <v>834</v>
      </c>
      <c r="E107" s="1022"/>
      <c r="F107" s="1266">
        <f t="shared" ref="F107:F124" si="1">C107*E107</f>
        <v>0</v>
      </c>
    </row>
    <row r="108" spans="1:6" s="833" customFormat="1" ht="17.25" customHeight="1">
      <c r="A108" s="823"/>
      <c r="B108" s="827" t="s">
        <v>783</v>
      </c>
      <c r="C108" s="1018">
        <v>14</v>
      </c>
      <c r="D108" s="1018" t="s">
        <v>834</v>
      </c>
      <c r="E108" s="1022"/>
      <c r="F108" s="1266">
        <f t="shared" si="1"/>
        <v>0</v>
      </c>
    </row>
    <row r="109" spans="1:6" s="833" customFormat="1">
      <c r="A109" s="823"/>
      <c r="B109" s="827" t="s">
        <v>784</v>
      </c>
      <c r="C109" s="1018"/>
      <c r="D109" s="1018"/>
      <c r="E109" s="1022"/>
      <c r="F109" s="1266"/>
    </row>
    <row r="110" spans="1:6" s="833" customFormat="1">
      <c r="A110" s="823"/>
      <c r="B110" s="827" t="s">
        <v>785</v>
      </c>
      <c r="C110" s="1018">
        <v>7</v>
      </c>
      <c r="D110" s="1018" t="s">
        <v>1173</v>
      </c>
      <c r="E110" s="1022"/>
      <c r="F110" s="1266">
        <f t="shared" si="1"/>
        <v>0</v>
      </c>
    </row>
    <row r="111" spans="1:6" s="833" customFormat="1">
      <c r="A111" s="823"/>
      <c r="B111" s="827" t="s">
        <v>786</v>
      </c>
      <c r="C111" s="1018">
        <v>4</v>
      </c>
      <c r="D111" s="1018" t="s">
        <v>1173</v>
      </c>
      <c r="E111" s="1022"/>
      <c r="F111" s="1266">
        <f t="shared" si="1"/>
        <v>0</v>
      </c>
    </row>
    <row r="112" spans="1:6" s="833" customFormat="1">
      <c r="A112" s="823"/>
      <c r="B112" s="827" t="s">
        <v>787</v>
      </c>
      <c r="C112" s="1018">
        <v>8</v>
      </c>
      <c r="D112" s="1018" t="s">
        <v>1173</v>
      </c>
      <c r="E112" s="1022"/>
      <c r="F112" s="1266">
        <f t="shared" si="1"/>
        <v>0</v>
      </c>
    </row>
    <row r="113" spans="1:6" s="833" customFormat="1">
      <c r="A113" s="823"/>
      <c r="B113" s="827" t="s">
        <v>788</v>
      </c>
      <c r="C113" s="1018">
        <v>4</v>
      </c>
      <c r="D113" s="1018" t="s">
        <v>1173</v>
      </c>
      <c r="E113" s="1022"/>
      <c r="F113" s="1266">
        <f>C113*E113</f>
        <v>0</v>
      </c>
    </row>
    <row r="114" spans="1:6" s="833" customFormat="1">
      <c r="A114" s="823"/>
      <c r="B114" s="827" t="s">
        <v>789</v>
      </c>
      <c r="C114" s="1018">
        <v>1</v>
      </c>
      <c r="D114" s="1018" t="s">
        <v>1173</v>
      </c>
      <c r="E114" s="1022"/>
      <c r="F114" s="1266">
        <f t="shared" si="1"/>
        <v>0</v>
      </c>
    </row>
    <row r="115" spans="1:6" s="833" customFormat="1">
      <c r="A115" s="823"/>
      <c r="B115" s="827" t="s">
        <v>790</v>
      </c>
      <c r="C115" s="1018">
        <v>3</v>
      </c>
      <c r="D115" s="1018" t="s">
        <v>1173</v>
      </c>
      <c r="E115" s="1022"/>
      <c r="F115" s="1266">
        <f t="shared" si="1"/>
        <v>0</v>
      </c>
    </row>
    <row r="116" spans="1:6" s="833" customFormat="1">
      <c r="A116" s="823"/>
      <c r="B116" s="827" t="s">
        <v>791</v>
      </c>
      <c r="C116" s="1018">
        <v>2</v>
      </c>
      <c r="D116" s="1018" t="s">
        <v>1173</v>
      </c>
      <c r="E116" s="1022"/>
      <c r="F116" s="1266">
        <f>C116*E116</f>
        <v>0</v>
      </c>
    </row>
    <row r="117" spans="1:6" s="833" customFormat="1">
      <c r="A117" s="823"/>
      <c r="B117" s="827" t="s">
        <v>792</v>
      </c>
      <c r="C117" s="1018">
        <v>1</v>
      </c>
      <c r="D117" s="1018" t="s">
        <v>1173</v>
      </c>
      <c r="E117" s="1022"/>
      <c r="F117" s="1266">
        <f t="shared" si="1"/>
        <v>0</v>
      </c>
    </row>
    <row r="118" spans="1:6" s="833" customFormat="1">
      <c r="A118" s="823"/>
      <c r="B118" s="827" t="s">
        <v>793</v>
      </c>
      <c r="C118" s="1018">
        <v>2</v>
      </c>
      <c r="D118" s="1018" t="s">
        <v>1173</v>
      </c>
      <c r="E118" s="1022"/>
      <c r="F118" s="1266">
        <f>C118*E118</f>
        <v>0</v>
      </c>
    </row>
    <row r="119" spans="1:6" s="833" customFormat="1">
      <c r="A119" s="823"/>
      <c r="B119" s="827" t="s">
        <v>794</v>
      </c>
      <c r="C119" s="1018">
        <v>1</v>
      </c>
      <c r="D119" s="1018" t="s">
        <v>1173</v>
      </c>
      <c r="E119" s="1022"/>
      <c r="F119" s="1266">
        <f t="shared" si="1"/>
        <v>0</v>
      </c>
    </row>
    <row r="120" spans="1:6" s="833" customFormat="1" ht="16.5" customHeight="1">
      <c r="A120" s="823"/>
      <c r="B120" s="827" t="s">
        <v>795</v>
      </c>
      <c r="C120" s="1018">
        <v>2</v>
      </c>
      <c r="D120" s="1018" t="s">
        <v>1173</v>
      </c>
      <c r="E120" s="1022"/>
      <c r="F120" s="1266">
        <f>C120*E120</f>
        <v>0</v>
      </c>
    </row>
    <row r="121" spans="1:6" s="833" customFormat="1" ht="16.5" customHeight="1">
      <c r="A121" s="823"/>
      <c r="B121" s="827" t="s">
        <v>796</v>
      </c>
      <c r="C121" s="1018">
        <v>1</v>
      </c>
      <c r="D121" s="1018" t="s">
        <v>1173</v>
      </c>
      <c r="E121" s="1022"/>
      <c r="F121" s="1266">
        <f>C121*E121</f>
        <v>0</v>
      </c>
    </row>
    <row r="122" spans="1:6" s="833" customFormat="1" ht="16.5" customHeight="1">
      <c r="A122" s="823"/>
      <c r="B122" s="827" t="s">
        <v>797</v>
      </c>
      <c r="C122" s="1018">
        <v>2</v>
      </c>
      <c r="D122" s="1018" t="s">
        <v>1173</v>
      </c>
      <c r="E122" s="1022"/>
      <c r="F122" s="1266">
        <f t="shared" si="1"/>
        <v>0</v>
      </c>
    </row>
    <row r="123" spans="1:6" s="833" customFormat="1" ht="16.5" customHeight="1">
      <c r="A123" s="823"/>
      <c r="B123" s="827" t="s">
        <v>798</v>
      </c>
      <c r="C123" s="1018">
        <v>1</v>
      </c>
      <c r="D123" s="1018" t="s">
        <v>1173</v>
      </c>
      <c r="E123" s="1022"/>
      <c r="F123" s="1266">
        <f t="shared" si="1"/>
        <v>0</v>
      </c>
    </row>
    <row r="124" spans="1:6" s="833" customFormat="1">
      <c r="A124" s="823"/>
      <c r="B124" s="827" t="s">
        <v>799</v>
      </c>
      <c r="C124" s="1018">
        <v>14</v>
      </c>
      <c r="D124" s="1018" t="s">
        <v>1173</v>
      </c>
      <c r="E124" s="1022"/>
      <c r="F124" s="1266">
        <f t="shared" si="1"/>
        <v>0</v>
      </c>
    </row>
    <row r="125" spans="1:6" s="833" customFormat="1">
      <c r="A125" s="823"/>
      <c r="B125" s="827" t="s">
        <v>800</v>
      </c>
      <c r="C125" s="1018"/>
      <c r="D125" s="1018"/>
      <c r="E125" s="1022"/>
      <c r="F125" s="1266"/>
    </row>
    <row r="126" spans="1:6" s="833" customFormat="1" ht="16.5" customHeight="1">
      <c r="A126" s="823"/>
      <c r="B126" s="827" t="s">
        <v>801</v>
      </c>
      <c r="C126" s="1037"/>
      <c r="D126" s="1037"/>
      <c r="E126" s="1028"/>
      <c r="F126" s="1268"/>
    </row>
    <row r="127" spans="1:6" s="833" customFormat="1">
      <c r="A127" s="823"/>
      <c r="B127" s="827" t="s">
        <v>802</v>
      </c>
      <c r="C127" s="1018">
        <v>1</v>
      </c>
      <c r="D127" s="1018" t="s">
        <v>1173</v>
      </c>
      <c r="E127" s="1022"/>
      <c r="F127" s="1266">
        <f>C127*E127</f>
        <v>0</v>
      </c>
    </row>
    <row r="128" spans="1:6" s="833" customFormat="1" ht="16.5" customHeight="1">
      <c r="A128" s="823"/>
      <c r="B128" s="827" t="s">
        <v>803</v>
      </c>
      <c r="C128" s="1037"/>
      <c r="D128" s="1037"/>
      <c r="E128" s="1028"/>
      <c r="F128" s="1268"/>
    </row>
    <row r="129" spans="1:6" s="833" customFormat="1">
      <c r="A129" s="823"/>
      <c r="B129" s="827" t="s">
        <v>804</v>
      </c>
      <c r="C129" s="1018">
        <v>1</v>
      </c>
      <c r="D129" s="1018" t="s">
        <v>1173</v>
      </c>
      <c r="E129" s="1022"/>
      <c r="F129" s="1266">
        <f>C129*E129</f>
        <v>0</v>
      </c>
    </row>
    <row r="130" spans="1:6" s="833" customFormat="1" ht="16.5" customHeight="1">
      <c r="A130" s="823"/>
      <c r="B130" s="827" t="s">
        <v>803</v>
      </c>
      <c r="C130" s="1037"/>
      <c r="D130" s="1037"/>
      <c r="E130" s="1028"/>
      <c r="F130" s="1268"/>
    </row>
    <row r="131" spans="1:6" s="833" customFormat="1">
      <c r="A131" s="823"/>
      <c r="B131" s="827" t="s">
        <v>805</v>
      </c>
      <c r="C131" s="1018">
        <v>1</v>
      </c>
      <c r="D131" s="1018" t="s">
        <v>1173</v>
      </c>
      <c r="E131" s="1022"/>
      <c r="F131" s="1266">
        <f>C131*E131</f>
        <v>0</v>
      </c>
    </row>
    <row r="132" spans="1:6" s="833" customFormat="1" ht="16.5" customHeight="1">
      <c r="A132" s="823"/>
      <c r="B132" s="827" t="s">
        <v>803</v>
      </c>
      <c r="C132" s="1037"/>
      <c r="D132" s="1037"/>
      <c r="E132" s="1028"/>
      <c r="F132" s="1268"/>
    </row>
    <row r="133" spans="1:6" s="833" customFormat="1">
      <c r="A133" s="823"/>
      <c r="B133" s="827" t="s">
        <v>805</v>
      </c>
      <c r="C133" s="1018">
        <v>1</v>
      </c>
      <c r="D133" s="1018" t="s">
        <v>1173</v>
      </c>
      <c r="E133" s="1022"/>
      <c r="F133" s="1266">
        <f>C133*E133</f>
        <v>0</v>
      </c>
    </row>
    <row r="134" spans="1:6" s="833" customFormat="1" ht="16.5" customHeight="1">
      <c r="A134" s="823"/>
      <c r="B134" s="827" t="s">
        <v>806</v>
      </c>
      <c r="C134" s="1037"/>
      <c r="D134" s="1037"/>
      <c r="E134" s="1028"/>
      <c r="F134" s="1268"/>
    </row>
    <row r="135" spans="1:6" s="833" customFormat="1">
      <c r="A135" s="823"/>
      <c r="B135" s="827" t="s">
        <v>807</v>
      </c>
      <c r="C135" s="1018">
        <v>1</v>
      </c>
      <c r="D135" s="1018" t="s">
        <v>1173</v>
      </c>
      <c r="E135" s="1022"/>
      <c r="F135" s="1266">
        <f>C135*E135</f>
        <v>0</v>
      </c>
    </row>
    <row r="136" spans="1:6" s="833" customFormat="1" ht="16.5" customHeight="1">
      <c r="A136" s="823"/>
      <c r="B136" s="827" t="s">
        <v>806</v>
      </c>
      <c r="C136" s="1037"/>
      <c r="D136" s="1037"/>
      <c r="E136" s="1028"/>
      <c r="F136" s="1268"/>
    </row>
    <row r="137" spans="1:6" s="833" customFormat="1">
      <c r="A137" s="823"/>
      <c r="B137" s="827" t="s">
        <v>808</v>
      </c>
      <c r="C137" s="1018">
        <v>1</v>
      </c>
      <c r="D137" s="1018" t="s">
        <v>1173</v>
      </c>
      <c r="E137" s="1022"/>
      <c r="F137" s="1266">
        <f>C137*E137</f>
        <v>0</v>
      </c>
    </row>
    <row r="138" spans="1:6" s="833" customFormat="1" ht="16.5" customHeight="1">
      <c r="A138" s="823"/>
      <c r="B138" s="827" t="s">
        <v>809</v>
      </c>
      <c r="C138" s="1037"/>
      <c r="D138" s="1037"/>
      <c r="E138" s="1028"/>
      <c r="F138" s="1268"/>
    </row>
    <row r="139" spans="1:6" s="833" customFormat="1">
      <c r="A139" s="823"/>
      <c r="B139" s="827" t="s">
        <v>810</v>
      </c>
      <c r="C139" s="1018">
        <v>1</v>
      </c>
      <c r="D139" s="1018" t="s">
        <v>1173</v>
      </c>
      <c r="E139" s="1022"/>
      <c r="F139" s="1266">
        <f>C139*E139</f>
        <v>0</v>
      </c>
    </row>
    <row r="140" spans="1:6" s="833" customFormat="1">
      <c r="A140" s="823"/>
      <c r="B140" s="827" t="s">
        <v>811</v>
      </c>
      <c r="C140" s="1018"/>
      <c r="D140" s="1018"/>
      <c r="E140" s="1022"/>
      <c r="F140" s="1266"/>
    </row>
    <row r="141" spans="1:6" s="833" customFormat="1" ht="15" customHeight="1">
      <c r="A141" s="823"/>
      <c r="B141" s="827" t="s">
        <v>749</v>
      </c>
      <c r="C141" s="1018">
        <v>2</v>
      </c>
      <c r="D141" s="1018" t="s">
        <v>1173</v>
      </c>
      <c r="E141" s="1022"/>
      <c r="F141" s="1266">
        <f>C141*E141</f>
        <v>0</v>
      </c>
    </row>
    <row r="142" spans="1:6" s="833" customFormat="1" ht="15" customHeight="1">
      <c r="A142" s="823"/>
      <c r="B142" s="827" t="s">
        <v>748</v>
      </c>
      <c r="C142" s="1018">
        <v>1</v>
      </c>
      <c r="D142" s="1018" t="s">
        <v>1173</v>
      </c>
      <c r="E142" s="1022"/>
      <c r="F142" s="1266">
        <f>C142*E142</f>
        <v>0</v>
      </c>
    </row>
    <row r="143" spans="1:6" s="833" customFormat="1" ht="15" customHeight="1">
      <c r="A143" s="823"/>
      <c r="B143" s="827" t="s">
        <v>747</v>
      </c>
      <c r="C143" s="1018">
        <v>1</v>
      </c>
      <c r="D143" s="1018" t="s">
        <v>1173</v>
      </c>
      <c r="E143" s="1022"/>
      <c r="F143" s="1266">
        <f>C143*E143</f>
        <v>0</v>
      </c>
    </row>
    <row r="144" spans="1:6" s="833" customFormat="1" ht="28.8">
      <c r="A144" s="823"/>
      <c r="B144" s="827" t="s">
        <v>812</v>
      </c>
      <c r="C144" s="1018">
        <v>6</v>
      </c>
      <c r="D144" s="1018" t="s">
        <v>1173</v>
      </c>
      <c r="E144" s="1022"/>
      <c r="F144" s="1266">
        <f>C144*E144</f>
        <v>0</v>
      </c>
    </row>
    <row r="145" spans="1:6" s="833" customFormat="1" ht="28.8">
      <c r="A145" s="823"/>
      <c r="B145" s="827" t="s">
        <v>813</v>
      </c>
      <c r="C145" s="1018">
        <v>1</v>
      </c>
      <c r="D145" s="1018" t="s">
        <v>1173</v>
      </c>
      <c r="E145" s="1022"/>
      <c r="F145" s="1266">
        <f>C145*E145</f>
        <v>0</v>
      </c>
    </row>
    <row r="146" spans="1:6" s="833" customFormat="1" ht="13.8">
      <c r="C146" s="843"/>
      <c r="D146" s="843"/>
      <c r="E146" s="1038"/>
      <c r="F146" s="1269"/>
    </row>
    <row r="147" spans="1:6" s="833" customFormat="1" ht="13.8">
      <c r="C147" s="843"/>
      <c r="D147" s="843"/>
      <c r="E147" s="1038"/>
      <c r="F147" s="1269"/>
    </row>
    <row r="148" spans="1:6" s="833" customFormat="1" ht="72">
      <c r="A148" s="823" t="s">
        <v>1163</v>
      </c>
      <c r="B148" s="827" t="s">
        <v>750</v>
      </c>
      <c r="C148" s="1018"/>
      <c r="D148" s="1018"/>
      <c r="E148" s="1022"/>
      <c r="F148" s="1266"/>
    </row>
    <row r="149" spans="1:6" s="833" customFormat="1">
      <c r="A149" s="823" t="s">
        <v>751</v>
      </c>
      <c r="B149" s="827" t="s">
        <v>752</v>
      </c>
      <c r="C149" s="1018">
        <v>88</v>
      </c>
      <c r="D149" s="1018" t="s">
        <v>636</v>
      </c>
      <c r="E149" s="1022"/>
      <c r="F149" s="1266">
        <f>C149*E149</f>
        <v>0</v>
      </c>
    </row>
    <row r="150" spans="1:6" s="833" customFormat="1">
      <c r="A150" s="823" t="s">
        <v>751</v>
      </c>
      <c r="B150" s="827" t="s">
        <v>814</v>
      </c>
      <c r="C150" s="1018">
        <v>4</v>
      </c>
      <c r="D150" s="1018" t="s">
        <v>636</v>
      </c>
      <c r="E150" s="1022"/>
      <c r="F150" s="1266">
        <f>C150*E150</f>
        <v>0</v>
      </c>
    </row>
    <row r="151" spans="1:6" s="833" customFormat="1">
      <c r="A151" s="823" t="s">
        <v>751</v>
      </c>
      <c r="B151" s="827" t="s">
        <v>815</v>
      </c>
      <c r="C151" s="1018">
        <v>8</v>
      </c>
      <c r="D151" s="1018" t="s">
        <v>636</v>
      </c>
      <c r="E151" s="1022"/>
      <c r="F151" s="1266">
        <f>C151*E151</f>
        <v>0</v>
      </c>
    </row>
    <row r="152" spans="1:6" s="833" customFormat="1">
      <c r="A152" s="823" t="s">
        <v>751</v>
      </c>
      <c r="B152" s="827" t="s">
        <v>816</v>
      </c>
      <c r="C152" s="1018">
        <v>4</v>
      </c>
      <c r="D152" s="1018" t="s">
        <v>636</v>
      </c>
      <c r="E152" s="1022"/>
      <c r="F152" s="1266">
        <f>C152*E152</f>
        <v>0</v>
      </c>
    </row>
    <row r="153" spans="1:6" s="833" customFormat="1">
      <c r="A153" s="823" t="s">
        <v>751</v>
      </c>
      <c r="B153" s="827" t="s">
        <v>817</v>
      </c>
      <c r="C153" s="1018">
        <v>8</v>
      </c>
      <c r="D153" s="1018" t="s">
        <v>636</v>
      </c>
      <c r="E153" s="1022"/>
      <c r="F153" s="1266">
        <f>C153*E153</f>
        <v>0</v>
      </c>
    </row>
    <row r="154" spans="1:6" s="833" customFormat="1">
      <c r="A154" s="823"/>
      <c r="B154" s="827"/>
      <c r="C154" s="1018"/>
      <c r="D154" s="1018"/>
      <c r="E154" s="1022"/>
      <c r="F154" s="1266"/>
    </row>
    <row r="155" spans="1:6" s="833" customFormat="1" ht="45" customHeight="1">
      <c r="A155" s="823" t="s">
        <v>1165</v>
      </c>
      <c r="B155" s="827" t="s">
        <v>755</v>
      </c>
      <c r="C155" s="1018"/>
      <c r="D155" s="1018"/>
      <c r="E155" s="1022"/>
      <c r="F155" s="1266"/>
    </row>
    <row r="156" spans="1:6" s="833" customFormat="1">
      <c r="A156" s="823"/>
      <c r="B156" s="827" t="s">
        <v>756</v>
      </c>
      <c r="C156" s="1018">
        <v>12</v>
      </c>
      <c r="D156" s="1018" t="s">
        <v>834</v>
      </c>
      <c r="E156" s="1022"/>
      <c r="F156" s="1266">
        <f>C156*E156</f>
        <v>0</v>
      </c>
    </row>
    <row r="157" spans="1:6" s="833" customFormat="1">
      <c r="A157" s="823"/>
      <c r="B157" s="827"/>
      <c r="C157" s="1018"/>
      <c r="D157" s="1018"/>
      <c r="E157" s="1022"/>
      <c r="F157" s="1266"/>
    </row>
    <row r="158" spans="1:6" s="833" customFormat="1" ht="28.8">
      <c r="A158" s="823" t="s">
        <v>1166</v>
      </c>
      <c r="B158" s="827" t="s">
        <v>757</v>
      </c>
      <c r="C158" s="1018">
        <v>80</v>
      </c>
      <c r="D158" s="1018" t="s">
        <v>1216</v>
      </c>
      <c r="E158" s="1022"/>
      <c r="F158" s="1266">
        <f>C158*E158</f>
        <v>0</v>
      </c>
    </row>
    <row r="159" spans="1:6" s="833" customFormat="1">
      <c r="A159" s="823"/>
      <c r="B159" s="827"/>
      <c r="C159" s="1018"/>
      <c r="D159" s="1018"/>
      <c r="E159" s="1022"/>
      <c r="F159" s="1266"/>
    </row>
    <row r="160" spans="1:6" s="833" customFormat="1">
      <c r="A160" s="823" t="s">
        <v>1167</v>
      </c>
      <c r="B160" s="827" t="s">
        <v>758</v>
      </c>
      <c r="C160" s="1018">
        <v>1</v>
      </c>
      <c r="D160" s="1018" t="s">
        <v>834</v>
      </c>
      <c r="E160" s="1022"/>
      <c r="F160" s="1266">
        <f>C160*E160</f>
        <v>0</v>
      </c>
    </row>
    <row r="161" spans="1:6" s="833" customFormat="1">
      <c r="A161" s="823"/>
      <c r="B161" s="827"/>
      <c r="C161" s="1018"/>
      <c r="D161" s="1018"/>
      <c r="E161" s="1022"/>
      <c r="F161" s="1266"/>
    </row>
    <row r="162" spans="1:6" s="833" customFormat="1" ht="15" thickBot="1">
      <c r="A162" s="823" t="s">
        <v>1169</v>
      </c>
      <c r="B162" s="827" t="s">
        <v>777</v>
      </c>
      <c r="C162" s="1018">
        <v>1</v>
      </c>
      <c r="D162" s="1018" t="s">
        <v>834</v>
      </c>
      <c r="E162" s="1022"/>
      <c r="F162" s="1266">
        <f>C162*E162</f>
        <v>0</v>
      </c>
    </row>
    <row r="163" spans="1:6" s="813" customFormat="1">
      <c r="A163" s="836"/>
      <c r="B163" s="837"/>
      <c r="C163" s="1030"/>
      <c r="D163" s="1030"/>
      <c r="E163" s="1031" t="s">
        <v>778</v>
      </c>
      <c r="F163" s="1032">
        <f>SUM(F104:F162)</f>
        <v>0</v>
      </c>
    </row>
    <row r="164" spans="1:6" s="833" customFormat="1" ht="13.8">
      <c r="B164" s="842"/>
      <c r="C164" s="1037"/>
      <c r="D164" s="1037"/>
      <c r="E164" s="1028"/>
      <c r="F164" s="1269"/>
    </row>
    <row r="165" spans="1:6" s="833" customFormat="1" thickBot="1">
      <c r="B165" s="842"/>
      <c r="C165" s="1037"/>
      <c r="D165" s="1037"/>
      <c r="E165" s="1028"/>
      <c r="F165" s="1269"/>
    </row>
    <row r="166" spans="1:6" s="816" customFormat="1" ht="30" customHeight="1" thickTop="1">
      <c r="A166" s="840"/>
      <c r="B166" s="840" t="s">
        <v>818</v>
      </c>
      <c r="C166" s="841" t="s">
        <v>704</v>
      </c>
      <c r="D166" s="841" t="s">
        <v>705</v>
      </c>
      <c r="E166" s="1036" t="s">
        <v>706</v>
      </c>
      <c r="F166" s="1267" t="s">
        <v>707</v>
      </c>
    </row>
    <row r="167" spans="1:6">
      <c r="A167" s="823"/>
      <c r="E167" s="1022"/>
      <c r="F167" s="1266"/>
    </row>
    <row r="168" spans="1:6" s="833" customFormat="1" ht="43.2">
      <c r="A168" s="823">
        <v>1</v>
      </c>
      <c r="B168" s="827" t="s">
        <v>819</v>
      </c>
      <c r="C168" s="1037"/>
      <c r="D168" s="1037"/>
      <c r="E168" s="1028"/>
      <c r="F168" s="1268"/>
    </row>
    <row r="169" spans="1:6" s="833" customFormat="1">
      <c r="A169" s="823"/>
      <c r="B169" s="827" t="s">
        <v>820</v>
      </c>
      <c r="C169" s="1018"/>
      <c r="D169" s="1018"/>
      <c r="E169" s="1022"/>
      <c r="F169" s="1266"/>
    </row>
    <row r="170" spans="1:6" s="833" customFormat="1">
      <c r="A170" s="823"/>
      <c r="B170" s="827" t="s">
        <v>821</v>
      </c>
      <c r="C170" s="1018">
        <v>1</v>
      </c>
      <c r="D170" s="1018" t="s">
        <v>1173</v>
      </c>
      <c r="E170" s="1022"/>
      <c r="F170" s="1266">
        <f>C170*E170</f>
        <v>0</v>
      </c>
    </row>
    <row r="171" spans="1:6" s="833" customFormat="1">
      <c r="A171" s="823"/>
      <c r="B171" s="827"/>
      <c r="C171" s="1018"/>
      <c r="D171" s="1018"/>
      <c r="E171" s="1022"/>
      <c r="F171" s="1266"/>
    </row>
    <row r="172" spans="1:6" s="833" customFormat="1" ht="15" thickBot="1">
      <c r="A172" s="823">
        <v>2</v>
      </c>
      <c r="B172" s="827" t="s">
        <v>777</v>
      </c>
      <c r="C172" s="1018">
        <v>1</v>
      </c>
      <c r="D172" s="1018" t="s">
        <v>834</v>
      </c>
      <c r="E172" s="1022"/>
      <c r="F172" s="1266">
        <f>C172*E172</f>
        <v>0</v>
      </c>
    </row>
    <row r="173" spans="1:6" s="813" customFormat="1">
      <c r="A173" s="836"/>
      <c r="B173" s="837"/>
      <c r="C173" s="1030"/>
      <c r="D173" s="1030"/>
      <c r="E173" s="1031" t="s">
        <v>778</v>
      </c>
      <c r="F173" s="1032">
        <f>SUM(F168:F172)</f>
        <v>0</v>
      </c>
    </row>
    <row r="174" spans="1:6" s="813" customFormat="1" ht="15" thickBot="1">
      <c r="A174" s="812"/>
      <c r="B174" s="844"/>
      <c r="C174" s="1039"/>
      <c r="D174" s="1039"/>
      <c r="E174" s="1040"/>
      <c r="F174" s="1041"/>
    </row>
    <row r="175" spans="1:6" s="816" customFormat="1" ht="30" customHeight="1" thickTop="1">
      <c r="A175" s="840"/>
      <c r="B175" s="840" t="s">
        <v>822</v>
      </c>
      <c r="C175" s="841" t="s">
        <v>704</v>
      </c>
      <c r="D175" s="841" t="s">
        <v>705</v>
      </c>
      <c r="E175" s="1036" t="s">
        <v>706</v>
      </c>
      <c r="F175" s="1267" t="s">
        <v>707</v>
      </c>
    </row>
    <row r="176" spans="1:6" s="833" customFormat="1" ht="13.8">
      <c r="B176" s="842"/>
      <c r="C176" s="843"/>
      <c r="D176" s="843"/>
      <c r="E176" s="1042"/>
      <c r="F176" s="1269"/>
    </row>
    <row r="177" spans="1:6" s="833" customFormat="1" ht="17.25" customHeight="1">
      <c r="A177" s="823" t="s">
        <v>1161</v>
      </c>
      <c r="B177" s="827" t="s">
        <v>823</v>
      </c>
      <c r="C177" s="1018"/>
      <c r="D177" s="1018"/>
      <c r="E177" s="1022"/>
      <c r="F177" s="1266"/>
    </row>
    <row r="178" spans="1:6" s="833" customFormat="1">
      <c r="A178" s="823"/>
      <c r="B178" s="827" t="s">
        <v>824</v>
      </c>
      <c r="C178" s="1018"/>
      <c r="D178" s="1018"/>
      <c r="E178" s="1022"/>
      <c r="F178" s="1266"/>
    </row>
    <row r="179" spans="1:6" s="833" customFormat="1">
      <c r="A179" s="823"/>
      <c r="B179" s="827" t="s">
        <v>825</v>
      </c>
      <c r="C179" s="1018"/>
      <c r="D179" s="1037"/>
      <c r="E179" s="1022"/>
      <c r="F179" s="1266"/>
    </row>
    <row r="180" spans="1:6" s="833" customFormat="1">
      <c r="A180" s="823"/>
      <c r="B180" s="827" t="s">
        <v>826</v>
      </c>
      <c r="C180" s="1018" t="s">
        <v>1173</v>
      </c>
      <c r="D180" s="1018">
        <v>1</v>
      </c>
      <c r="E180" s="1022"/>
      <c r="F180" s="1266">
        <f>D180*E180</f>
        <v>0</v>
      </c>
    </row>
    <row r="181" spans="1:6" s="833" customFormat="1" ht="14.25" customHeight="1">
      <c r="A181" s="823"/>
      <c r="B181" s="827"/>
      <c r="C181" s="1018"/>
      <c r="D181" s="1018"/>
      <c r="E181" s="1022"/>
      <c r="F181" s="1266"/>
    </row>
    <row r="182" spans="1:6" s="833" customFormat="1" ht="28.8">
      <c r="A182" s="823" t="s">
        <v>1163</v>
      </c>
      <c r="B182" s="827" t="s">
        <v>827</v>
      </c>
      <c r="C182" s="1018" t="s">
        <v>1173</v>
      </c>
      <c r="D182" s="1018">
        <v>1</v>
      </c>
      <c r="E182" s="1022"/>
      <c r="F182" s="1266">
        <f>D182*E182</f>
        <v>0</v>
      </c>
    </row>
    <row r="183" spans="1:6" s="833" customFormat="1">
      <c r="A183" s="823"/>
      <c r="B183" s="827"/>
      <c r="C183" s="1018"/>
      <c r="D183" s="1018"/>
      <c r="E183" s="1022"/>
      <c r="F183" s="1266"/>
    </row>
    <row r="184" spans="1:6" s="833" customFormat="1" ht="160.19999999999999">
      <c r="A184" s="823" t="s">
        <v>1165</v>
      </c>
      <c r="B184" s="827" t="s">
        <v>219</v>
      </c>
      <c r="C184" s="1018"/>
      <c r="D184" s="1018"/>
      <c r="E184" s="1022"/>
      <c r="F184" s="1266"/>
    </row>
    <row r="185" spans="1:6" s="833" customFormat="1">
      <c r="A185" s="823"/>
      <c r="B185" s="827"/>
      <c r="C185" s="1018" t="s">
        <v>1173</v>
      </c>
      <c r="D185" s="1018">
        <v>1</v>
      </c>
      <c r="E185" s="1022"/>
      <c r="F185" s="1266">
        <f>D185*E185</f>
        <v>0</v>
      </c>
    </row>
    <row r="186" spans="1:6" s="833" customFormat="1">
      <c r="A186" s="823"/>
      <c r="B186" s="827"/>
      <c r="C186" s="1018"/>
      <c r="D186" s="1018"/>
      <c r="E186" s="1022"/>
      <c r="F186" s="1266"/>
    </row>
    <row r="187" spans="1:6" s="845" customFormat="1">
      <c r="A187" s="823" t="s">
        <v>1166</v>
      </c>
      <c r="B187" s="827" t="s">
        <v>828</v>
      </c>
      <c r="C187" s="1018"/>
      <c r="D187" s="1018"/>
      <c r="E187" s="1022"/>
      <c r="F187" s="1266"/>
    </row>
    <row r="188" spans="1:6" s="845" customFormat="1" ht="28.8">
      <c r="A188" s="823"/>
      <c r="B188" s="827" t="s">
        <v>829</v>
      </c>
      <c r="C188" s="1018" t="s">
        <v>1173</v>
      </c>
      <c r="D188" s="1018">
        <v>1</v>
      </c>
      <c r="E188" s="1022"/>
      <c r="F188" s="1266">
        <f>D188*E188</f>
        <v>0</v>
      </c>
    </row>
    <row r="189" spans="1:6" s="845" customFormat="1">
      <c r="A189" s="823"/>
      <c r="B189" s="827"/>
      <c r="C189" s="1018"/>
      <c r="D189" s="1018"/>
      <c r="E189" s="1022"/>
      <c r="F189" s="1266"/>
    </row>
    <row r="190" spans="1:6" s="845" customFormat="1">
      <c r="A190" s="823" t="s">
        <v>1167</v>
      </c>
      <c r="B190" s="827" t="s">
        <v>830</v>
      </c>
      <c r="C190" s="1018"/>
      <c r="D190" s="1018"/>
      <c r="E190" s="1022"/>
      <c r="F190" s="1266"/>
    </row>
    <row r="191" spans="1:6" s="833" customFormat="1" ht="46.5" customHeight="1">
      <c r="B191" s="827" t="s">
        <v>831</v>
      </c>
      <c r="C191" s="1018"/>
      <c r="D191" s="1018"/>
      <c r="E191" s="1022"/>
      <c r="F191" s="1266"/>
    </row>
    <row r="192" spans="1:6" s="833" customFormat="1">
      <c r="A192" s="823"/>
      <c r="B192" s="827" t="s">
        <v>832</v>
      </c>
      <c r="C192" s="1018" t="s">
        <v>1173</v>
      </c>
      <c r="D192" s="1018">
        <v>1</v>
      </c>
      <c r="E192" s="1022"/>
      <c r="F192" s="1266">
        <f>D192*E192</f>
        <v>0</v>
      </c>
    </row>
    <row r="193" spans="1:6" s="833" customFormat="1" ht="16.5" customHeight="1">
      <c r="A193" s="823"/>
      <c r="B193" s="827" t="s">
        <v>833</v>
      </c>
      <c r="C193" s="1037"/>
      <c r="D193" s="1037"/>
      <c r="E193" s="1028"/>
      <c r="F193" s="1268"/>
    </row>
    <row r="194" spans="1:6" s="833" customFormat="1">
      <c r="A194" s="823"/>
      <c r="B194" s="827" t="s">
        <v>14</v>
      </c>
      <c r="C194" s="1018" t="s">
        <v>1173</v>
      </c>
      <c r="D194" s="1018">
        <v>1</v>
      </c>
      <c r="E194" s="1022"/>
      <c r="F194" s="1266">
        <f>D194*E194</f>
        <v>0</v>
      </c>
    </row>
    <row r="195" spans="1:6" s="833" customFormat="1" ht="16.5" customHeight="1">
      <c r="A195" s="823"/>
      <c r="B195" s="827" t="s">
        <v>833</v>
      </c>
      <c r="C195" s="1037"/>
      <c r="D195" s="1037"/>
      <c r="E195" s="1028"/>
      <c r="F195" s="1268"/>
    </row>
    <row r="196" spans="1:6" s="833" customFormat="1">
      <c r="A196" s="823"/>
      <c r="B196" s="827" t="s">
        <v>15</v>
      </c>
      <c r="C196" s="1018" t="s">
        <v>1173</v>
      </c>
      <c r="D196" s="1018">
        <v>1</v>
      </c>
      <c r="E196" s="1022"/>
      <c r="F196" s="1266">
        <f>D196*E196</f>
        <v>0</v>
      </c>
    </row>
    <row r="197" spans="1:6" s="833" customFormat="1">
      <c r="A197" s="823"/>
      <c r="B197" s="827"/>
      <c r="C197" s="1018"/>
      <c r="D197" s="1018"/>
      <c r="E197" s="1022"/>
      <c r="F197" s="1266"/>
    </row>
    <row r="198" spans="1:6" s="833" customFormat="1" ht="43.2">
      <c r="A198" s="823" t="s">
        <v>1169</v>
      </c>
      <c r="B198" s="827" t="s">
        <v>16</v>
      </c>
      <c r="C198" s="1018"/>
      <c r="D198" s="1018"/>
      <c r="E198" s="1022"/>
      <c r="F198" s="1266"/>
    </row>
    <row r="199" spans="1:6" s="833" customFormat="1">
      <c r="A199" s="823"/>
      <c r="B199" s="827" t="s">
        <v>17</v>
      </c>
      <c r="C199" s="1018" t="s">
        <v>1173</v>
      </c>
      <c r="D199" s="1018">
        <v>3</v>
      </c>
      <c r="E199" s="1022"/>
      <c r="F199" s="1266">
        <f t="shared" ref="F199:F204" si="2">D199*E199</f>
        <v>0</v>
      </c>
    </row>
    <row r="200" spans="1:6" s="833" customFormat="1">
      <c r="A200" s="823"/>
      <c r="B200" s="827" t="s">
        <v>18</v>
      </c>
      <c r="C200" s="1018" t="s">
        <v>1173</v>
      </c>
      <c r="D200" s="1018">
        <v>2</v>
      </c>
      <c r="E200" s="1022"/>
      <c r="F200" s="1266">
        <f t="shared" si="2"/>
        <v>0</v>
      </c>
    </row>
    <row r="201" spans="1:6" s="833" customFormat="1">
      <c r="A201" s="823"/>
      <c r="B201" s="827" t="s">
        <v>19</v>
      </c>
      <c r="C201" s="1018" t="s">
        <v>1173</v>
      </c>
      <c r="D201" s="1018">
        <v>2</v>
      </c>
      <c r="E201" s="1022"/>
      <c r="F201" s="1266">
        <f t="shared" si="2"/>
        <v>0</v>
      </c>
    </row>
    <row r="202" spans="1:6" s="833" customFormat="1">
      <c r="A202" s="823"/>
      <c r="B202" s="827" t="s">
        <v>20</v>
      </c>
      <c r="C202" s="1018" t="s">
        <v>1173</v>
      </c>
      <c r="D202" s="1018">
        <v>1</v>
      </c>
      <c r="E202" s="1022"/>
      <c r="F202" s="1266">
        <f t="shared" si="2"/>
        <v>0</v>
      </c>
    </row>
    <row r="203" spans="1:6" s="833" customFormat="1">
      <c r="A203" s="823"/>
      <c r="B203" s="827" t="s">
        <v>21</v>
      </c>
      <c r="C203" s="1018" t="s">
        <v>1173</v>
      </c>
      <c r="D203" s="1018">
        <v>1</v>
      </c>
      <c r="E203" s="1022"/>
      <c r="F203" s="1266">
        <f t="shared" si="2"/>
        <v>0</v>
      </c>
    </row>
    <row r="204" spans="1:6" s="833" customFormat="1">
      <c r="A204" s="823"/>
      <c r="B204" s="827" t="s">
        <v>771</v>
      </c>
      <c r="C204" s="1018" t="s">
        <v>1173</v>
      </c>
      <c r="D204" s="1018">
        <v>4</v>
      </c>
      <c r="E204" s="1022"/>
      <c r="F204" s="1266">
        <f t="shared" si="2"/>
        <v>0</v>
      </c>
    </row>
    <row r="205" spans="1:6" s="833" customFormat="1">
      <c r="A205" s="823"/>
      <c r="B205" s="827"/>
      <c r="C205" s="1018"/>
      <c r="D205" s="1018"/>
      <c r="E205" s="1022"/>
      <c r="F205" s="1266"/>
    </row>
    <row r="206" spans="1:6" s="833" customFormat="1" ht="43.2">
      <c r="A206" s="823" t="s">
        <v>1170</v>
      </c>
      <c r="B206" s="827" t="s">
        <v>22</v>
      </c>
      <c r="C206" s="1018"/>
      <c r="D206" s="1018"/>
      <c r="E206" s="1022"/>
      <c r="F206" s="1266"/>
    </row>
    <row r="207" spans="1:6" s="833" customFormat="1">
      <c r="A207" s="823"/>
      <c r="B207" s="827" t="s">
        <v>17</v>
      </c>
      <c r="C207" s="1018" t="s">
        <v>1173</v>
      </c>
      <c r="D207" s="1018">
        <v>1</v>
      </c>
      <c r="E207" s="1022"/>
      <c r="F207" s="1266">
        <f>D207*E207</f>
        <v>0</v>
      </c>
    </row>
    <row r="208" spans="1:6" s="833" customFormat="1">
      <c r="A208" s="823"/>
      <c r="B208" s="827" t="s">
        <v>19</v>
      </c>
      <c r="C208" s="1018" t="s">
        <v>1173</v>
      </c>
      <c r="D208" s="1018">
        <v>1</v>
      </c>
      <c r="E208" s="1022"/>
      <c r="F208" s="1266">
        <f>D208*E208</f>
        <v>0</v>
      </c>
    </row>
    <row r="209" spans="1:6" s="833" customFormat="1">
      <c r="A209" s="823"/>
      <c r="B209" s="827" t="s">
        <v>20</v>
      </c>
      <c r="C209" s="1018" t="s">
        <v>1173</v>
      </c>
      <c r="D209" s="1018">
        <v>1</v>
      </c>
      <c r="E209" s="1022"/>
      <c r="F209" s="1266">
        <f>D209*E209</f>
        <v>0</v>
      </c>
    </row>
    <row r="210" spans="1:6" s="833" customFormat="1">
      <c r="A210" s="823"/>
      <c r="B210" s="827"/>
      <c r="C210" s="1018"/>
      <c r="D210" s="1018"/>
      <c r="E210" s="1022"/>
      <c r="F210" s="1266"/>
    </row>
    <row r="211" spans="1:6" s="833" customFormat="1" ht="28.8">
      <c r="A211" s="823" t="s">
        <v>1174</v>
      </c>
      <c r="B211" s="827" t="s">
        <v>23</v>
      </c>
      <c r="C211" s="1018"/>
      <c r="D211" s="1018"/>
      <c r="E211" s="1022"/>
      <c r="F211" s="1266"/>
    </row>
    <row r="212" spans="1:6" s="833" customFormat="1">
      <c r="A212" s="823"/>
      <c r="B212" s="827" t="s">
        <v>17</v>
      </c>
      <c r="C212" s="1018" t="s">
        <v>1173</v>
      </c>
      <c r="D212" s="1018">
        <v>1</v>
      </c>
      <c r="E212" s="1022"/>
      <c r="F212" s="1266">
        <f>D212*E212</f>
        <v>0</v>
      </c>
    </row>
    <row r="213" spans="1:6" s="833" customFormat="1">
      <c r="A213" s="823"/>
      <c r="B213" s="827" t="s">
        <v>24</v>
      </c>
      <c r="C213" s="1018" t="s">
        <v>1173</v>
      </c>
      <c r="D213" s="1018">
        <v>1</v>
      </c>
      <c r="E213" s="1022"/>
      <c r="F213" s="1266">
        <f>D213*E213</f>
        <v>0</v>
      </c>
    </row>
    <row r="214" spans="1:6" s="833" customFormat="1">
      <c r="A214" s="823"/>
      <c r="B214" s="827"/>
      <c r="C214" s="1018"/>
      <c r="D214" s="1018"/>
      <c r="E214" s="1022"/>
      <c r="F214" s="1266"/>
    </row>
    <row r="215" spans="1:6" s="833" customFormat="1" ht="28.8">
      <c r="A215" s="823" t="s">
        <v>1175</v>
      </c>
      <c r="B215" s="827" t="s">
        <v>25</v>
      </c>
      <c r="C215" s="1018"/>
      <c r="D215" s="1018"/>
      <c r="E215" s="1022"/>
      <c r="F215" s="1266"/>
    </row>
    <row r="216" spans="1:6" s="833" customFormat="1" ht="13.5" customHeight="1">
      <c r="A216" s="823"/>
      <c r="B216" s="827" t="s">
        <v>17</v>
      </c>
      <c r="C216" s="1018" t="s">
        <v>1173</v>
      </c>
      <c r="D216" s="1018">
        <v>1</v>
      </c>
      <c r="E216" s="1022"/>
      <c r="F216" s="1266">
        <f>D216*E216</f>
        <v>0</v>
      </c>
    </row>
    <row r="217" spans="1:6" s="833" customFormat="1">
      <c r="A217" s="823"/>
      <c r="B217" s="827"/>
      <c r="C217" s="1018"/>
      <c r="D217" s="1018"/>
      <c r="E217" s="1022"/>
      <c r="F217" s="1266"/>
    </row>
    <row r="218" spans="1:6" s="833" customFormat="1" ht="61.5" customHeight="1">
      <c r="A218" s="823" t="s">
        <v>1176</v>
      </c>
      <c r="B218" s="827" t="s">
        <v>26</v>
      </c>
      <c r="C218" s="1018" t="s">
        <v>1173</v>
      </c>
      <c r="D218" s="1018">
        <v>1</v>
      </c>
      <c r="E218" s="1022"/>
      <c r="F218" s="1266">
        <f>D218*E218</f>
        <v>0</v>
      </c>
    </row>
    <row r="219" spans="1:6" s="833" customFormat="1">
      <c r="A219" s="823"/>
      <c r="B219" s="827"/>
      <c r="C219" s="1018"/>
      <c r="D219" s="1018"/>
      <c r="E219" s="1022"/>
      <c r="F219" s="1266"/>
    </row>
    <row r="220" spans="1:6" s="833" customFormat="1" ht="16.5" customHeight="1">
      <c r="A220" s="823" t="s">
        <v>1180</v>
      </c>
      <c r="B220" s="827" t="s">
        <v>27</v>
      </c>
      <c r="C220" s="1018"/>
      <c r="D220" s="1018"/>
      <c r="E220" s="1022"/>
      <c r="F220" s="1266"/>
    </row>
    <row r="221" spans="1:6" s="833" customFormat="1">
      <c r="A221" s="823"/>
      <c r="B221" s="827" t="s">
        <v>28</v>
      </c>
      <c r="C221" s="1018" t="s">
        <v>1173</v>
      </c>
      <c r="D221" s="1018">
        <v>4</v>
      </c>
      <c r="E221" s="1022"/>
      <c r="F221" s="1266">
        <f>D221*E221</f>
        <v>0</v>
      </c>
    </row>
    <row r="222" spans="1:6" s="833" customFormat="1">
      <c r="A222" s="823"/>
      <c r="B222" s="827"/>
      <c r="C222" s="1018"/>
      <c r="D222" s="1018"/>
      <c r="E222" s="1022"/>
      <c r="F222" s="1266"/>
    </row>
    <row r="223" spans="1:6" s="833" customFormat="1" ht="33" customHeight="1">
      <c r="A223" s="823" t="s">
        <v>1177</v>
      </c>
      <c r="B223" s="827" t="s">
        <v>220</v>
      </c>
      <c r="C223" s="1018"/>
      <c r="D223" s="1018"/>
      <c r="E223" s="1022"/>
      <c r="F223" s="1266"/>
    </row>
    <row r="224" spans="1:6" s="833" customFormat="1">
      <c r="A224" s="823"/>
      <c r="B224" s="827" t="s">
        <v>29</v>
      </c>
      <c r="C224" s="1018" t="s">
        <v>1173</v>
      </c>
      <c r="D224" s="1018">
        <v>6</v>
      </c>
      <c r="E224" s="1022"/>
      <c r="F224" s="1266">
        <f>D224*E224</f>
        <v>0</v>
      </c>
    </row>
    <row r="225" spans="1:6" s="833" customFormat="1" ht="28.8">
      <c r="A225" s="823"/>
      <c r="B225" s="827" t="s">
        <v>30</v>
      </c>
      <c r="C225" s="1018" t="s">
        <v>1173</v>
      </c>
      <c r="D225" s="1018">
        <v>2</v>
      </c>
      <c r="E225" s="1022"/>
      <c r="F225" s="1266">
        <f>D225*E225</f>
        <v>0</v>
      </c>
    </row>
    <row r="226" spans="1:6" s="833" customFormat="1">
      <c r="A226" s="823"/>
      <c r="B226" s="827"/>
      <c r="C226" s="1018"/>
      <c r="D226" s="1018"/>
      <c r="E226" s="1022"/>
      <c r="F226" s="1266"/>
    </row>
    <row r="227" spans="1:6" s="833" customFormat="1">
      <c r="A227" s="823" t="s">
        <v>1178</v>
      </c>
      <c r="B227" s="827" t="s">
        <v>31</v>
      </c>
      <c r="C227" s="1018"/>
      <c r="D227" s="1018"/>
      <c r="E227" s="1022"/>
      <c r="F227" s="1266"/>
    </row>
    <row r="228" spans="1:6" s="833" customFormat="1" ht="43.2">
      <c r="B228" s="827" t="s">
        <v>32</v>
      </c>
      <c r="C228" s="1018"/>
      <c r="D228" s="1018"/>
      <c r="E228" s="1022"/>
      <c r="F228" s="1266"/>
    </row>
    <row r="229" spans="1:6" s="816" customFormat="1">
      <c r="B229" s="846" t="s">
        <v>33</v>
      </c>
      <c r="C229" s="1043" t="s">
        <v>636</v>
      </c>
      <c r="D229" s="1043">
        <v>12</v>
      </c>
      <c r="E229" s="1044"/>
      <c r="F229" s="1020">
        <f>D229*E229</f>
        <v>0</v>
      </c>
    </row>
    <row r="230" spans="1:6" s="816" customFormat="1">
      <c r="B230" s="846" t="s">
        <v>34</v>
      </c>
      <c r="C230" s="1043" t="s">
        <v>636</v>
      </c>
      <c r="D230" s="1043">
        <v>8</v>
      </c>
      <c r="E230" s="1044"/>
      <c r="F230" s="1020">
        <f>D230*E230</f>
        <v>0</v>
      </c>
    </row>
    <row r="231" spans="1:6" s="816" customFormat="1" ht="28.8">
      <c r="A231" s="823"/>
      <c r="B231" s="846" t="s">
        <v>35</v>
      </c>
      <c r="C231" s="1043"/>
      <c r="D231" s="1043"/>
      <c r="E231" s="1045"/>
      <c r="F231" s="1020"/>
    </row>
    <row r="232" spans="1:6" s="816" customFormat="1">
      <c r="B232" s="846" t="s">
        <v>36</v>
      </c>
      <c r="C232" s="1043" t="s">
        <v>636</v>
      </c>
      <c r="D232" s="1043">
        <v>16</v>
      </c>
      <c r="E232" s="1044"/>
      <c r="F232" s="1020">
        <f>D232*E232</f>
        <v>0</v>
      </c>
    </row>
    <row r="233" spans="1:6" s="816" customFormat="1">
      <c r="B233" s="846" t="s">
        <v>37</v>
      </c>
      <c r="C233" s="1043" t="s">
        <v>636</v>
      </c>
      <c r="D233" s="1043">
        <v>8</v>
      </c>
      <c r="E233" s="1044"/>
      <c r="F233" s="1020">
        <f>D233*E233</f>
        <v>0</v>
      </c>
    </row>
    <row r="234" spans="1:6" s="833" customFormat="1" ht="72">
      <c r="A234" s="823"/>
      <c r="B234" s="827" t="s">
        <v>750</v>
      </c>
      <c r="C234" s="1018"/>
      <c r="D234" s="1018"/>
      <c r="E234" s="1022"/>
      <c r="F234" s="1266"/>
    </row>
    <row r="235" spans="1:6" s="833" customFormat="1">
      <c r="A235" s="823" t="s">
        <v>751</v>
      </c>
      <c r="B235" s="827" t="s">
        <v>38</v>
      </c>
      <c r="C235" s="1043" t="s">
        <v>636</v>
      </c>
      <c r="D235" s="1043">
        <v>17</v>
      </c>
      <c r="E235" s="1044"/>
      <c r="F235" s="1020">
        <f>D235*E235</f>
        <v>0</v>
      </c>
    </row>
    <row r="236" spans="1:6" s="833" customFormat="1" ht="28.8">
      <c r="A236" s="823" t="s">
        <v>751</v>
      </c>
      <c r="B236" s="827" t="s">
        <v>39</v>
      </c>
      <c r="C236" s="1043" t="s">
        <v>636</v>
      </c>
      <c r="D236" s="1043">
        <v>4</v>
      </c>
      <c r="E236" s="1044"/>
      <c r="F236" s="1020">
        <f>D236*E236</f>
        <v>0</v>
      </c>
    </row>
    <row r="237" spans="1:6" s="833" customFormat="1">
      <c r="A237" s="823" t="s">
        <v>751</v>
      </c>
      <c r="B237" s="827" t="s">
        <v>816</v>
      </c>
      <c r="C237" s="1043" t="s">
        <v>636</v>
      </c>
      <c r="D237" s="1043">
        <v>16</v>
      </c>
      <c r="E237" s="1044"/>
      <c r="F237" s="1020">
        <f>D237*E237</f>
        <v>0</v>
      </c>
    </row>
    <row r="238" spans="1:6" s="833" customFormat="1">
      <c r="A238" s="823"/>
      <c r="B238" s="827"/>
      <c r="C238" s="1043"/>
      <c r="D238" s="1043"/>
      <c r="E238" s="1044"/>
      <c r="F238" s="1020"/>
    </row>
    <row r="239" spans="1:6" s="833" customFormat="1" ht="171.6">
      <c r="A239" s="823" t="s">
        <v>1179</v>
      </c>
      <c r="B239" s="847" t="s">
        <v>40</v>
      </c>
      <c r="C239" s="1037"/>
      <c r="D239" s="1037"/>
      <c r="E239" s="1028"/>
      <c r="F239" s="1268"/>
    </row>
    <row r="240" spans="1:6" s="850" customFormat="1" ht="28.8">
      <c r="A240" s="848"/>
      <c r="B240" s="822" t="s">
        <v>713</v>
      </c>
      <c r="C240" s="1046" t="s">
        <v>834</v>
      </c>
      <c r="D240" s="849">
        <v>1</v>
      </c>
      <c r="E240" s="1047"/>
      <c r="F240" s="1270">
        <f>D240*E240</f>
        <v>0</v>
      </c>
    </row>
    <row r="241" spans="1:6" s="850" customFormat="1" ht="15.6">
      <c r="A241" s="848"/>
      <c r="B241" s="822"/>
      <c r="C241" s="1048"/>
      <c r="D241" s="1048"/>
      <c r="E241" s="1047"/>
      <c r="F241" s="1049"/>
    </row>
    <row r="242" spans="1:6" s="850" customFormat="1" ht="62.4">
      <c r="A242" s="848" t="s">
        <v>1181</v>
      </c>
      <c r="B242" s="847" t="s">
        <v>41</v>
      </c>
      <c r="C242" s="1046" t="s">
        <v>834</v>
      </c>
      <c r="D242" s="849">
        <v>1</v>
      </c>
      <c r="E242" s="1047"/>
      <c r="F242" s="1270">
        <f>D242*E242</f>
        <v>0</v>
      </c>
    </row>
    <row r="243" spans="1:6" s="850" customFormat="1" ht="15.6">
      <c r="A243" s="848"/>
      <c r="B243" s="847"/>
      <c r="C243" s="1046"/>
      <c r="D243" s="849"/>
      <c r="E243" s="1047"/>
      <c r="F243" s="1270"/>
    </row>
    <row r="244" spans="1:6" s="850" customFormat="1" ht="81.75" customHeight="1">
      <c r="A244" s="848" t="s">
        <v>1182</v>
      </c>
      <c r="B244" s="847" t="s">
        <v>42</v>
      </c>
      <c r="C244" s="1046" t="s">
        <v>834</v>
      </c>
      <c r="D244" s="849">
        <v>1</v>
      </c>
      <c r="E244" s="1047"/>
      <c r="F244" s="1270">
        <f>D244*E244</f>
        <v>0</v>
      </c>
    </row>
    <row r="245" spans="1:6" s="850" customFormat="1" ht="15.6">
      <c r="A245" s="848"/>
      <c r="B245" s="847"/>
      <c r="C245" s="1046"/>
      <c r="D245" s="849"/>
      <c r="E245" s="1047"/>
      <c r="F245" s="1270"/>
    </row>
    <row r="246" spans="1:6" s="833" customFormat="1" ht="33" customHeight="1">
      <c r="A246" s="823" t="s">
        <v>1183</v>
      </c>
      <c r="B246" s="827" t="s">
        <v>43</v>
      </c>
      <c r="C246" s="1018" t="s">
        <v>1173</v>
      </c>
      <c r="D246" s="1018">
        <v>1</v>
      </c>
      <c r="E246" s="1022"/>
      <c r="F246" s="1266">
        <f>D246*E246</f>
        <v>0</v>
      </c>
    </row>
    <row r="247" spans="1:6" s="833" customFormat="1">
      <c r="A247" s="823"/>
      <c r="B247" s="827"/>
      <c r="C247" s="1037"/>
      <c r="D247" s="1037"/>
      <c r="E247" s="1028"/>
      <c r="F247" s="1268"/>
    </row>
    <row r="248" spans="1:6" s="833" customFormat="1" ht="47.25" customHeight="1">
      <c r="A248" s="823" t="s">
        <v>1184</v>
      </c>
      <c r="B248" s="827" t="s">
        <v>44</v>
      </c>
      <c r="C248" s="1018" t="s">
        <v>1173</v>
      </c>
      <c r="D248" s="1018">
        <v>1</v>
      </c>
      <c r="E248" s="1022"/>
      <c r="F248" s="1266">
        <f>D248*E248</f>
        <v>0</v>
      </c>
    </row>
    <row r="249" spans="1:6" s="833" customFormat="1">
      <c r="A249" s="823"/>
      <c r="B249" s="827"/>
      <c r="C249" s="1018"/>
      <c r="D249" s="1018"/>
      <c r="E249" s="1022"/>
      <c r="F249" s="1266"/>
    </row>
    <row r="250" spans="1:6" s="833" customFormat="1" ht="28.8">
      <c r="A250" s="823" t="s">
        <v>1185</v>
      </c>
      <c r="B250" s="827" t="s">
        <v>45</v>
      </c>
      <c r="C250" s="1018" t="s">
        <v>46</v>
      </c>
      <c r="D250" s="1018">
        <v>1</v>
      </c>
      <c r="E250" s="1022"/>
      <c r="F250" s="1266">
        <f>D250*E250</f>
        <v>0</v>
      </c>
    </row>
    <row r="251" spans="1:6" s="833" customFormat="1" ht="15.75" customHeight="1">
      <c r="A251" s="823"/>
      <c r="B251" s="827"/>
      <c r="C251" s="1018"/>
      <c r="D251" s="1018"/>
      <c r="E251" s="1022"/>
      <c r="F251" s="1266"/>
    </row>
    <row r="252" spans="1:6" s="833" customFormat="1" ht="28.8">
      <c r="A252" s="823" t="s">
        <v>1186</v>
      </c>
      <c r="B252" s="827" t="s">
        <v>47</v>
      </c>
      <c r="C252" s="1018" t="s">
        <v>834</v>
      </c>
      <c r="D252" s="1018">
        <v>1</v>
      </c>
      <c r="E252" s="1022"/>
      <c r="F252" s="1266">
        <f>D252*E252</f>
        <v>0</v>
      </c>
    </row>
    <row r="253" spans="1:6" s="833" customFormat="1" ht="28.8">
      <c r="A253" s="823"/>
      <c r="B253" s="827" t="s">
        <v>48</v>
      </c>
      <c r="C253" s="1018" t="s">
        <v>834</v>
      </c>
      <c r="D253" s="1018">
        <v>1</v>
      </c>
      <c r="E253" s="1022"/>
      <c r="F253" s="1266">
        <f>D253*E253</f>
        <v>0</v>
      </c>
    </row>
    <row r="254" spans="1:6" s="833" customFormat="1">
      <c r="A254" s="823"/>
      <c r="B254" s="827"/>
      <c r="C254" s="1018"/>
      <c r="D254" s="1018"/>
      <c r="E254" s="1022"/>
      <c r="F254" s="1266"/>
    </row>
    <row r="255" spans="1:6" s="833" customFormat="1" ht="28.8">
      <c r="A255" s="823" t="s">
        <v>1187</v>
      </c>
      <c r="B255" s="827" t="s">
        <v>49</v>
      </c>
      <c r="C255" s="1018" t="s">
        <v>46</v>
      </c>
      <c r="D255" s="1018">
        <v>1</v>
      </c>
      <c r="E255" s="1022"/>
      <c r="F255" s="1266">
        <f>D255*E255</f>
        <v>0</v>
      </c>
    </row>
    <row r="256" spans="1:6" s="833" customFormat="1">
      <c r="A256" s="823"/>
      <c r="B256" s="827"/>
      <c r="C256" s="1018"/>
      <c r="D256" s="1018"/>
      <c r="E256" s="1022"/>
      <c r="F256" s="1266"/>
    </row>
    <row r="257" spans="1:6" s="833" customFormat="1" ht="28.8">
      <c r="A257" s="823" t="s">
        <v>1188</v>
      </c>
      <c r="B257" s="827" t="s">
        <v>812</v>
      </c>
      <c r="C257" s="1018" t="s">
        <v>1173</v>
      </c>
      <c r="D257" s="1018">
        <v>3</v>
      </c>
      <c r="E257" s="1022"/>
      <c r="F257" s="1266">
        <f>D257*E257</f>
        <v>0</v>
      </c>
    </row>
    <row r="258" spans="1:6" s="833" customFormat="1">
      <c r="A258" s="823"/>
      <c r="B258" s="827"/>
      <c r="C258" s="1018"/>
      <c r="D258" s="1018"/>
      <c r="E258" s="1022"/>
      <c r="F258" s="1266"/>
    </row>
    <row r="259" spans="1:6" s="833" customFormat="1">
      <c r="A259" s="823" t="s">
        <v>1189</v>
      </c>
      <c r="B259" s="827" t="s">
        <v>50</v>
      </c>
      <c r="C259" s="1018" t="s">
        <v>658</v>
      </c>
      <c r="D259" s="1018">
        <v>50</v>
      </c>
      <c r="E259" s="1022"/>
      <c r="F259" s="1266">
        <f>D259*E259</f>
        <v>0</v>
      </c>
    </row>
    <row r="260" spans="1:6" s="833" customFormat="1">
      <c r="A260" s="823"/>
      <c r="B260" s="827"/>
      <c r="C260" s="1018"/>
      <c r="D260" s="1018"/>
      <c r="E260" s="1022"/>
      <c r="F260" s="1266"/>
    </row>
    <row r="261" spans="1:6" s="833" customFormat="1" ht="15" thickBot="1">
      <c r="A261" s="823" t="s">
        <v>1188</v>
      </c>
      <c r="B261" s="827" t="s">
        <v>777</v>
      </c>
      <c r="C261" s="1018" t="s">
        <v>46</v>
      </c>
      <c r="D261" s="1018">
        <v>1</v>
      </c>
      <c r="E261" s="1022"/>
      <c r="F261" s="1266">
        <f>D261*E261</f>
        <v>0</v>
      </c>
    </row>
    <row r="262" spans="1:6" s="813" customFormat="1">
      <c r="A262" s="836"/>
      <c r="B262" s="837"/>
      <c r="C262" s="1030"/>
      <c r="D262" s="1030"/>
      <c r="E262" s="1031" t="s">
        <v>778</v>
      </c>
      <c r="F262" s="1032">
        <f>SUM(F177:F261)</f>
        <v>0</v>
      </c>
    </row>
    <row r="264" spans="1:6" s="833" customFormat="1" ht="12" customHeight="1" thickBot="1">
      <c r="B264" s="842"/>
      <c r="C264" s="1037"/>
      <c r="D264" s="1037"/>
      <c r="E264" s="1028"/>
      <c r="F264" s="1269"/>
    </row>
    <row r="265" spans="1:6" s="816" customFormat="1" ht="30" customHeight="1" thickTop="1">
      <c r="A265" s="840"/>
      <c r="B265" s="840" t="s">
        <v>51</v>
      </c>
      <c r="C265" s="841" t="s">
        <v>704</v>
      </c>
      <c r="D265" s="841" t="s">
        <v>705</v>
      </c>
      <c r="E265" s="1036" t="s">
        <v>706</v>
      </c>
      <c r="F265" s="1267" t="s">
        <v>707</v>
      </c>
    </row>
    <row r="266" spans="1:6">
      <c r="A266" s="823"/>
      <c r="E266" s="1022"/>
      <c r="F266" s="1266"/>
    </row>
    <row r="267" spans="1:6" s="845" customFormat="1" ht="90.75" customHeight="1">
      <c r="A267" s="823" t="s">
        <v>1161</v>
      </c>
      <c r="B267" s="827" t="s">
        <v>52</v>
      </c>
      <c r="C267" s="1018"/>
      <c r="D267" s="1018"/>
      <c r="E267" s="1022"/>
      <c r="F267" s="1266"/>
    </row>
    <row r="268" spans="1:6" s="845" customFormat="1" ht="45">
      <c r="A268" s="823"/>
      <c r="B268" s="827" t="s">
        <v>221</v>
      </c>
      <c r="C268" s="1018">
        <v>1</v>
      </c>
      <c r="D268" s="1018" t="s">
        <v>1173</v>
      </c>
      <c r="E268" s="1022"/>
      <c r="F268" s="1266">
        <f>C268*E268</f>
        <v>0</v>
      </c>
    </row>
    <row r="269" spans="1:6" s="845" customFormat="1">
      <c r="A269" s="823"/>
      <c r="B269" s="827"/>
      <c r="C269" s="1018"/>
      <c r="D269" s="1018"/>
      <c r="E269" s="1022"/>
      <c r="F269" s="1266"/>
    </row>
    <row r="270" spans="1:6" s="845" customFormat="1" ht="28.8">
      <c r="A270" s="823" t="s">
        <v>1163</v>
      </c>
      <c r="B270" s="827" t="s">
        <v>53</v>
      </c>
      <c r="C270" s="1018"/>
      <c r="D270" s="1018"/>
      <c r="E270" s="1022"/>
      <c r="F270" s="1266"/>
    </row>
    <row r="271" spans="1:6" s="845" customFormat="1">
      <c r="A271" s="823"/>
      <c r="B271" s="827" t="s">
        <v>54</v>
      </c>
      <c r="C271" s="1018">
        <v>24</v>
      </c>
      <c r="D271" s="1018" t="s">
        <v>636</v>
      </c>
      <c r="E271" s="1022"/>
      <c r="F271" s="1266">
        <f>C271*E271</f>
        <v>0</v>
      </c>
    </row>
    <row r="272" spans="1:6" s="845" customFormat="1" ht="18.75" customHeight="1">
      <c r="A272" s="823"/>
      <c r="B272" s="827" t="s">
        <v>55</v>
      </c>
      <c r="C272" s="1018">
        <v>1</v>
      </c>
      <c r="D272" s="1018" t="s">
        <v>834</v>
      </c>
      <c r="E272" s="1022"/>
      <c r="F272" s="1266">
        <f>C272*E272</f>
        <v>0</v>
      </c>
    </row>
    <row r="273" spans="1:6" s="845" customFormat="1">
      <c r="A273" s="823"/>
      <c r="B273" s="827"/>
      <c r="C273" s="1018"/>
      <c r="D273" s="1018"/>
      <c r="E273" s="1022"/>
      <c r="F273" s="1266"/>
    </row>
    <row r="274" spans="1:6" s="845" customFormat="1">
      <c r="A274" s="823" t="s">
        <v>1165</v>
      </c>
      <c r="B274" s="827" t="s">
        <v>56</v>
      </c>
      <c r="C274" s="1018">
        <v>1</v>
      </c>
      <c r="D274" s="1018" t="s">
        <v>834</v>
      </c>
      <c r="E274" s="1022"/>
      <c r="F274" s="1266">
        <f>C274*E274</f>
        <v>0</v>
      </c>
    </row>
    <row r="275" spans="1:6" s="845" customFormat="1">
      <c r="A275" s="823"/>
      <c r="B275" s="827"/>
      <c r="C275" s="1018"/>
      <c r="D275" s="1018"/>
      <c r="E275" s="1022"/>
      <c r="F275" s="1266"/>
    </row>
    <row r="276" spans="1:6" s="845" customFormat="1" ht="28.8">
      <c r="A276" s="823" t="s">
        <v>1166</v>
      </c>
      <c r="B276" s="827" t="s">
        <v>57</v>
      </c>
      <c r="C276" s="1018">
        <v>1</v>
      </c>
      <c r="D276" s="1018" t="s">
        <v>834</v>
      </c>
      <c r="E276" s="1022"/>
      <c r="F276" s="1266">
        <f>C276*E276</f>
        <v>0</v>
      </c>
    </row>
    <row r="277" spans="1:6" s="845" customFormat="1">
      <c r="A277" s="823"/>
      <c r="B277" s="827"/>
      <c r="C277" s="1018"/>
      <c r="D277" s="1018"/>
      <c r="E277" s="1022"/>
      <c r="F277" s="1266"/>
    </row>
    <row r="278" spans="1:6" s="845" customFormat="1" ht="43.2">
      <c r="A278" s="823" t="s">
        <v>1167</v>
      </c>
      <c r="B278" s="827" t="s">
        <v>58</v>
      </c>
      <c r="C278" s="1018">
        <v>1</v>
      </c>
      <c r="D278" s="1018" t="s">
        <v>834</v>
      </c>
      <c r="E278" s="1022"/>
      <c r="F278" s="1266">
        <f>C278*E278</f>
        <v>0</v>
      </c>
    </row>
    <row r="279" spans="1:6" s="845" customFormat="1">
      <c r="A279" s="823"/>
      <c r="B279" s="827"/>
      <c r="C279" s="1018"/>
      <c r="D279" s="1018"/>
      <c r="E279" s="1022"/>
      <c r="F279" s="1266"/>
    </row>
    <row r="280" spans="1:6" s="833" customFormat="1" ht="32.25" customHeight="1">
      <c r="A280" s="823" t="s">
        <v>1169</v>
      </c>
      <c r="B280" s="827" t="s">
        <v>59</v>
      </c>
      <c r="C280" s="1018">
        <v>1</v>
      </c>
      <c r="D280" s="1018" t="s">
        <v>834</v>
      </c>
      <c r="E280" s="1022"/>
      <c r="F280" s="1266">
        <f>C280*E280</f>
        <v>0</v>
      </c>
    </row>
    <row r="281" spans="1:6" s="833" customFormat="1" ht="15" thickBot="1">
      <c r="A281" s="823"/>
      <c r="B281" s="827"/>
      <c r="C281" s="1018"/>
      <c r="D281" s="1018"/>
      <c r="E281" s="1022"/>
      <c r="F281" s="1266"/>
    </row>
    <row r="282" spans="1:6" s="813" customFormat="1">
      <c r="A282" s="836"/>
      <c r="B282" s="837"/>
      <c r="C282" s="1030"/>
      <c r="D282" s="1030"/>
      <c r="E282" s="1031" t="s">
        <v>778</v>
      </c>
      <c r="F282" s="1032">
        <f>SUM(F267:F281)</f>
        <v>0</v>
      </c>
    </row>
    <row r="283" spans="1:6" s="816" customFormat="1" ht="15" thickBot="1">
      <c r="B283" s="1322"/>
      <c r="C283" s="1322"/>
      <c r="D283" s="1322"/>
      <c r="E283" s="1324"/>
      <c r="F283" s="1010"/>
    </row>
    <row r="284" spans="1:6" s="816" customFormat="1" ht="29.4" thickTop="1">
      <c r="A284" s="817"/>
      <c r="B284" s="840" t="s">
        <v>60</v>
      </c>
      <c r="C284" s="818" t="s">
        <v>704</v>
      </c>
      <c r="D284" s="818" t="s">
        <v>705</v>
      </c>
      <c r="E284" s="1325" t="s">
        <v>706</v>
      </c>
      <c r="F284" s="1265" t="s">
        <v>707</v>
      </c>
    </row>
    <row r="285" spans="1:6" s="828" customFormat="1" ht="57.6">
      <c r="A285" s="819">
        <v>1</v>
      </c>
      <c r="B285" s="851" t="s">
        <v>61</v>
      </c>
      <c r="C285" s="1050" t="s">
        <v>1216</v>
      </c>
      <c r="D285" s="1050">
        <v>80</v>
      </c>
      <c r="E285" s="1051"/>
      <c r="F285" s="1052">
        <f>D285*E285</f>
        <v>0</v>
      </c>
    </row>
    <row r="286" spans="1:6" s="828" customFormat="1" ht="57.6">
      <c r="A286" s="821"/>
      <c r="B286" s="852" t="s">
        <v>62</v>
      </c>
      <c r="C286" s="1053" t="s">
        <v>636</v>
      </c>
      <c r="D286" s="1053">
        <v>18</v>
      </c>
      <c r="E286" s="1054"/>
      <c r="F286" s="1055">
        <f>D286*E286</f>
        <v>0</v>
      </c>
    </row>
    <row r="287" spans="1:6" s="833" customFormat="1">
      <c r="A287" s="823"/>
      <c r="B287" s="827"/>
      <c r="C287" s="1018"/>
      <c r="D287" s="1018"/>
      <c r="E287" s="1021"/>
      <c r="F287" s="1020"/>
    </row>
    <row r="288" spans="1:6" s="828" customFormat="1" ht="17.25" customHeight="1">
      <c r="A288" s="823">
        <v>3</v>
      </c>
      <c r="B288" s="827" t="s">
        <v>63</v>
      </c>
      <c r="C288" s="1018"/>
      <c r="D288" s="1018"/>
      <c r="E288" s="1021"/>
      <c r="F288" s="1020"/>
    </row>
    <row r="289" spans="1:6" s="828" customFormat="1" ht="89.25" customHeight="1">
      <c r="A289" s="823"/>
      <c r="B289" s="827" t="s">
        <v>64</v>
      </c>
      <c r="C289" s="1018" t="s">
        <v>834</v>
      </c>
      <c r="D289" s="1018">
        <v>1</v>
      </c>
      <c r="E289" s="1021"/>
      <c r="F289" s="1020">
        <f>D289*E289</f>
        <v>0</v>
      </c>
    </row>
    <row r="290" spans="1:6" s="833" customFormat="1" ht="19.5" customHeight="1">
      <c r="A290" s="823"/>
      <c r="B290" s="827"/>
      <c r="C290" s="1018"/>
      <c r="D290" s="1018"/>
      <c r="E290" s="1021"/>
      <c r="F290" s="1020"/>
    </row>
    <row r="291" spans="1:6" s="833" customFormat="1" ht="28.8">
      <c r="A291" s="823" t="s">
        <v>1166</v>
      </c>
      <c r="B291" s="827" t="s">
        <v>59</v>
      </c>
      <c r="C291" s="1018" t="s">
        <v>834</v>
      </c>
      <c r="D291" s="1018">
        <v>1</v>
      </c>
      <c r="E291" s="1021"/>
      <c r="F291" s="1020">
        <f>D291*E291</f>
        <v>0</v>
      </c>
    </row>
    <row r="292" spans="1:6" s="816" customFormat="1" ht="15" thickBot="1">
      <c r="A292" s="823"/>
      <c r="B292" s="827"/>
      <c r="C292" s="1018"/>
      <c r="D292" s="1018"/>
      <c r="E292" s="1021"/>
      <c r="F292" s="1020"/>
    </row>
    <row r="293" spans="1:6" s="813" customFormat="1">
      <c r="A293" s="836"/>
      <c r="B293" s="837"/>
      <c r="C293" s="1030"/>
      <c r="D293" s="1030"/>
      <c r="E293" s="1031" t="s">
        <v>778</v>
      </c>
      <c r="F293" s="1032">
        <f>SUM(F285:F292)</f>
        <v>0</v>
      </c>
    </row>
    <row r="294" spans="1:6" s="815" customFormat="1" ht="14.25" customHeight="1">
      <c r="B294" s="853"/>
      <c r="C294" s="1056"/>
      <c r="D294" s="1056"/>
      <c r="E294" s="1326"/>
      <c r="F294" s="1010"/>
    </row>
    <row r="295" spans="1:6" s="816" customFormat="1" ht="15" thickBot="1">
      <c r="B295" s="1263"/>
      <c r="C295" s="1263"/>
      <c r="D295" s="1263"/>
      <c r="E295" s="1327"/>
      <c r="F295" s="1010"/>
    </row>
    <row r="296" spans="1:6" s="816" customFormat="1" ht="29.4" thickTop="1">
      <c r="A296" s="840"/>
      <c r="B296" s="840" t="s">
        <v>65</v>
      </c>
      <c r="C296" s="841" t="s">
        <v>704</v>
      </c>
      <c r="D296" s="841" t="s">
        <v>705</v>
      </c>
      <c r="E296" s="1036" t="s">
        <v>706</v>
      </c>
      <c r="F296" s="1267" t="s">
        <v>707</v>
      </c>
    </row>
    <row r="297" spans="1:6" s="816" customFormat="1">
      <c r="A297" s="826"/>
      <c r="B297" s="826"/>
      <c r="C297" s="854"/>
      <c r="D297" s="854"/>
      <c r="E297" s="1057"/>
      <c r="F297" s="1015"/>
    </row>
    <row r="298" spans="1:6" s="855" customFormat="1">
      <c r="A298" s="821">
        <f>COUNT(#REF!)+1</f>
        <v>1</v>
      </c>
      <c r="B298" s="852" t="s">
        <v>66</v>
      </c>
      <c r="C298" s="1053">
        <v>19.5</v>
      </c>
      <c r="D298" s="1053" t="s">
        <v>636</v>
      </c>
      <c r="E298" s="1054"/>
      <c r="F298" s="1055">
        <f>C298*E298</f>
        <v>0</v>
      </c>
    </row>
    <row r="299" spans="1:6" s="855" customFormat="1">
      <c r="A299" s="821"/>
      <c r="B299" s="852"/>
      <c r="C299" s="1053"/>
      <c r="D299" s="1053"/>
      <c r="E299" s="1054"/>
      <c r="F299" s="1055"/>
    </row>
    <row r="300" spans="1:6" s="856" customFormat="1">
      <c r="A300" s="821">
        <v>2</v>
      </c>
      <c r="B300" s="852" t="s">
        <v>67</v>
      </c>
      <c r="C300" s="1053">
        <v>2</v>
      </c>
      <c r="D300" s="1053" t="s">
        <v>1173</v>
      </c>
      <c r="E300" s="1054"/>
      <c r="F300" s="1055">
        <f>C300*E300</f>
        <v>0</v>
      </c>
    </row>
    <row r="301" spans="1:6" s="856" customFormat="1">
      <c r="A301" s="821"/>
      <c r="B301" s="852"/>
      <c r="C301" s="1053"/>
      <c r="D301" s="1053"/>
      <c r="E301" s="1054"/>
      <c r="F301" s="1055"/>
    </row>
    <row r="302" spans="1:6" s="856" customFormat="1">
      <c r="A302" s="821">
        <v>3</v>
      </c>
      <c r="B302" s="852" t="s">
        <v>68</v>
      </c>
      <c r="C302" s="1053">
        <v>2</v>
      </c>
      <c r="D302" s="1053" t="s">
        <v>1173</v>
      </c>
      <c r="E302" s="1054"/>
      <c r="F302" s="1055">
        <f>C302*E302</f>
        <v>0</v>
      </c>
    </row>
    <row r="303" spans="1:6" s="856" customFormat="1">
      <c r="A303" s="821"/>
      <c r="B303" s="852"/>
      <c r="C303" s="1058"/>
      <c r="D303" s="1058"/>
      <c r="E303" s="1059"/>
      <c r="F303" s="1049"/>
    </row>
    <row r="304" spans="1:6" s="857" customFormat="1">
      <c r="A304" s="821">
        <v>4</v>
      </c>
      <c r="B304" s="852" t="s">
        <v>69</v>
      </c>
      <c r="C304" s="1053">
        <v>1</v>
      </c>
      <c r="D304" s="1053" t="s">
        <v>1173</v>
      </c>
      <c r="E304" s="1054"/>
      <c r="F304" s="1055">
        <f>C304*E304</f>
        <v>0</v>
      </c>
    </row>
    <row r="305" spans="1:6" s="857" customFormat="1">
      <c r="A305" s="821"/>
      <c r="B305" s="852"/>
      <c r="C305" s="1060"/>
      <c r="D305" s="1060"/>
      <c r="E305" s="1061"/>
      <c r="F305" s="1062"/>
    </row>
    <row r="306" spans="1:6" s="857" customFormat="1" ht="16.2">
      <c r="A306" s="821">
        <v>5</v>
      </c>
      <c r="B306" s="852" t="s">
        <v>222</v>
      </c>
      <c r="C306" s="1053">
        <v>1</v>
      </c>
      <c r="D306" s="1053" t="s">
        <v>1173</v>
      </c>
      <c r="E306" s="1054"/>
      <c r="F306" s="1055">
        <f>C306*E306</f>
        <v>0</v>
      </c>
    </row>
    <row r="307" spans="1:6" s="857" customFormat="1">
      <c r="A307" s="821"/>
      <c r="B307" s="852"/>
      <c r="C307" s="1053"/>
      <c r="D307" s="1053"/>
      <c r="E307" s="1054"/>
      <c r="F307" s="1055"/>
    </row>
    <row r="308" spans="1:6" s="858" customFormat="1" ht="16.2">
      <c r="A308" s="821">
        <v>6</v>
      </c>
      <c r="B308" s="852" t="s">
        <v>223</v>
      </c>
      <c r="C308" s="1053">
        <v>2</v>
      </c>
      <c r="D308" s="1053" t="s">
        <v>1173</v>
      </c>
      <c r="E308" s="1054"/>
      <c r="F308" s="1055">
        <f>C308*E308</f>
        <v>0</v>
      </c>
    </row>
    <row r="309" spans="1:6" s="858" customFormat="1">
      <c r="A309" s="821"/>
      <c r="B309" s="852"/>
      <c r="C309" s="1063"/>
      <c r="D309" s="1063"/>
      <c r="E309" s="1064"/>
      <c r="F309" s="1065"/>
    </row>
    <row r="310" spans="1:6" s="858" customFormat="1">
      <c r="A310" s="821">
        <v>7</v>
      </c>
      <c r="B310" s="852" t="s">
        <v>70</v>
      </c>
      <c r="C310" s="1053">
        <v>1</v>
      </c>
      <c r="D310" s="1053" t="s">
        <v>1173</v>
      </c>
      <c r="E310" s="1054"/>
      <c r="F310" s="1055">
        <f>C310*E310</f>
        <v>0</v>
      </c>
    </row>
    <row r="311" spans="1:6" s="858" customFormat="1">
      <c r="A311" s="821"/>
      <c r="B311" s="852"/>
      <c r="C311" s="1063"/>
      <c r="D311" s="1063"/>
      <c r="E311" s="1064"/>
      <c r="F311" s="1065"/>
    </row>
    <row r="312" spans="1:6" s="858" customFormat="1" ht="15" thickBot="1">
      <c r="A312" s="821">
        <v>9</v>
      </c>
      <c r="B312" s="852" t="s">
        <v>71</v>
      </c>
      <c r="C312" s="1053">
        <v>1</v>
      </c>
      <c r="D312" s="1053" t="s">
        <v>834</v>
      </c>
      <c r="E312" s="1054"/>
      <c r="F312" s="1055">
        <f>C312*E312</f>
        <v>0</v>
      </c>
    </row>
    <row r="313" spans="1:6" s="813" customFormat="1">
      <c r="A313" s="836"/>
      <c r="B313" s="836" t="s">
        <v>72</v>
      </c>
      <c r="C313" s="1030"/>
      <c r="D313" s="1030"/>
      <c r="E313" s="1031" t="s">
        <v>778</v>
      </c>
      <c r="F313" s="1032">
        <f>SUM(F298:F312)</f>
        <v>0</v>
      </c>
    </row>
    <row r="314" spans="1:6" s="816" customFormat="1">
      <c r="A314" s="823"/>
      <c r="B314" s="838"/>
      <c r="C314" s="1033"/>
      <c r="D314" s="1034"/>
      <c r="E314" s="1014"/>
      <c r="F314" s="1015"/>
    </row>
    <row r="315" spans="1:6" s="833" customFormat="1" thickBot="1">
      <c r="B315" s="842"/>
      <c r="C315" s="1037"/>
      <c r="D315" s="1037"/>
      <c r="E315" s="1028"/>
      <c r="F315" s="1269"/>
    </row>
    <row r="316" spans="1:6" s="816" customFormat="1" ht="30" customHeight="1" thickTop="1">
      <c r="A316" s="840"/>
      <c r="B316" s="840" t="s">
        <v>73</v>
      </c>
      <c r="C316" s="841" t="s">
        <v>704</v>
      </c>
      <c r="D316" s="841" t="s">
        <v>705</v>
      </c>
      <c r="E316" s="1036" t="s">
        <v>706</v>
      </c>
      <c r="F316" s="1267" t="s">
        <v>707</v>
      </c>
    </row>
    <row r="317" spans="1:6">
      <c r="A317" s="823"/>
      <c r="E317" s="1022"/>
      <c r="F317" s="1266"/>
    </row>
    <row r="318" spans="1:6" s="833" customFormat="1">
      <c r="A318" s="823">
        <v>1</v>
      </c>
      <c r="B318" s="827" t="s">
        <v>74</v>
      </c>
      <c r="C318" s="1018">
        <v>10</v>
      </c>
      <c r="D318" s="1018" t="s">
        <v>834</v>
      </c>
      <c r="E318" s="1022"/>
      <c r="F318" s="1266">
        <f>C318*E318</f>
        <v>0</v>
      </c>
    </row>
    <row r="319" spans="1:6" s="833" customFormat="1">
      <c r="A319" s="823"/>
      <c r="B319" s="827"/>
      <c r="C319" s="1018"/>
      <c r="D319" s="1018"/>
      <c r="E319" s="1022"/>
      <c r="F319" s="1266"/>
    </row>
    <row r="320" spans="1:6" s="833" customFormat="1" ht="28.8">
      <c r="A320" s="823">
        <v>2</v>
      </c>
      <c r="B320" s="827" t="s">
        <v>75</v>
      </c>
      <c r="C320" s="1037"/>
      <c r="D320" s="1037"/>
      <c r="E320" s="1059"/>
      <c r="F320" s="1268"/>
    </row>
    <row r="321" spans="1:6" s="833" customFormat="1">
      <c r="A321" s="823"/>
      <c r="B321" s="827" t="s">
        <v>76</v>
      </c>
      <c r="C321" s="1018">
        <v>8</v>
      </c>
      <c r="D321" s="1018" t="s">
        <v>834</v>
      </c>
      <c r="E321" s="1022"/>
      <c r="F321" s="1266">
        <f>C321*E321</f>
        <v>0</v>
      </c>
    </row>
    <row r="322" spans="1:6" s="833" customFormat="1">
      <c r="A322" s="823"/>
      <c r="B322" s="827" t="s">
        <v>77</v>
      </c>
      <c r="C322" s="1018">
        <v>12</v>
      </c>
      <c r="D322" s="1018" t="s">
        <v>834</v>
      </c>
      <c r="E322" s="1022"/>
      <c r="F322" s="1266">
        <f>C322*E322</f>
        <v>0</v>
      </c>
    </row>
    <row r="323" spans="1:6" s="833" customFormat="1">
      <c r="A323" s="823"/>
      <c r="B323" s="827"/>
      <c r="C323" s="1018"/>
      <c r="D323" s="1018"/>
      <c r="E323" s="1022"/>
      <c r="F323" s="1266"/>
    </row>
    <row r="324" spans="1:6" s="833" customFormat="1">
      <c r="A324" s="823">
        <v>3</v>
      </c>
      <c r="B324" s="827" t="s">
        <v>50</v>
      </c>
      <c r="C324" s="1018">
        <v>50</v>
      </c>
      <c r="D324" s="1018" t="s">
        <v>658</v>
      </c>
      <c r="E324" s="1022"/>
      <c r="F324" s="1266">
        <f>C324*E324</f>
        <v>0</v>
      </c>
    </row>
    <row r="325" spans="1:6" s="833" customFormat="1">
      <c r="A325" s="823"/>
      <c r="B325" s="827"/>
      <c r="C325" s="1018"/>
      <c r="D325" s="1018"/>
      <c r="E325" s="1022"/>
      <c r="F325" s="1266"/>
    </row>
    <row r="326" spans="1:6" s="833" customFormat="1">
      <c r="A326" s="823">
        <v>4</v>
      </c>
      <c r="B326" s="827" t="s">
        <v>78</v>
      </c>
      <c r="C326" s="1018">
        <v>1</v>
      </c>
      <c r="D326" s="1018" t="s">
        <v>834</v>
      </c>
      <c r="E326" s="1022"/>
      <c r="F326" s="1266">
        <f>C326*E326</f>
        <v>0</v>
      </c>
    </row>
    <row r="327" spans="1:6" s="833" customFormat="1">
      <c r="A327" s="823"/>
      <c r="B327" s="827"/>
      <c r="C327" s="1018"/>
      <c r="D327" s="1018"/>
      <c r="E327" s="1022"/>
      <c r="F327" s="1266"/>
    </row>
    <row r="328" spans="1:6" s="833" customFormat="1" ht="30" customHeight="1">
      <c r="A328" s="823">
        <v>5</v>
      </c>
      <c r="B328" s="827" t="s">
        <v>79</v>
      </c>
      <c r="C328" s="1018">
        <v>1</v>
      </c>
      <c r="D328" s="1018" t="s">
        <v>834</v>
      </c>
      <c r="E328" s="1022"/>
      <c r="F328" s="1266">
        <f>C328*E328</f>
        <v>0</v>
      </c>
    </row>
    <row r="329" spans="1:6" s="833" customFormat="1">
      <c r="A329" s="823"/>
      <c r="B329" s="827"/>
      <c r="C329" s="1018"/>
      <c r="D329" s="1018"/>
      <c r="E329" s="1022"/>
      <c r="F329" s="1266"/>
    </row>
    <row r="330" spans="1:6" s="833" customFormat="1" ht="32.25" customHeight="1">
      <c r="A330" s="823">
        <v>6</v>
      </c>
      <c r="B330" s="827" t="s">
        <v>59</v>
      </c>
      <c r="C330" s="1018">
        <v>1</v>
      </c>
      <c r="D330" s="1018" t="s">
        <v>834</v>
      </c>
      <c r="E330" s="1022"/>
      <c r="F330" s="1266">
        <f>C330*E330</f>
        <v>0</v>
      </c>
    </row>
    <row r="331" spans="1:6" s="833" customFormat="1" ht="15" thickBot="1">
      <c r="A331" s="823"/>
      <c r="B331" s="827"/>
      <c r="C331" s="1018"/>
      <c r="D331" s="1018"/>
      <c r="E331" s="1022"/>
      <c r="F331" s="1266"/>
    </row>
    <row r="332" spans="1:6" s="813" customFormat="1">
      <c r="A332" s="836"/>
      <c r="B332" s="837"/>
      <c r="C332" s="1030"/>
      <c r="D332" s="1030"/>
      <c r="E332" s="1031" t="s">
        <v>778</v>
      </c>
      <c r="F332" s="1032">
        <f>SUM(F318:F331)</f>
        <v>0</v>
      </c>
    </row>
    <row r="333" spans="1:6" ht="15" thickBot="1"/>
    <row r="334" spans="1:6" s="813" customFormat="1">
      <c r="A334" s="836"/>
      <c r="B334" s="837"/>
      <c r="C334" s="1030"/>
      <c r="D334" s="1030"/>
      <c r="E334" s="1031" t="s">
        <v>80</v>
      </c>
      <c r="F334" s="1032">
        <f>F332+F282+F262+F173+F163+F99+F313+F293</f>
        <v>0</v>
      </c>
    </row>
    <row r="336" spans="1:6" s="815" customFormat="1" ht="16.2" thickBot="1">
      <c r="B336" s="1321" t="s">
        <v>81</v>
      </c>
      <c r="C336" s="1262"/>
      <c r="D336" s="1262"/>
      <c r="E336" s="1328"/>
      <c r="F336" s="1010"/>
    </row>
    <row r="337" spans="1:6" s="816" customFormat="1" ht="29.4" thickTop="1">
      <c r="A337" s="840"/>
      <c r="B337" s="840" t="s">
        <v>82</v>
      </c>
      <c r="C337" s="841" t="s">
        <v>704</v>
      </c>
      <c r="D337" s="841" t="s">
        <v>705</v>
      </c>
      <c r="E337" s="1036" t="s">
        <v>706</v>
      </c>
      <c r="F337" s="1267" t="s">
        <v>707</v>
      </c>
    </row>
    <row r="338" spans="1:6">
      <c r="A338" s="859" t="s">
        <v>1161</v>
      </c>
      <c r="B338" s="860" t="s">
        <v>224</v>
      </c>
      <c r="C338" s="1016"/>
      <c r="D338" s="1016"/>
      <c r="E338" s="1022"/>
      <c r="F338" s="1266"/>
    </row>
    <row r="339" spans="1:6" ht="43.2">
      <c r="A339" s="859"/>
      <c r="B339" s="827" t="s">
        <v>83</v>
      </c>
      <c r="C339" s="1018">
        <v>135</v>
      </c>
      <c r="D339" s="1016" t="s">
        <v>1173</v>
      </c>
      <c r="E339" s="1022"/>
      <c r="F339" s="1266">
        <f>C339*E339</f>
        <v>0</v>
      </c>
    </row>
    <row r="340" spans="1:6">
      <c r="A340" s="859"/>
      <c r="B340" s="861"/>
      <c r="C340" s="1016"/>
      <c r="D340" s="1016"/>
      <c r="E340" s="1022"/>
      <c r="F340" s="1266"/>
    </row>
    <row r="341" spans="1:6">
      <c r="A341" s="859" t="s">
        <v>1163</v>
      </c>
      <c r="B341" s="827" t="s">
        <v>84</v>
      </c>
      <c r="C341" s="1016"/>
      <c r="D341" s="1016"/>
      <c r="E341" s="1022"/>
      <c r="F341" s="1266"/>
    </row>
    <row r="342" spans="1:6" ht="57.6">
      <c r="A342" s="859"/>
      <c r="B342" s="862" t="s">
        <v>85</v>
      </c>
      <c r="C342" s="1016">
        <v>135</v>
      </c>
      <c r="D342" s="1016" t="s">
        <v>1173</v>
      </c>
      <c r="E342" s="1022"/>
      <c r="F342" s="1266">
        <f>C342*E342</f>
        <v>0</v>
      </c>
    </row>
    <row r="343" spans="1:6">
      <c r="A343" s="859"/>
      <c r="B343" s="862" t="s">
        <v>86</v>
      </c>
      <c r="C343" s="1016">
        <v>135</v>
      </c>
      <c r="D343" s="1016" t="s">
        <v>1173</v>
      </c>
      <c r="E343" s="1022"/>
      <c r="F343" s="1266">
        <f>C343*E343</f>
        <v>0</v>
      </c>
    </row>
    <row r="344" spans="1:6">
      <c r="A344" s="859"/>
      <c r="B344" s="862" t="s">
        <v>87</v>
      </c>
      <c r="C344" s="1016"/>
      <c r="D344" s="1016"/>
      <c r="E344" s="1022"/>
      <c r="F344" s="1266"/>
    </row>
    <row r="345" spans="1:6">
      <c r="A345" s="859"/>
      <c r="B345" s="862"/>
      <c r="C345" s="1016"/>
      <c r="D345" s="1016"/>
      <c r="E345" s="1022"/>
      <c r="F345" s="1266"/>
    </row>
    <row r="346" spans="1:6" s="816" customFormat="1" ht="28.8">
      <c r="A346" s="823" t="s">
        <v>1165</v>
      </c>
      <c r="B346" s="816" t="s">
        <v>88</v>
      </c>
      <c r="C346" s="1016"/>
      <c r="D346" s="1016"/>
      <c r="E346" s="1022"/>
      <c r="F346" s="1266"/>
    </row>
    <row r="347" spans="1:6" s="816" customFormat="1" ht="187.2">
      <c r="A347" s="823"/>
      <c r="B347" s="816" t="s">
        <v>89</v>
      </c>
      <c r="C347" s="1016"/>
      <c r="D347" s="1016"/>
      <c r="E347" s="1017"/>
      <c r="F347" s="1010"/>
    </row>
    <row r="348" spans="1:6" s="816" customFormat="1">
      <c r="A348" s="823"/>
      <c r="B348" s="816" t="s">
        <v>90</v>
      </c>
      <c r="C348" s="1018" t="s">
        <v>91</v>
      </c>
      <c r="D348" s="1018">
        <v>1</v>
      </c>
      <c r="E348" s="1022"/>
      <c r="F348" s="1266">
        <f>D348*E348</f>
        <v>0</v>
      </c>
    </row>
    <row r="349" spans="1:6" s="816" customFormat="1">
      <c r="A349" s="823"/>
      <c r="B349" s="816" t="s">
        <v>92</v>
      </c>
      <c r="C349" s="1018" t="s">
        <v>91</v>
      </c>
      <c r="D349" s="1018">
        <v>9</v>
      </c>
      <c r="E349" s="1022"/>
      <c r="F349" s="1266">
        <f>D349*E349</f>
        <v>0</v>
      </c>
    </row>
    <row r="350" spans="1:6" s="833" customFormat="1" ht="43.2">
      <c r="B350" s="827" t="s">
        <v>93</v>
      </c>
      <c r="C350" s="1018"/>
      <c r="D350" s="1018"/>
      <c r="E350" s="1022"/>
      <c r="F350" s="1266"/>
    </row>
    <row r="351" spans="1:6" s="833" customFormat="1">
      <c r="A351" s="823"/>
      <c r="B351" s="827" t="s">
        <v>747</v>
      </c>
      <c r="C351" s="1018" t="s">
        <v>1173</v>
      </c>
      <c r="D351" s="1018">
        <v>10</v>
      </c>
      <c r="E351" s="1022"/>
      <c r="F351" s="1266">
        <f>D351*E351</f>
        <v>0</v>
      </c>
    </row>
    <row r="352" spans="1:6" s="833" customFormat="1" ht="15" customHeight="1">
      <c r="A352" s="823"/>
      <c r="B352" s="827" t="s">
        <v>748</v>
      </c>
      <c r="C352" s="1018" t="s">
        <v>1173</v>
      </c>
      <c r="D352" s="1018">
        <v>6</v>
      </c>
      <c r="E352" s="1022"/>
      <c r="F352" s="1266">
        <f>D352*E352</f>
        <v>0</v>
      </c>
    </row>
    <row r="353" spans="1:6" s="833" customFormat="1" ht="65.25" customHeight="1">
      <c r="A353" s="823"/>
      <c r="B353" s="827" t="s">
        <v>94</v>
      </c>
      <c r="C353" s="1018"/>
      <c r="D353" s="1018"/>
      <c r="E353" s="1022"/>
      <c r="F353" s="1266"/>
    </row>
    <row r="354" spans="1:6" s="833" customFormat="1">
      <c r="A354" s="823"/>
      <c r="B354" s="827" t="s">
        <v>747</v>
      </c>
      <c r="C354" s="1018" t="s">
        <v>1173</v>
      </c>
      <c r="D354" s="1018">
        <v>8</v>
      </c>
      <c r="E354" s="1022"/>
      <c r="F354" s="1266">
        <f>D354*E354</f>
        <v>0</v>
      </c>
    </row>
    <row r="355" spans="1:6" s="833" customFormat="1">
      <c r="A355" s="823"/>
      <c r="B355" s="827" t="s">
        <v>748</v>
      </c>
      <c r="C355" s="1018" t="s">
        <v>1173</v>
      </c>
      <c r="D355" s="1018">
        <v>6</v>
      </c>
      <c r="E355" s="1022"/>
      <c r="F355" s="1266">
        <f>D355*E355</f>
        <v>0</v>
      </c>
    </row>
    <row r="356" spans="1:6" s="816" customFormat="1" ht="15" thickBot="1">
      <c r="A356" s="863"/>
      <c r="B356" s="864"/>
      <c r="C356" s="1016"/>
      <c r="D356" s="1016"/>
      <c r="E356" s="1017"/>
      <c r="F356" s="1010"/>
    </row>
    <row r="357" spans="1:6" s="863" customFormat="1">
      <c r="A357" s="865"/>
      <c r="B357" s="866"/>
      <c r="C357" s="1066"/>
      <c r="D357" s="1066"/>
      <c r="E357" s="1067" t="s">
        <v>661</v>
      </c>
      <c r="F357" s="1271">
        <f>SUM(F338:F356)</f>
        <v>0</v>
      </c>
    </row>
    <row r="358" spans="1:6" s="863" customFormat="1">
      <c r="A358" s="867"/>
      <c r="B358" s="868"/>
      <c r="C358" s="1068"/>
      <c r="D358" s="1068"/>
      <c r="E358" s="1069"/>
      <c r="F358" s="1272"/>
    </row>
    <row r="359" spans="1:6" s="863" customFormat="1" ht="15" thickBot="1">
      <c r="B359" s="870"/>
      <c r="C359" s="1070"/>
      <c r="D359" s="1070"/>
      <c r="E359" s="1071"/>
      <c r="F359" s="1273"/>
    </row>
    <row r="360" spans="1:6" s="816" customFormat="1" ht="29.4" thickTop="1">
      <c r="A360" s="840"/>
      <c r="B360" s="840" t="s">
        <v>95</v>
      </c>
      <c r="C360" s="841" t="s">
        <v>704</v>
      </c>
      <c r="D360" s="841" t="s">
        <v>705</v>
      </c>
      <c r="E360" s="1036" t="s">
        <v>706</v>
      </c>
      <c r="F360" s="1267" t="s">
        <v>707</v>
      </c>
    </row>
    <row r="361" spans="1:6" s="872" customFormat="1" ht="168" customHeight="1">
      <c r="A361" s="822" t="s">
        <v>1161</v>
      </c>
      <c r="B361" s="820" t="s">
        <v>96</v>
      </c>
      <c r="C361" s="1072"/>
      <c r="D361" s="871"/>
      <c r="E361" s="1073"/>
      <c r="F361" s="1266"/>
    </row>
    <row r="362" spans="1:6" s="872" customFormat="1">
      <c r="A362" s="822"/>
      <c r="B362" s="873" t="s">
        <v>97</v>
      </c>
      <c r="C362" s="1072"/>
      <c r="D362" s="871"/>
      <c r="E362" s="1073"/>
      <c r="F362" s="1266"/>
    </row>
    <row r="363" spans="1:6" s="872" customFormat="1" ht="43.2">
      <c r="A363" s="822"/>
      <c r="B363" s="873" t="s">
        <v>98</v>
      </c>
      <c r="C363" s="1072"/>
      <c r="D363" s="871"/>
      <c r="E363" s="1073"/>
      <c r="F363" s="1266"/>
    </row>
    <row r="364" spans="1:6" s="872" customFormat="1" ht="28.8">
      <c r="A364" s="822"/>
      <c r="B364" s="873" t="s">
        <v>713</v>
      </c>
      <c r="C364" s="1072"/>
      <c r="D364" s="871"/>
      <c r="E364" s="1073"/>
      <c r="F364" s="1266"/>
    </row>
    <row r="365" spans="1:6" s="872" customFormat="1">
      <c r="A365" s="822"/>
      <c r="B365" s="874" t="s">
        <v>99</v>
      </c>
      <c r="C365" s="1074" t="s">
        <v>834</v>
      </c>
      <c r="D365" s="875">
        <v>5</v>
      </c>
      <c r="E365" s="1019"/>
      <c r="F365" s="1035">
        <f>D365*E365</f>
        <v>0</v>
      </c>
    </row>
    <row r="366" spans="1:6" s="872" customFormat="1">
      <c r="A366" s="822"/>
      <c r="B366" s="874"/>
      <c r="C366" s="1074"/>
      <c r="D366" s="875"/>
      <c r="E366" s="1019"/>
      <c r="F366" s="1035"/>
    </row>
    <row r="367" spans="1:6" s="876" customFormat="1" ht="57.6">
      <c r="A367" s="878" t="s">
        <v>1165</v>
      </c>
      <c r="B367" s="873" t="s">
        <v>100</v>
      </c>
      <c r="C367" s="854"/>
      <c r="D367" s="879"/>
      <c r="E367" s="1019"/>
      <c r="F367" s="1035"/>
    </row>
    <row r="368" spans="1:6" s="876" customFormat="1">
      <c r="A368" s="878"/>
      <c r="B368" s="873"/>
      <c r="C368" s="854"/>
      <c r="D368" s="879"/>
      <c r="E368" s="1019"/>
      <c r="F368" s="1035"/>
    </row>
    <row r="369" spans="1:70" s="876" customFormat="1">
      <c r="A369" s="878"/>
      <c r="B369" s="873" t="s">
        <v>101</v>
      </c>
      <c r="C369" s="854" t="s">
        <v>1173</v>
      </c>
      <c r="D369" s="879">
        <v>1</v>
      </c>
      <c r="E369" s="1019"/>
      <c r="F369" s="1035">
        <f>D369*E369</f>
        <v>0</v>
      </c>
    </row>
    <row r="370" spans="1:70" s="876" customFormat="1">
      <c r="A370" s="878"/>
      <c r="B370" s="873"/>
      <c r="C370" s="854"/>
      <c r="D370" s="879"/>
      <c r="E370" s="1019"/>
      <c r="F370" s="1035"/>
    </row>
    <row r="371" spans="1:70" s="876" customFormat="1">
      <c r="A371" s="878" t="s">
        <v>1166</v>
      </c>
      <c r="B371" s="873" t="s">
        <v>102</v>
      </c>
      <c r="C371" s="854"/>
      <c r="D371" s="879"/>
      <c r="E371" s="1019"/>
      <c r="F371" s="1035"/>
    </row>
    <row r="372" spans="1:70" s="876" customFormat="1">
      <c r="A372" s="878"/>
      <c r="B372" s="873"/>
      <c r="C372" s="854" t="s">
        <v>636</v>
      </c>
      <c r="D372" s="879">
        <v>42</v>
      </c>
      <c r="E372" s="1019"/>
      <c r="F372" s="1035">
        <f>D372*E372</f>
        <v>0</v>
      </c>
    </row>
    <row r="373" spans="1:70" s="876" customFormat="1">
      <c r="A373" s="878"/>
      <c r="B373" s="873"/>
      <c r="C373" s="1034"/>
      <c r="D373" s="879"/>
      <c r="E373" s="1019"/>
      <c r="F373" s="1035"/>
    </row>
    <row r="374" spans="1:70" s="876" customFormat="1" ht="28.8">
      <c r="A374" s="878" t="s">
        <v>1167</v>
      </c>
      <c r="B374" s="873" t="s">
        <v>103</v>
      </c>
      <c r="C374" s="1034" t="s">
        <v>834</v>
      </c>
      <c r="D374" s="879">
        <v>5</v>
      </c>
      <c r="E374" s="1019"/>
      <c r="F374" s="1035">
        <f>D374*E374</f>
        <v>0</v>
      </c>
    </row>
    <row r="375" spans="1:70" s="876" customFormat="1" ht="18.75" customHeight="1">
      <c r="A375" s="878"/>
      <c r="B375" s="873"/>
      <c r="C375" s="854"/>
      <c r="D375" s="879"/>
      <c r="E375" s="1019"/>
      <c r="F375" s="1035"/>
    </row>
    <row r="376" spans="1:70" s="876" customFormat="1" ht="28.8">
      <c r="A376" s="878" t="s">
        <v>1169</v>
      </c>
      <c r="B376" s="873" t="s">
        <v>104</v>
      </c>
      <c r="C376" s="1034" t="s">
        <v>834</v>
      </c>
      <c r="D376" s="879">
        <v>1</v>
      </c>
      <c r="E376" s="1019"/>
      <c r="F376" s="1035">
        <f>D376*E376</f>
        <v>0</v>
      </c>
    </row>
    <row r="377" spans="1:70" s="876" customFormat="1">
      <c r="A377" s="878"/>
      <c r="B377" s="873"/>
      <c r="C377" s="1034"/>
      <c r="D377" s="879"/>
      <c r="E377" s="1019"/>
      <c r="F377" s="1035"/>
    </row>
    <row r="378" spans="1:70" s="877" customFormat="1" ht="28.8">
      <c r="A378" s="878" t="s">
        <v>1170</v>
      </c>
      <c r="B378" s="873" t="s">
        <v>105</v>
      </c>
      <c r="C378" s="854"/>
      <c r="D378" s="879"/>
      <c r="E378" s="1019"/>
      <c r="F378" s="1035"/>
      <c r="G378" s="876"/>
      <c r="H378" s="876"/>
      <c r="I378" s="876"/>
      <c r="J378" s="876"/>
      <c r="K378" s="876"/>
      <c r="L378" s="876"/>
      <c r="M378" s="876"/>
      <c r="N378" s="876"/>
      <c r="O378" s="876"/>
      <c r="P378" s="876"/>
      <c r="Q378" s="876"/>
      <c r="R378" s="876"/>
      <c r="S378" s="876"/>
      <c r="T378" s="876"/>
      <c r="U378" s="876"/>
      <c r="V378" s="876"/>
      <c r="W378" s="876"/>
      <c r="X378" s="876"/>
      <c r="Y378" s="876"/>
      <c r="Z378" s="876"/>
      <c r="AA378" s="876"/>
      <c r="AB378" s="876"/>
      <c r="AC378" s="876"/>
      <c r="AD378" s="876"/>
      <c r="AE378" s="876"/>
      <c r="AF378" s="876"/>
      <c r="AG378" s="876"/>
      <c r="AH378" s="876"/>
      <c r="AI378" s="876"/>
      <c r="AJ378" s="876"/>
      <c r="AK378" s="876"/>
      <c r="AL378" s="876"/>
      <c r="AM378" s="876"/>
      <c r="AN378" s="876"/>
      <c r="AO378" s="876"/>
      <c r="AP378" s="876"/>
      <c r="AQ378" s="876"/>
      <c r="AR378" s="876"/>
      <c r="AS378" s="876"/>
      <c r="AT378" s="876"/>
      <c r="AU378" s="876"/>
      <c r="AV378" s="876"/>
      <c r="AW378" s="876"/>
      <c r="AX378" s="876"/>
      <c r="AY378" s="876"/>
      <c r="AZ378" s="876"/>
      <c r="BA378" s="876"/>
      <c r="BB378" s="876"/>
      <c r="BC378" s="876"/>
      <c r="BD378" s="876"/>
      <c r="BE378" s="876"/>
      <c r="BF378" s="876"/>
      <c r="BG378" s="876"/>
      <c r="BH378" s="876"/>
      <c r="BI378" s="876"/>
      <c r="BJ378" s="876"/>
      <c r="BK378" s="876"/>
      <c r="BL378" s="876"/>
      <c r="BM378" s="876"/>
      <c r="BN378" s="876"/>
      <c r="BO378" s="876"/>
      <c r="BP378" s="876"/>
      <c r="BQ378" s="876"/>
      <c r="BR378" s="876"/>
    </row>
    <row r="379" spans="1:70" s="872" customFormat="1" ht="66.599999999999994" customHeight="1" thickBot="1">
      <c r="A379" s="880"/>
      <c r="B379" s="881"/>
      <c r="C379" s="1034" t="s">
        <v>834</v>
      </c>
      <c r="D379" s="879">
        <v>1</v>
      </c>
      <c r="E379" s="1075"/>
      <c r="F379" s="1035">
        <f>E379</f>
        <v>0</v>
      </c>
    </row>
    <row r="380" spans="1:70" s="863" customFormat="1">
      <c r="A380" s="865"/>
      <c r="B380" s="866"/>
      <c r="C380" s="1066"/>
      <c r="D380" s="1066"/>
      <c r="E380" s="1067" t="s">
        <v>661</v>
      </c>
      <c r="F380" s="1271">
        <f>SUM(F361:F379)</f>
        <v>0</v>
      </c>
    </row>
    <row r="381" spans="1:70" s="876" customFormat="1" ht="15" thickBot="1">
      <c r="A381" s="882"/>
      <c r="B381" s="873"/>
      <c r="C381" s="880"/>
      <c r="D381" s="883"/>
      <c r="E381" s="1329"/>
      <c r="F381" s="1015"/>
    </row>
    <row r="382" spans="1:70" s="813" customFormat="1">
      <c r="A382" s="836"/>
      <c r="B382" s="837"/>
      <c r="C382" s="1030"/>
      <c r="D382" s="1030"/>
      <c r="E382" s="1031" t="s">
        <v>106</v>
      </c>
      <c r="F382" s="1032">
        <f>F380+F357</f>
        <v>0</v>
      </c>
    </row>
    <row r="384" spans="1:70" s="815" customFormat="1" ht="37.5" customHeight="1" thickBot="1">
      <c r="B384" s="1330" t="s">
        <v>107</v>
      </c>
      <c r="C384" s="1330"/>
      <c r="D384" s="1330"/>
      <c r="E384" s="1323"/>
      <c r="F384" s="1010"/>
    </row>
    <row r="385" spans="1:6" s="816" customFormat="1" ht="29.4" thickTop="1">
      <c r="A385" s="840"/>
      <c r="B385" s="840" t="s">
        <v>108</v>
      </c>
      <c r="C385" s="841" t="s">
        <v>704</v>
      </c>
      <c r="D385" s="841" t="s">
        <v>705</v>
      </c>
      <c r="E385" s="1036" t="s">
        <v>706</v>
      </c>
      <c r="F385" s="1267" t="s">
        <v>707</v>
      </c>
    </row>
    <row r="386" spans="1:6" ht="72">
      <c r="A386" s="884" t="s">
        <v>1161</v>
      </c>
      <c r="B386" s="867" t="s">
        <v>109</v>
      </c>
      <c r="C386" s="1043"/>
      <c r="D386" s="1043"/>
      <c r="F386" s="1266"/>
    </row>
    <row r="387" spans="1:6" s="812" customFormat="1" ht="16.2">
      <c r="B387" s="885" t="s">
        <v>225</v>
      </c>
      <c r="C387" s="1039"/>
      <c r="D387" s="1039"/>
      <c r="E387" s="1076"/>
      <c r="F387" s="1055"/>
    </row>
    <row r="388" spans="1:6" s="812" customFormat="1">
      <c r="B388" s="885" t="s">
        <v>110</v>
      </c>
      <c r="C388" s="1039"/>
      <c r="D388" s="1039"/>
      <c r="E388" s="1076"/>
      <c r="F388" s="1055"/>
    </row>
    <row r="389" spans="1:6" s="812" customFormat="1">
      <c r="B389" s="885" t="s">
        <v>111</v>
      </c>
      <c r="C389" s="1039"/>
      <c r="D389" s="1039"/>
      <c r="E389" s="1076"/>
      <c r="F389" s="1055"/>
    </row>
    <row r="390" spans="1:6" s="872" customFormat="1">
      <c r="A390" s="884"/>
      <c r="B390" s="846" t="s">
        <v>112</v>
      </c>
      <c r="C390" s="1043"/>
      <c r="D390" s="1043"/>
      <c r="E390" s="1073"/>
      <c r="F390" s="1266"/>
    </row>
    <row r="391" spans="1:6" s="872" customFormat="1" ht="57.6">
      <c r="A391" s="884"/>
      <c r="B391" s="846" t="s">
        <v>113</v>
      </c>
      <c r="C391" s="1043"/>
      <c r="D391" s="1043"/>
      <c r="E391" s="1073"/>
      <c r="F391" s="1266"/>
    </row>
    <row r="392" spans="1:6" s="812" customFormat="1" ht="16.2">
      <c r="B392" s="885" t="s">
        <v>226</v>
      </c>
      <c r="C392" s="1039"/>
      <c r="D392" s="1039"/>
      <c r="E392" s="1076"/>
      <c r="F392" s="1055"/>
    </row>
    <row r="393" spans="1:6" s="812" customFormat="1">
      <c r="B393" s="885" t="s">
        <v>114</v>
      </c>
      <c r="C393" s="1039"/>
      <c r="D393" s="1039"/>
      <c r="E393" s="1076"/>
      <c r="F393" s="1055"/>
    </row>
    <row r="394" spans="1:6" s="812" customFormat="1">
      <c r="B394" s="885" t="s">
        <v>115</v>
      </c>
      <c r="C394" s="1039"/>
      <c r="D394" s="1039"/>
      <c r="E394" s="1076"/>
      <c r="F394" s="1055"/>
    </row>
    <row r="395" spans="1:6" s="812" customFormat="1">
      <c r="B395" s="885" t="s">
        <v>116</v>
      </c>
      <c r="C395" s="1039"/>
      <c r="D395" s="1039"/>
      <c r="E395" s="1076"/>
      <c r="F395" s="1055"/>
    </row>
    <row r="396" spans="1:6" s="812" customFormat="1">
      <c r="B396" s="885" t="s">
        <v>117</v>
      </c>
      <c r="C396" s="1039"/>
      <c r="D396" s="1039"/>
      <c r="E396" s="1076"/>
      <c r="F396" s="1055"/>
    </row>
    <row r="397" spans="1:6" s="812" customFormat="1" ht="14.25" customHeight="1">
      <c r="B397" s="867" t="s">
        <v>118</v>
      </c>
      <c r="C397" s="1039"/>
      <c r="D397" s="1039"/>
      <c r="E397" s="1076"/>
      <c r="F397" s="1055"/>
    </row>
    <row r="398" spans="1:6" s="812" customFormat="1">
      <c r="B398" s="867" t="s">
        <v>119</v>
      </c>
      <c r="C398" s="1039"/>
      <c r="D398" s="1039"/>
      <c r="E398" s="1076"/>
      <c r="F398" s="1055"/>
    </row>
    <row r="399" spans="1:6" s="812" customFormat="1">
      <c r="B399" s="867" t="s">
        <v>120</v>
      </c>
      <c r="C399" s="1039"/>
      <c r="D399" s="1039"/>
      <c r="E399" s="1076"/>
      <c r="F399" s="1055"/>
    </row>
    <row r="400" spans="1:6" s="812" customFormat="1">
      <c r="B400" s="869" t="s">
        <v>121</v>
      </c>
      <c r="C400" s="1039"/>
      <c r="D400" s="1039"/>
      <c r="E400" s="1076"/>
      <c r="F400" s="1055"/>
    </row>
    <row r="401" spans="2:6" s="812" customFormat="1">
      <c r="B401" s="885" t="s">
        <v>122</v>
      </c>
      <c r="C401" s="1039"/>
      <c r="D401" s="1039"/>
      <c r="E401" s="1076"/>
      <c r="F401" s="1055"/>
    </row>
    <row r="402" spans="2:6" s="812" customFormat="1" ht="72">
      <c r="B402" s="886" t="s">
        <v>123</v>
      </c>
      <c r="C402" s="1039"/>
      <c r="D402" s="1039"/>
      <c r="E402" s="1076"/>
      <c r="F402" s="1055"/>
    </row>
    <row r="403" spans="2:6" s="812" customFormat="1">
      <c r="B403" s="885" t="s">
        <v>124</v>
      </c>
      <c r="C403" s="1039"/>
      <c r="D403" s="1039"/>
      <c r="E403" s="1076"/>
      <c r="F403" s="1055"/>
    </row>
    <row r="404" spans="2:6" s="812" customFormat="1">
      <c r="B404" s="885" t="s">
        <v>125</v>
      </c>
      <c r="C404" s="1039"/>
      <c r="D404" s="1039"/>
      <c r="E404" s="1076"/>
      <c r="F404" s="1055"/>
    </row>
    <row r="405" spans="2:6" s="812" customFormat="1">
      <c r="B405" s="885" t="s">
        <v>126</v>
      </c>
      <c r="C405" s="1039"/>
      <c r="D405" s="1039"/>
      <c r="E405" s="1076"/>
      <c r="F405" s="1055"/>
    </row>
    <row r="406" spans="2:6" s="812" customFormat="1">
      <c r="B406" s="885" t="s">
        <v>127</v>
      </c>
      <c r="C406" s="1039"/>
      <c r="D406" s="1039"/>
      <c r="E406" s="1076"/>
      <c r="F406" s="1055"/>
    </row>
    <row r="407" spans="2:6" s="812" customFormat="1">
      <c r="B407" s="885" t="s">
        <v>128</v>
      </c>
      <c r="C407" s="1039"/>
      <c r="D407" s="1039"/>
      <c r="E407" s="1076"/>
      <c r="F407" s="1055"/>
    </row>
    <row r="408" spans="2:6" s="812" customFormat="1" ht="17.25" customHeight="1">
      <c r="B408" s="869" t="s">
        <v>129</v>
      </c>
      <c r="C408" s="1039"/>
      <c r="D408" s="1039"/>
      <c r="E408" s="1076"/>
      <c r="F408" s="1055"/>
    </row>
    <row r="409" spans="2:6" s="812" customFormat="1">
      <c r="B409" s="885" t="s">
        <v>130</v>
      </c>
      <c r="C409" s="1039"/>
      <c r="D409" s="1039"/>
      <c r="E409" s="1076"/>
      <c r="F409" s="1055"/>
    </row>
    <row r="410" spans="2:6" s="812" customFormat="1">
      <c r="B410" s="885" t="s">
        <v>131</v>
      </c>
      <c r="C410" s="1039"/>
      <c r="D410" s="1039"/>
      <c r="E410" s="1076"/>
      <c r="F410" s="1055"/>
    </row>
    <row r="411" spans="2:6" s="812" customFormat="1">
      <c r="B411" s="885" t="s">
        <v>132</v>
      </c>
      <c r="C411" s="1039"/>
      <c r="D411" s="1039"/>
      <c r="E411" s="1076"/>
      <c r="F411" s="1055"/>
    </row>
    <row r="412" spans="2:6" s="812" customFormat="1">
      <c r="B412" s="885" t="s">
        <v>133</v>
      </c>
      <c r="C412" s="1039"/>
      <c r="D412" s="1039"/>
      <c r="E412" s="1076"/>
      <c r="F412" s="1055"/>
    </row>
    <row r="413" spans="2:6" s="812" customFormat="1">
      <c r="B413" s="885" t="s">
        <v>134</v>
      </c>
      <c r="C413" s="1039"/>
      <c r="D413" s="1039"/>
      <c r="E413" s="1076"/>
      <c r="F413" s="1055"/>
    </row>
    <row r="414" spans="2:6" s="812" customFormat="1">
      <c r="B414" s="885" t="s">
        <v>135</v>
      </c>
      <c r="C414" s="1039"/>
      <c r="D414" s="1039"/>
      <c r="E414" s="1076"/>
      <c r="F414" s="1055"/>
    </row>
    <row r="415" spans="2:6" s="812" customFormat="1">
      <c r="B415" s="885" t="s">
        <v>136</v>
      </c>
      <c r="C415" s="1039"/>
      <c r="D415" s="1039"/>
      <c r="E415" s="1076"/>
      <c r="F415" s="1055"/>
    </row>
    <row r="416" spans="2:6" s="812" customFormat="1">
      <c r="B416" s="885" t="s">
        <v>137</v>
      </c>
      <c r="C416" s="1039"/>
      <c r="D416" s="1039"/>
      <c r="E416" s="1076"/>
      <c r="F416" s="1055"/>
    </row>
    <row r="417" spans="1:6" s="812" customFormat="1">
      <c r="B417" s="885" t="s">
        <v>138</v>
      </c>
      <c r="C417" s="1039"/>
      <c r="D417" s="1039"/>
      <c r="E417" s="1076"/>
      <c r="F417" s="1055"/>
    </row>
    <row r="418" spans="1:6" s="812" customFormat="1">
      <c r="B418" s="885" t="s">
        <v>139</v>
      </c>
      <c r="C418" s="1039"/>
      <c r="D418" s="1039"/>
      <c r="E418" s="1076"/>
      <c r="F418" s="1055"/>
    </row>
    <row r="419" spans="1:6" s="812" customFormat="1">
      <c r="B419" s="885" t="s">
        <v>140</v>
      </c>
      <c r="C419" s="1039"/>
      <c r="D419" s="1039"/>
      <c r="E419" s="1076"/>
      <c r="F419" s="1055"/>
    </row>
    <row r="420" spans="1:6" s="812" customFormat="1" ht="28.8">
      <c r="B420" s="885" t="s">
        <v>141</v>
      </c>
      <c r="C420" s="1039"/>
      <c r="D420" s="1039"/>
      <c r="E420" s="1076"/>
      <c r="F420" s="1055"/>
    </row>
    <row r="421" spans="1:6" s="812" customFormat="1">
      <c r="B421" s="885"/>
      <c r="C421" s="1039"/>
      <c r="D421" s="1039"/>
      <c r="E421" s="1076"/>
      <c r="F421" s="1055"/>
    </row>
    <row r="422" spans="1:6" s="812" customFormat="1" ht="57.6">
      <c r="B422" s="844" t="s">
        <v>142</v>
      </c>
      <c r="C422" s="1039"/>
      <c r="D422" s="1039"/>
      <c r="E422" s="1076"/>
      <c r="F422" s="1055"/>
    </row>
    <row r="423" spans="1:6" s="812" customFormat="1">
      <c r="B423" s="885" t="s">
        <v>143</v>
      </c>
      <c r="C423" s="1039"/>
      <c r="D423" s="1039"/>
      <c r="E423" s="1076"/>
      <c r="F423" s="1055"/>
    </row>
    <row r="424" spans="1:6" s="812" customFormat="1">
      <c r="B424" s="812" t="s">
        <v>144</v>
      </c>
      <c r="C424" s="1039"/>
      <c r="D424" s="1039"/>
      <c r="E424" s="1076"/>
      <c r="F424" s="1055"/>
    </row>
    <row r="425" spans="1:6" s="812" customFormat="1">
      <c r="B425" s="812" t="s">
        <v>145</v>
      </c>
      <c r="C425" s="1039"/>
      <c r="D425" s="1039"/>
      <c r="E425" s="1076"/>
      <c r="F425" s="1055"/>
    </row>
    <row r="426" spans="1:6" s="812" customFormat="1" ht="28.8">
      <c r="B426" s="844" t="s">
        <v>355</v>
      </c>
      <c r="C426" s="1039"/>
      <c r="D426" s="1039"/>
      <c r="E426" s="1076"/>
      <c r="F426" s="1055"/>
    </row>
    <row r="427" spans="1:6">
      <c r="A427" s="884"/>
      <c r="B427" s="844" t="s">
        <v>356</v>
      </c>
      <c r="C427" s="1043"/>
      <c r="D427" s="1043"/>
      <c r="F427" s="1266"/>
    </row>
    <row r="428" spans="1:6" ht="28.8">
      <c r="A428" s="884"/>
      <c r="B428" s="844" t="s">
        <v>357</v>
      </c>
      <c r="C428" s="1043"/>
      <c r="D428" s="1043"/>
      <c r="F428" s="1266"/>
    </row>
    <row r="429" spans="1:6">
      <c r="A429" s="884"/>
      <c r="B429" s="844" t="s">
        <v>358</v>
      </c>
      <c r="C429" s="1043"/>
      <c r="D429" s="1043"/>
      <c r="F429" s="1266"/>
    </row>
    <row r="430" spans="1:6">
      <c r="A430" s="884"/>
      <c r="B430" s="844" t="s">
        <v>359</v>
      </c>
      <c r="C430" s="1043"/>
      <c r="D430" s="1043"/>
      <c r="F430" s="1266"/>
    </row>
    <row r="431" spans="1:6">
      <c r="A431" s="884"/>
      <c r="B431" s="844" t="s">
        <v>360</v>
      </c>
      <c r="C431" s="1043"/>
      <c r="D431" s="1043"/>
      <c r="F431" s="1266"/>
    </row>
    <row r="432" spans="1:6" ht="43.2">
      <c r="A432" s="884"/>
      <c r="B432" s="844" t="s">
        <v>361</v>
      </c>
      <c r="C432" s="1043"/>
      <c r="D432" s="1043"/>
      <c r="F432" s="1266"/>
    </row>
    <row r="433" spans="1:6" ht="28.8">
      <c r="A433" s="884"/>
      <c r="B433" s="844" t="s">
        <v>362</v>
      </c>
      <c r="C433" s="1043"/>
      <c r="D433" s="1043"/>
      <c r="F433" s="1266"/>
    </row>
    <row r="434" spans="1:6" ht="28.8">
      <c r="A434" s="884"/>
      <c r="B434" s="844" t="s">
        <v>363</v>
      </c>
      <c r="C434" s="1043"/>
      <c r="D434" s="1043"/>
      <c r="F434" s="1266"/>
    </row>
    <row r="435" spans="1:6">
      <c r="A435" s="884"/>
      <c r="B435" s="844" t="s">
        <v>364</v>
      </c>
      <c r="C435" s="1043"/>
      <c r="D435" s="1043"/>
      <c r="F435" s="1266"/>
    </row>
    <row r="436" spans="1:6">
      <c r="A436" s="884"/>
      <c r="B436" s="844" t="s">
        <v>365</v>
      </c>
      <c r="C436" s="1043"/>
      <c r="D436" s="1043"/>
      <c r="F436" s="1266"/>
    </row>
    <row r="437" spans="1:6">
      <c r="A437" s="884"/>
      <c r="B437" s="844" t="s">
        <v>366</v>
      </c>
      <c r="C437" s="1043"/>
      <c r="D437" s="1043"/>
      <c r="F437" s="1266"/>
    </row>
    <row r="438" spans="1:6">
      <c r="A438" s="884"/>
      <c r="B438" s="844" t="s">
        <v>367</v>
      </c>
      <c r="C438" s="1043"/>
      <c r="D438" s="1043"/>
      <c r="F438" s="1266"/>
    </row>
    <row r="439" spans="1:6">
      <c r="A439" s="884"/>
      <c r="B439" s="844" t="s">
        <v>368</v>
      </c>
      <c r="C439" s="1043"/>
      <c r="D439" s="1043"/>
      <c r="F439" s="1266"/>
    </row>
    <row r="440" spans="1:6">
      <c r="A440" s="884"/>
      <c r="B440" s="844" t="s">
        <v>307</v>
      </c>
      <c r="C440" s="1043"/>
      <c r="D440" s="1043"/>
      <c r="F440" s="1266"/>
    </row>
    <row r="441" spans="1:6">
      <c r="A441" s="884"/>
      <c r="B441" s="844" t="s">
        <v>308</v>
      </c>
      <c r="C441" s="1043"/>
      <c r="D441" s="1043"/>
      <c r="F441" s="1266"/>
    </row>
    <row r="442" spans="1:6" ht="28.8">
      <c r="A442" s="884"/>
      <c r="B442" s="844" t="s">
        <v>305</v>
      </c>
      <c r="C442" s="1043"/>
      <c r="D442" s="1043"/>
      <c r="F442" s="1266"/>
    </row>
    <row r="443" spans="1:6">
      <c r="A443" s="884"/>
      <c r="B443" s="844" t="s">
        <v>306</v>
      </c>
      <c r="C443" s="1043"/>
      <c r="D443" s="1043"/>
      <c r="F443" s="1266"/>
    </row>
    <row r="444" spans="1:6" ht="47.25" customHeight="1">
      <c r="A444" s="884"/>
      <c r="B444" s="887" t="s">
        <v>369</v>
      </c>
      <c r="C444" s="1043"/>
      <c r="D444" s="1043"/>
      <c r="F444" s="1266"/>
    </row>
    <row r="445" spans="1:6">
      <c r="A445" s="884"/>
      <c r="B445" s="844" t="s">
        <v>370</v>
      </c>
      <c r="C445" s="1043"/>
      <c r="D445" s="1043"/>
      <c r="F445" s="1266"/>
    </row>
    <row r="446" spans="1:6">
      <c r="A446" s="884"/>
      <c r="B446" s="846" t="s">
        <v>146</v>
      </c>
      <c r="C446" s="1043"/>
      <c r="D446" s="1043"/>
      <c r="F446" s="1266"/>
    </row>
    <row r="447" spans="1:6" ht="28.8">
      <c r="A447" s="884"/>
      <c r="B447" s="846" t="s">
        <v>372</v>
      </c>
      <c r="C447" s="1043"/>
      <c r="D447" s="1043"/>
      <c r="F447" s="1266"/>
    </row>
    <row r="448" spans="1:6">
      <c r="A448" s="884"/>
      <c r="B448" s="846" t="s">
        <v>373</v>
      </c>
      <c r="C448" s="1043"/>
      <c r="D448" s="1043"/>
      <c r="F448" s="1266"/>
    </row>
    <row r="449" spans="1:6" ht="28.8">
      <c r="A449" s="884"/>
      <c r="B449" s="846" t="s">
        <v>372</v>
      </c>
      <c r="C449" s="1043"/>
      <c r="D449" s="1043"/>
      <c r="F449" s="1266"/>
    </row>
    <row r="450" spans="1:6">
      <c r="A450" s="884"/>
      <c r="B450" s="846" t="s">
        <v>373</v>
      </c>
      <c r="C450" s="1043"/>
      <c r="D450" s="1043"/>
      <c r="F450" s="1266"/>
    </row>
    <row r="451" spans="1:6">
      <c r="A451" s="884"/>
      <c r="B451" s="846"/>
      <c r="C451" s="1043"/>
      <c r="D451" s="1043"/>
      <c r="F451" s="1266"/>
    </row>
    <row r="452" spans="1:6" s="872" customFormat="1">
      <c r="A452" s="884"/>
      <c r="B452" s="846" t="s">
        <v>147</v>
      </c>
      <c r="C452" s="1043"/>
      <c r="D452" s="1043"/>
      <c r="E452" s="1073"/>
      <c r="F452" s="1266"/>
    </row>
    <row r="453" spans="1:6">
      <c r="A453" s="884"/>
      <c r="B453" s="846" t="s">
        <v>148</v>
      </c>
      <c r="C453" s="1043" t="s">
        <v>834</v>
      </c>
      <c r="D453" s="1043">
        <v>1</v>
      </c>
      <c r="F453" s="1266">
        <f>D453*E453</f>
        <v>0</v>
      </c>
    </row>
    <row r="454" spans="1:6">
      <c r="A454" s="884"/>
      <c r="B454" s="846"/>
      <c r="C454" s="1043"/>
      <c r="D454" s="1043"/>
      <c r="F454" s="1266"/>
    </row>
    <row r="455" spans="1:6">
      <c r="A455" s="884" t="s">
        <v>1163</v>
      </c>
      <c r="B455" s="846" t="s">
        <v>149</v>
      </c>
      <c r="C455" s="1043"/>
      <c r="D455" s="1043"/>
      <c r="F455" s="1266"/>
    </row>
    <row r="456" spans="1:6" ht="72">
      <c r="B456" s="846" t="s">
        <v>150</v>
      </c>
      <c r="C456" s="1043" t="s">
        <v>1216</v>
      </c>
      <c r="D456" s="1043">
        <v>1230</v>
      </c>
      <c r="F456" s="1266">
        <f>D456*E456</f>
        <v>0</v>
      </c>
    </row>
    <row r="457" spans="1:6">
      <c r="A457" s="884"/>
      <c r="B457" s="846"/>
      <c r="C457" s="1043"/>
      <c r="D457" s="1043"/>
      <c r="F457" s="1266"/>
    </row>
    <row r="458" spans="1:6">
      <c r="A458" s="884" t="s">
        <v>1165</v>
      </c>
      <c r="B458" s="846" t="s">
        <v>151</v>
      </c>
      <c r="C458" s="1043"/>
      <c r="D458" s="1043"/>
      <c r="F458" s="1266"/>
    </row>
    <row r="459" spans="1:6" ht="42.75" customHeight="1">
      <c r="B459" s="846" t="s">
        <v>152</v>
      </c>
      <c r="C459" s="1043"/>
      <c r="D459" s="1043"/>
      <c r="F459" s="1266"/>
    </row>
    <row r="460" spans="1:6" ht="16.2">
      <c r="B460" s="846" t="s">
        <v>153</v>
      </c>
      <c r="C460" s="1043" t="s">
        <v>227</v>
      </c>
      <c r="D460" s="1043">
        <v>46</v>
      </c>
      <c r="F460" s="1266">
        <f>D460*E460</f>
        <v>0</v>
      </c>
    </row>
    <row r="461" spans="1:6" ht="16.2">
      <c r="B461" s="846" t="s">
        <v>154</v>
      </c>
      <c r="C461" s="1043" t="s">
        <v>227</v>
      </c>
      <c r="D461" s="1043">
        <v>32</v>
      </c>
      <c r="F461" s="1266">
        <f>D461*E461</f>
        <v>0</v>
      </c>
    </row>
    <row r="462" spans="1:6" ht="14.25" customHeight="1">
      <c r="A462" s="884"/>
      <c r="B462" s="846"/>
      <c r="C462" s="1043"/>
      <c r="D462" s="1043"/>
      <c r="F462" s="1266"/>
    </row>
    <row r="463" spans="1:6">
      <c r="A463" s="884" t="s">
        <v>1166</v>
      </c>
      <c r="B463" s="846" t="s">
        <v>155</v>
      </c>
      <c r="C463" s="1043"/>
      <c r="D463" s="1043"/>
      <c r="F463" s="1266"/>
    </row>
    <row r="464" spans="1:6" ht="57.6">
      <c r="A464" s="884"/>
      <c r="B464" s="888" t="s">
        <v>156</v>
      </c>
      <c r="C464" s="1043"/>
      <c r="D464" s="1043"/>
      <c r="F464" s="1266"/>
    </row>
    <row r="465" spans="1:6">
      <c r="A465" s="884"/>
      <c r="B465" s="846" t="s">
        <v>157</v>
      </c>
      <c r="C465" s="1043" t="s">
        <v>1173</v>
      </c>
      <c r="D465" s="1043">
        <v>7</v>
      </c>
      <c r="F465" s="1266">
        <f>D465*E465</f>
        <v>0</v>
      </c>
    </row>
    <row r="466" spans="1:6">
      <c r="A466" s="884"/>
      <c r="B466" s="846" t="s">
        <v>158</v>
      </c>
      <c r="C466" s="1043" t="s">
        <v>1173</v>
      </c>
      <c r="D466" s="1043">
        <v>7</v>
      </c>
      <c r="F466" s="1266">
        <f>D466*E466</f>
        <v>0</v>
      </c>
    </row>
    <row r="467" spans="1:6">
      <c r="A467" s="884"/>
      <c r="B467" s="846" t="s">
        <v>159</v>
      </c>
      <c r="C467" s="1043" t="s">
        <v>1173</v>
      </c>
      <c r="D467" s="1043">
        <v>1</v>
      </c>
      <c r="F467" s="1266">
        <f>D467*E467</f>
        <v>0</v>
      </c>
    </row>
    <row r="468" spans="1:6">
      <c r="A468" s="884"/>
      <c r="B468" s="846" t="s">
        <v>160</v>
      </c>
      <c r="C468" s="1043" t="s">
        <v>1173</v>
      </c>
      <c r="D468" s="1043">
        <v>2</v>
      </c>
      <c r="F468" s="1266">
        <f>D468*E468</f>
        <v>0</v>
      </c>
    </row>
    <row r="469" spans="1:6" ht="28.8">
      <c r="A469" s="884"/>
      <c r="B469" s="888" t="s">
        <v>161</v>
      </c>
      <c r="C469" s="1043"/>
      <c r="D469" s="1043"/>
      <c r="F469" s="1266"/>
    </row>
    <row r="470" spans="1:6">
      <c r="A470" s="884"/>
      <c r="B470" s="846" t="s">
        <v>162</v>
      </c>
      <c r="C470" s="1043" t="s">
        <v>1173</v>
      </c>
      <c r="D470" s="1043">
        <v>2</v>
      </c>
      <c r="F470" s="1266">
        <f>D470*E470</f>
        <v>0</v>
      </c>
    </row>
    <row r="471" spans="1:6">
      <c r="A471" s="884"/>
      <c r="B471" s="846" t="s">
        <v>163</v>
      </c>
      <c r="C471" s="1043" t="s">
        <v>1173</v>
      </c>
      <c r="D471" s="1043">
        <v>3</v>
      </c>
      <c r="F471" s="1266">
        <f>D471*E471</f>
        <v>0</v>
      </c>
    </row>
    <row r="472" spans="1:6">
      <c r="A472" s="884"/>
      <c r="B472" s="846" t="s">
        <v>164</v>
      </c>
      <c r="C472" s="1043" t="s">
        <v>1173</v>
      </c>
      <c r="D472" s="1043">
        <v>1</v>
      </c>
      <c r="F472" s="1266">
        <f>D472*E472</f>
        <v>0</v>
      </c>
    </row>
    <row r="473" spans="1:6" ht="43.2">
      <c r="A473" s="884"/>
      <c r="B473" s="846" t="s">
        <v>165</v>
      </c>
      <c r="C473" s="1043" t="s">
        <v>1173</v>
      </c>
      <c r="D473" s="1043">
        <v>1</v>
      </c>
      <c r="F473" s="1266">
        <f>D473*E473</f>
        <v>0</v>
      </c>
    </row>
    <row r="474" spans="1:6">
      <c r="A474" s="884"/>
      <c r="B474" s="888" t="s">
        <v>166</v>
      </c>
      <c r="C474" s="1043" t="s">
        <v>1173</v>
      </c>
      <c r="D474" s="1043">
        <v>2</v>
      </c>
      <c r="F474" s="1266">
        <f>D474*E474</f>
        <v>0</v>
      </c>
    </row>
    <row r="475" spans="1:6">
      <c r="A475" s="884"/>
      <c r="B475" s="888" t="s">
        <v>167</v>
      </c>
      <c r="C475" s="1043"/>
      <c r="D475" s="1043"/>
      <c r="F475" s="1266"/>
    </row>
    <row r="476" spans="1:6">
      <c r="A476" s="884"/>
      <c r="B476" s="888" t="s">
        <v>168</v>
      </c>
      <c r="C476" s="1043" t="s">
        <v>1173</v>
      </c>
      <c r="D476" s="1043">
        <v>1</v>
      </c>
      <c r="F476" s="1266">
        <f>D476*E476</f>
        <v>0</v>
      </c>
    </row>
    <row r="477" spans="1:6">
      <c r="A477" s="884"/>
      <c r="B477" s="846"/>
      <c r="C477" s="1043"/>
      <c r="D477" s="1043"/>
      <c r="F477" s="1266"/>
    </row>
    <row r="478" spans="1:6">
      <c r="A478" s="884" t="s">
        <v>1167</v>
      </c>
      <c r="B478" s="846" t="s">
        <v>169</v>
      </c>
      <c r="C478" s="1043" t="s">
        <v>834</v>
      </c>
      <c r="D478" s="1043">
        <v>1</v>
      </c>
      <c r="F478" s="1266">
        <f>D478*E478</f>
        <v>0</v>
      </c>
    </row>
    <row r="479" spans="1:6">
      <c r="A479" s="884"/>
      <c r="B479" s="846"/>
      <c r="C479" s="1043"/>
      <c r="D479" s="1043"/>
      <c r="F479" s="1266"/>
    </row>
    <row r="480" spans="1:6" ht="28.8">
      <c r="A480" s="884" t="s">
        <v>1169</v>
      </c>
      <c r="B480" s="846" t="s">
        <v>170</v>
      </c>
      <c r="C480" s="1043" t="s">
        <v>834</v>
      </c>
      <c r="D480" s="1043">
        <v>1</v>
      </c>
      <c r="F480" s="1266">
        <f>D480*E480</f>
        <v>0</v>
      </c>
    </row>
    <row r="481" spans="1:6">
      <c r="A481" s="884"/>
      <c r="B481" s="846"/>
      <c r="C481" s="1043"/>
      <c r="D481" s="1043"/>
      <c r="F481" s="1266"/>
    </row>
    <row r="482" spans="1:6" s="813" customFormat="1" ht="43.2">
      <c r="A482" s="884" t="s">
        <v>1170</v>
      </c>
      <c r="B482" s="846" t="s">
        <v>171</v>
      </c>
      <c r="C482" s="1043" t="s">
        <v>834</v>
      </c>
      <c r="D482" s="1043">
        <v>1</v>
      </c>
      <c r="E482" s="1021"/>
      <c r="F482" s="1266">
        <f>D482*E482</f>
        <v>0</v>
      </c>
    </row>
    <row r="483" spans="1:6" s="813" customFormat="1">
      <c r="A483" s="884"/>
      <c r="B483" s="846"/>
      <c r="C483" s="1043"/>
      <c r="D483" s="1043"/>
      <c r="E483" s="1021"/>
      <c r="F483" s="1266"/>
    </row>
    <row r="484" spans="1:6" s="813" customFormat="1" ht="57" customHeight="1">
      <c r="A484" s="884" t="s">
        <v>1174</v>
      </c>
      <c r="B484" s="846" t="s">
        <v>172</v>
      </c>
      <c r="C484" s="1043" t="s">
        <v>834</v>
      </c>
      <c r="D484" s="1043">
        <v>1</v>
      </c>
      <c r="E484" s="1021"/>
      <c r="F484" s="1266">
        <f>D484*E484</f>
        <v>0</v>
      </c>
    </row>
    <row r="485" spans="1:6" s="816" customFormat="1">
      <c r="A485" s="884"/>
      <c r="B485" s="846"/>
      <c r="C485" s="1077"/>
      <c r="D485" s="1077"/>
      <c r="E485" s="1078"/>
      <c r="F485" s="1266"/>
    </row>
    <row r="486" spans="1:6" s="816" customFormat="1">
      <c r="A486" s="884" t="s">
        <v>1175</v>
      </c>
      <c r="B486" s="846" t="s">
        <v>173</v>
      </c>
      <c r="C486" s="1077"/>
      <c r="D486" s="1077"/>
      <c r="E486" s="1078"/>
      <c r="F486" s="1266"/>
    </row>
    <row r="487" spans="1:6" s="816" customFormat="1" ht="15" thickBot="1">
      <c r="A487" s="884"/>
      <c r="B487" s="846"/>
      <c r="C487" s="1077" t="s">
        <v>834</v>
      </c>
      <c r="D487" s="1077">
        <v>1</v>
      </c>
      <c r="E487" s="1078"/>
      <c r="F487" s="1266">
        <f>D487*E487</f>
        <v>0</v>
      </c>
    </row>
    <row r="488" spans="1:6" s="863" customFormat="1">
      <c r="A488" s="889"/>
      <c r="B488" s="890"/>
      <c r="C488" s="1079"/>
      <c r="D488" s="1079"/>
      <c r="E488" s="1080" t="s">
        <v>661</v>
      </c>
      <c r="F488" s="1274">
        <f>SUM(F386:F487)</f>
        <v>0</v>
      </c>
    </row>
    <row r="489" spans="1:6" s="863" customFormat="1">
      <c r="A489" s="891"/>
      <c r="B489" s="874"/>
      <c r="C489" s="1026"/>
      <c r="D489" s="1026"/>
      <c r="E489" s="1081"/>
      <c r="F489" s="1275"/>
    </row>
    <row r="490" spans="1:6" s="863" customFormat="1" ht="15" thickBot="1">
      <c r="A490" s="891"/>
      <c r="B490" s="874"/>
      <c r="C490" s="1026"/>
      <c r="D490" s="1026"/>
      <c r="E490" s="1081"/>
      <c r="F490" s="1275"/>
    </row>
    <row r="491" spans="1:6" s="816" customFormat="1" ht="29.4" thickTop="1">
      <c r="A491" s="840"/>
      <c r="B491" s="840" t="s">
        <v>174</v>
      </c>
      <c r="C491" s="841" t="s">
        <v>704</v>
      </c>
      <c r="D491" s="841" t="s">
        <v>705</v>
      </c>
      <c r="E491" s="1036" t="s">
        <v>706</v>
      </c>
      <c r="F491" s="1267" t="s">
        <v>707</v>
      </c>
    </row>
    <row r="492" spans="1:6" ht="57.6">
      <c r="A492" s="884" t="s">
        <v>1161</v>
      </c>
      <c r="B492" s="867" t="s">
        <v>175</v>
      </c>
      <c r="C492" s="1043"/>
      <c r="D492" s="1043"/>
      <c r="F492" s="1266"/>
    </row>
    <row r="493" spans="1:6" s="812" customFormat="1" ht="16.2">
      <c r="B493" s="885" t="s">
        <v>228</v>
      </c>
      <c r="C493" s="1039"/>
      <c r="D493" s="1039"/>
      <c r="E493" s="1076"/>
      <c r="F493" s="1055"/>
    </row>
    <row r="494" spans="1:6" s="812" customFormat="1">
      <c r="B494" s="885" t="s">
        <v>110</v>
      </c>
      <c r="C494" s="1039"/>
      <c r="D494" s="1039"/>
      <c r="E494" s="1076"/>
      <c r="F494" s="1055"/>
    </row>
    <row r="495" spans="1:6" s="812" customFormat="1">
      <c r="B495" s="885" t="s">
        <v>176</v>
      </c>
      <c r="C495" s="1039"/>
      <c r="D495" s="1039"/>
      <c r="E495" s="1076"/>
      <c r="F495" s="1055"/>
    </row>
    <row r="496" spans="1:6" s="872" customFormat="1">
      <c r="A496" s="884"/>
      <c r="B496" s="846" t="s">
        <v>112</v>
      </c>
      <c r="C496" s="1043"/>
      <c r="D496" s="1043"/>
      <c r="E496" s="1073"/>
      <c r="F496" s="1266"/>
    </row>
    <row r="497" spans="1:6" s="872" customFormat="1" ht="43.2">
      <c r="A497" s="884"/>
      <c r="B497" s="846" t="s">
        <v>177</v>
      </c>
      <c r="C497" s="1043"/>
      <c r="D497" s="1043"/>
      <c r="E497" s="1073"/>
      <c r="F497" s="1266"/>
    </row>
    <row r="498" spans="1:6" s="812" customFormat="1" ht="16.2">
      <c r="B498" s="885" t="s">
        <v>229</v>
      </c>
      <c r="C498" s="1039"/>
      <c r="D498" s="1039"/>
      <c r="E498" s="1076"/>
      <c r="F498" s="1055"/>
    </row>
    <row r="499" spans="1:6" s="812" customFormat="1">
      <c r="B499" s="885" t="s">
        <v>114</v>
      </c>
      <c r="C499" s="1039"/>
      <c r="D499" s="1039"/>
      <c r="E499" s="1076"/>
      <c r="F499" s="1055"/>
    </row>
    <row r="500" spans="1:6" s="812" customFormat="1">
      <c r="B500" s="885" t="s">
        <v>178</v>
      </c>
      <c r="C500" s="1039"/>
      <c r="D500" s="1039"/>
      <c r="E500" s="1076"/>
      <c r="F500" s="1055"/>
    </row>
    <row r="501" spans="1:6" s="812" customFormat="1">
      <c r="B501" s="885" t="s">
        <v>116</v>
      </c>
      <c r="C501" s="1039"/>
      <c r="D501" s="1039"/>
      <c r="E501" s="1076"/>
      <c r="F501" s="1055"/>
    </row>
    <row r="502" spans="1:6" s="812" customFormat="1">
      <c r="B502" s="885" t="s">
        <v>117</v>
      </c>
      <c r="C502" s="1039"/>
      <c r="D502" s="1039"/>
      <c r="E502" s="1076"/>
      <c r="F502" s="1055"/>
    </row>
    <row r="503" spans="1:6" s="812" customFormat="1" ht="14.25" customHeight="1">
      <c r="B503" s="867" t="s">
        <v>118</v>
      </c>
      <c r="C503" s="1039"/>
      <c r="D503" s="1039"/>
      <c r="E503" s="1076"/>
      <c r="F503" s="1055"/>
    </row>
    <row r="504" spans="1:6" s="812" customFormat="1">
      <c r="B504" s="867" t="s">
        <v>119</v>
      </c>
      <c r="C504" s="1039"/>
      <c r="D504" s="1039"/>
      <c r="E504" s="1076"/>
      <c r="F504" s="1055"/>
    </row>
    <row r="505" spans="1:6" s="812" customFormat="1">
      <c r="B505" s="867" t="s">
        <v>120</v>
      </c>
      <c r="C505" s="1039"/>
      <c r="D505" s="1039"/>
      <c r="E505" s="1076"/>
      <c r="F505" s="1055"/>
    </row>
    <row r="506" spans="1:6" s="812" customFormat="1">
      <c r="B506" s="869" t="s">
        <v>179</v>
      </c>
      <c r="C506" s="1039"/>
      <c r="D506" s="1039"/>
      <c r="E506" s="1076"/>
      <c r="F506" s="1055"/>
    </row>
    <row r="507" spans="1:6" s="812" customFormat="1">
      <c r="B507" s="885" t="s">
        <v>180</v>
      </c>
      <c r="C507" s="1039"/>
      <c r="D507" s="1039"/>
      <c r="E507" s="1076"/>
      <c r="F507" s="1055"/>
    </row>
    <row r="508" spans="1:6" s="812" customFormat="1" ht="72">
      <c r="B508" s="886" t="s">
        <v>123</v>
      </c>
      <c r="C508" s="1039"/>
      <c r="D508" s="1039"/>
      <c r="E508" s="1076"/>
      <c r="F508" s="1055"/>
    </row>
    <row r="509" spans="1:6" s="812" customFormat="1">
      <c r="B509" s="885" t="s">
        <v>124</v>
      </c>
      <c r="C509" s="1039"/>
      <c r="D509" s="1039"/>
      <c r="E509" s="1076"/>
      <c r="F509" s="1055"/>
    </row>
    <row r="510" spans="1:6" s="812" customFormat="1">
      <c r="B510" s="885" t="s">
        <v>125</v>
      </c>
      <c r="C510" s="1039"/>
      <c r="D510" s="1039"/>
      <c r="E510" s="1076"/>
      <c r="F510" s="1055"/>
    </row>
    <row r="511" spans="1:6" s="812" customFormat="1">
      <c r="B511" s="885" t="s">
        <v>126</v>
      </c>
      <c r="C511" s="1039"/>
      <c r="D511" s="1039"/>
      <c r="E511" s="1076"/>
      <c r="F511" s="1055"/>
    </row>
    <row r="512" spans="1:6" s="812" customFormat="1">
      <c r="B512" s="885" t="s">
        <v>127</v>
      </c>
      <c r="C512" s="1039"/>
      <c r="D512" s="1039"/>
      <c r="E512" s="1076"/>
      <c r="F512" s="1055"/>
    </row>
    <row r="513" spans="2:6" s="812" customFormat="1">
      <c r="B513" s="885" t="s">
        <v>128</v>
      </c>
      <c r="C513" s="1039"/>
      <c r="D513" s="1039"/>
      <c r="E513" s="1076"/>
      <c r="F513" s="1055"/>
    </row>
    <row r="514" spans="2:6" s="812" customFormat="1" ht="17.25" customHeight="1">
      <c r="B514" s="869" t="s">
        <v>181</v>
      </c>
      <c r="C514" s="1039"/>
      <c r="D514" s="1039"/>
      <c r="E514" s="1076"/>
      <c r="F514" s="1055"/>
    </row>
    <row r="515" spans="2:6" s="812" customFormat="1">
      <c r="B515" s="885" t="s">
        <v>130</v>
      </c>
      <c r="C515" s="1039"/>
      <c r="D515" s="1039"/>
      <c r="E515" s="1076"/>
      <c r="F515" s="1055"/>
    </row>
    <row r="516" spans="2:6" s="812" customFormat="1">
      <c r="B516" s="885" t="s">
        <v>131</v>
      </c>
      <c r="C516" s="1039"/>
      <c r="D516" s="1039"/>
      <c r="E516" s="1076"/>
      <c r="F516" s="1055"/>
    </row>
    <row r="517" spans="2:6" s="812" customFormat="1">
      <c r="B517" s="885" t="s">
        <v>132</v>
      </c>
      <c r="C517" s="1039"/>
      <c r="D517" s="1039"/>
      <c r="E517" s="1076"/>
      <c r="F517" s="1055"/>
    </row>
    <row r="518" spans="2:6" s="812" customFormat="1">
      <c r="B518" s="885" t="s">
        <v>182</v>
      </c>
      <c r="C518" s="1039"/>
      <c r="D518" s="1039"/>
      <c r="E518" s="1076"/>
      <c r="F518" s="1055"/>
    </row>
    <row r="519" spans="2:6" s="812" customFormat="1">
      <c r="B519" s="885" t="s">
        <v>183</v>
      </c>
      <c r="C519" s="1039"/>
      <c r="D519" s="1039"/>
      <c r="E519" s="1076"/>
      <c r="F519" s="1055"/>
    </row>
    <row r="520" spans="2:6" s="812" customFormat="1">
      <c r="B520" s="885" t="s">
        <v>133</v>
      </c>
      <c r="C520" s="1039"/>
      <c r="D520" s="1039"/>
      <c r="E520" s="1076"/>
      <c r="F520" s="1055"/>
    </row>
    <row r="521" spans="2:6" s="812" customFormat="1">
      <c r="B521" s="885" t="s">
        <v>134</v>
      </c>
      <c r="C521" s="1039"/>
      <c r="D521" s="1039"/>
      <c r="E521" s="1076"/>
      <c r="F521" s="1055"/>
    </row>
    <row r="522" spans="2:6" s="812" customFormat="1">
      <c r="B522" s="885" t="s">
        <v>135</v>
      </c>
      <c r="C522" s="1039"/>
      <c r="D522" s="1039"/>
      <c r="E522" s="1076"/>
      <c r="F522" s="1055"/>
    </row>
    <row r="523" spans="2:6" s="812" customFormat="1">
      <c r="B523" s="885" t="s">
        <v>184</v>
      </c>
      <c r="C523" s="1039"/>
      <c r="D523" s="1039"/>
      <c r="E523" s="1076"/>
      <c r="F523" s="1055"/>
    </row>
    <row r="524" spans="2:6" s="812" customFormat="1">
      <c r="B524" s="885" t="s">
        <v>185</v>
      </c>
      <c r="C524" s="1039"/>
      <c r="D524" s="1039"/>
      <c r="E524" s="1076"/>
      <c r="F524" s="1055"/>
    </row>
    <row r="525" spans="2:6" s="812" customFormat="1">
      <c r="B525" s="885" t="s">
        <v>138</v>
      </c>
      <c r="C525" s="1039"/>
      <c r="D525" s="1039"/>
      <c r="E525" s="1076"/>
      <c r="F525" s="1055"/>
    </row>
    <row r="526" spans="2:6" s="812" customFormat="1">
      <c r="B526" s="885" t="s">
        <v>139</v>
      </c>
      <c r="C526" s="1039"/>
      <c r="D526" s="1039"/>
      <c r="E526" s="1076"/>
      <c r="F526" s="1055"/>
    </row>
    <row r="527" spans="2:6" s="812" customFormat="1">
      <c r="B527" s="885" t="s">
        <v>140</v>
      </c>
      <c r="C527" s="1039"/>
      <c r="D527" s="1039"/>
      <c r="E527" s="1076"/>
      <c r="F527" s="1055"/>
    </row>
    <row r="528" spans="2:6" s="812" customFormat="1" ht="28.8">
      <c r="B528" s="885" t="s">
        <v>141</v>
      </c>
      <c r="C528" s="1039"/>
      <c r="D528" s="1039"/>
      <c r="E528" s="1076"/>
      <c r="F528" s="1055"/>
    </row>
    <row r="529" spans="1:6" s="812" customFormat="1">
      <c r="B529" s="885"/>
      <c r="C529" s="1039"/>
      <c r="D529" s="1039"/>
      <c r="E529" s="1076"/>
      <c r="F529" s="1055"/>
    </row>
    <row r="530" spans="1:6" s="812" customFormat="1" ht="57.6">
      <c r="B530" s="844" t="s">
        <v>186</v>
      </c>
      <c r="C530" s="1039"/>
      <c r="D530" s="1039"/>
      <c r="E530" s="1076"/>
      <c r="F530" s="1055"/>
    </row>
    <row r="531" spans="1:6" s="812" customFormat="1">
      <c r="B531" s="885" t="s">
        <v>143</v>
      </c>
      <c r="C531" s="1039"/>
      <c r="D531" s="1039"/>
      <c r="E531" s="1076"/>
      <c r="F531" s="1055"/>
    </row>
    <row r="532" spans="1:6" s="812" customFormat="1">
      <c r="B532" s="812" t="s">
        <v>144</v>
      </c>
      <c r="C532" s="1039"/>
      <c r="D532" s="1039"/>
      <c r="E532" s="1076"/>
      <c r="F532" s="1055"/>
    </row>
    <row r="533" spans="1:6" s="812" customFormat="1">
      <c r="B533" s="812" t="s">
        <v>145</v>
      </c>
      <c r="C533" s="1039"/>
      <c r="D533" s="1039"/>
      <c r="E533" s="1076"/>
      <c r="F533" s="1055"/>
    </row>
    <row r="534" spans="1:6" s="812" customFormat="1" ht="28.8">
      <c r="B534" s="844" t="s">
        <v>376</v>
      </c>
      <c r="C534" s="1039"/>
      <c r="D534" s="1039"/>
      <c r="E534" s="1076"/>
      <c r="F534" s="1055"/>
    </row>
    <row r="535" spans="1:6">
      <c r="A535" s="884"/>
      <c r="B535" s="844" t="s">
        <v>377</v>
      </c>
      <c r="C535" s="1043"/>
      <c r="D535" s="1043"/>
      <c r="F535" s="1266"/>
    </row>
    <row r="536" spans="1:6">
      <c r="A536" s="884"/>
      <c r="B536" s="844" t="s">
        <v>378</v>
      </c>
      <c r="C536" s="1043"/>
      <c r="D536" s="1043"/>
      <c r="F536" s="1266"/>
    </row>
    <row r="537" spans="1:6">
      <c r="A537" s="884"/>
      <c r="B537" s="844" t="s">
        <v>187</v>
      </c>
      <c r="C537" s="1043"/>
      <c r="D537" s="1043"/>
      <c r="F537" s="1266"/>
    </row>
    <row r="538" spans="1:6">
      <c r="A538" s="884"/>
      <c r="B538" s="844" t="s">
        <v>380</v>
      </c>
      <c r="C538" s="1043"/>
      <c r="D538" s="1043"/>
      <c r="F538" s="1266"/>
    </row>
    <row r="539" spans="1:6">
      <c r="A539" s="884"/>
      <c r="B539" s="844" t="s">
        <v>381</v>
      </c>
      <c r="C539" s="1043"/>
      <c r="D539" s="1043"/>
      <c r="F539" s="1266"/>
    </row>
    <row r="540" spans="1:6" ht="28.8">
      <c r="A540" s="884"/>
      <c r="B540" s="844" t="s">
        <v>357</v>
      </c>
      <c r="C540" s="1043"/>
      <c r="D540" s="1043"/>
      <c r="F540" s="1266"/>
    </row>
    <row r="541" spans="1:6">
      <c r="A541" s="884"/>
      <c r="B541" s="844" t="s">
        <v>358</v>
      </c>
      <c r="C541" s="1043"/>
      <c r="D541" s="1043"/>
      <c r="F541" s="1266"/>
    </row>
    <row r="542" spans="1:6">
      <c r="A542" s="884"/>
      <c r="B542" s="844" t="s">
        <v>359</v>
      </c>
      <c r="C542" s="1043"/>
      <c r="D542" s="1043"/>
      <c r="F542" s="1266"/>
    </row>
    <row r="543" spans="1:6">
      <c r="A543" s="884"/>
      <c r="B543" s="844" t="s">
        <v>360</v>
      </c>
      <c r="C543" s="1043"/>
      <c r="D543" s="1043"/>
      <c r="F543" s="1266"/>
    </row>
    <row r="544" spans="1:6" ht="43.2">
      <c r="A544" s="884"/>
      <c r="B544" s="844" t="s">
        <v>361</v>
      </c>
      <c r="C544" s="1043"/>
      <c r="D544" s="1043"/>
      <c r="F544" s="1266"/>
    </row>
    <row r="545" spans="1:6" ht="28.8">
      <c r="A545" s="884"/>
      <c r="B545" s="844" t="s">
        <v>362</v>
      </c>
      <c r="C545" s="1043"/>
      <c r="D545" s="1043"/>
      <c r="F545" s="1266"/>
    </row>
    <row r="546" spans="1:6" ht="28.8">
      <c r="A546" s="884"/>
      <c r="B546" s="844" t="s">
        <v>382</v>
      </c>
      <c r="C546" s="1043"/>
      <c r="D546" s="1043"/>
      <c r="F546" s="1266"/>
    </row>
    <row r="547" spans="1:6">
      <c r="A547" s="884"/>
      <c r="B547" s="844" t="s">
        <v>383</v>
      </c>
      <c r="C547" s="1043"/>
      <c r="D547" s="1043"/>
      <c r="F547" s="1266"/>
    </row>
    <row r="548" spans="1:6">
      <c r="A548" s="884"/>
      <c r="B548" s="844" t="s">
        <v>188</v>
      </c>
      <c r="C548" s="1043"/>
      <c r="D548" s="1043"/>
      <c r="F548" s="1266"/>
    </row>
    <row r="549" spans="1:6">
      <c r="A549" s="884"/>
      <c r="B549" s="844" t="s">
        <v>189</v>
      </c>
      <c r="C549" s="1043"/>
      <c r="D549" s="1043"/>
      <c r="F549" s="1266"/>
    </row>
    <row r="550" spans="1:6">
      <c r="A550" s="884"/>
      <c r="B550" s="844" t="s">
        <v>365</v>
      </c>
      <c r="C550" s="1043"/>
      <c r="D550" s="1043"/>
      <c r="F550" s="1266"/>
    </row>
    <row r="551" spans="1:6">
      <c r="A551" s="884"/>
      <c r="B551" s="844" t="s">
        <v>366</v>
      </c>
      <c r="C551" s="1043"/>
      <c r="D551" s="1043"/>
      <c r="F551" s="1266"/>
    </row>
    <row r="552" spans="1:6">
      <c r="A552" s="884"/>
      <c r="B552" s="887" t="s">
        <v>367</v>
      </c>
      <c r="C552" s="1043"/>
      <c r="D552" s="1043"/>
      <c r="F552" s="1266"/>
    </row>
    <row r="553" spans="1:6">
      <c r="A553" s="884"/>
      <c r="B553" s="844" t="s">
        <v>368</v>
      </c>
      <c r="C553" s="1043"/>
      <c r="D553" s="1043"/>
      <c r="F553" s="1266"/>
    </row>
    <row r="554" spans="1:6">
      <c r="A554" s="884"/>
      <c r="B554" s="844" t="s">
        <v>384</v>
      </c>
      <c r="C554" s="1043"/>
      <c r="D554" s="1043"/>
      <c r="F554" s="1266"/>
    </row>
    <row r="555" spans="1:6">
      <c r="A555" s="884"/>
      <c r="B555" s="844" t="s">
        <v>385</v>
      </c>
      <c r="C555" s="1043"/>
      <c r="D555" s="1043"/>
      <c r="F555" s="1266"/>
    </row>
    <row r="556" spans="1:6" ht="28.8">
      <c r="A556" s="884"/>
      <c r="B556" s="844" t="s">
        <v>305</v>
      </c>
      <c r="C556" s="1043"/>
      <c r="D556" s="1043"/>
      <c r="F556" s="1266"/>
    </row>
    <row r="557" spans="1:6">
      <c r="A557" s="884"/>
      <c r="B557" s="844" t="s">
        <v>306</v>
      </c>
      <c r="C557" s="1043"/>
      <c r="D557" s="1043"/>
      <c r="F557" s="1266"/>
    </row>
    <row r="558" spans="1:6" ht="28.8">
      <c r="A558" s="884"/>
      <c r="B558" s="844" t="s">
        <v>190</v>
      </c>
      <c r="C558" s="1043"/>
      <c r="D558" s="1043"/>
      <c r="F558" s="1266"/>
    </row>
    <row r="559" spans="1:6">
      <c r="A559" s="884"/>
      <c r="B559" s="844" t="s">
        <v>370</v>
      </c>
      <c r="C559" s="1043"/>
      <c r="D559" s="1043"/>
      <c r="F559" s="1266"/>
    </row>
    <row r="560" spans="1:6">
      <c r="A560" s="884"/>
      <c r="B560" s="844" t="s">
        <v>191</v>
      </c>
      <c r="C560" s="1043"/>
      <c r="D560" s="1043"/>
      <c r="F560" s="1266"/>
    </row>
    <row r="561" spans="1:6" ht="28.8">
      <c r="A561" s="884"/>
      <c r="B561" s="844" t="s">
        <v>372</v>
      </c>
      <c r="C561" s="1043"/>
      <c r="D561" s="1043"/>
      <c r="F561" s="1266"/>
    </row>
    <row r="562" spans="1:6">
      <c r="A562" s="884"/>
      <c r="B562" s="844" t="s">
        <v>373</v>
      </c>
      <c r="C562" s="1043"/>
      <c r="D562" s="1043"/>
      <c r="F562" s="1266"/>
    </row>
    <row r="563" spans="1:6" ht="28.8">
      <c r="A563" s="884"/>
      <c r="B563" s="844" t="s">
        <v>372</v>
      </c>
      <c r="C563" s="1043"/>
      <c r="D563" s="1043"/>
      <c r="F563" s="1266"/>
    </row>
    <row r="564" spans="1:6">
      <c r="A564" s="884"/>
      <c r="B564" s="844" t="s">
        <v>373</v>
      </c>
      <c r="C564" s="1043"/>
      <c r="D564" s="1043"/>
      <c r="F564" s="1266"/>
    </row>
    <row r="565" spans="1:6">
      <c r="A565" s="884"/>
      <c r="B565" s="844"/>
      <c r="C565" s="1043"/>
      <c r="D565" s="1043"/>
      <c r="F565" s="1266"/>
    </row>
    <row r="566" spans="1:6" s="872" customFormat="1">
      <c r="A566" s="884"/>
      <c r="B566" s="846" t="s">
        <v>147</v>
      </c>
      <c r="C566" s="1043"/>
      <c r="D566" s="1043"/>
      <c r="E566" s="1073"/>
      <c r="F566" s="1266"/>
    </row>
    <row r="567" spans="1:6">
      <c r="A567" s="884"/>
      <c r="B567" s="846" t="s">
        <v>148</v>
      </c>
      <c r="C567" s="1043" t="s">
        <v>834</v>
      </c>
      <c r="D567" s="1043">
        <v>1</v>
      </c>
      <c r="F567" s="1266">
        <f>D567*E567</f>
        <v>0</v>
      </c>
    </row>
    <row r="568" spans="1:6">
      <c r="A568" s="884"/>
      <c r="B568" s="846"/>
      <c r="C568" s="1043"/>
      <c r="D568" s="1043"/>
      <c r="F568" s="1266"/>
    </row>
    <row r="569" spans="1:6">
      <c r="A569" s="884" t="s">
        <v>1163</v>
      </c>
      <c r="B569" s="846" t="s">
        <v>149</v>
      </c>
      <c r="C569" s="1043"/>
      <c r="D569" s="1043"/>
      <c r="F569" s="1266"/>
    </row>
    <row r="570" spans="1:6" ht="97.2" customHeight="1">
      <c r="B570" s="846" t="s">
        <v>150</v>
      </c>
      <c r="C570" s="1043" t="s">
        <v>1216</v>
      </c>
      <c r="D570" s="1082">
        <f>2860-2240</f>
        <v>620</v>
      </c>
      <c r="F570" s="1266">
        <f>D570*E570</f>
        <v>0</v>
      </c>
    </row>
    <row r="571" spans="1:6">
      <c r="A571" s="884"/>
      <c r="B571" s="846"/>
      <c r="C571" s="1043"/>
      <c r="D571" s="1043"/>
      <c r="F571" s="1266"/>
    </row>
    <row r="572" spans="1:6">
      <c r="A572" s="884" t="s">
        <v>1165</v>
      </c>
      <c r="B572" s="846" t="s">
        <v>151</v>
      </c>
      <c r="C572" s="1043"/>
      <c r="D572" s="1043"/>
      <c r="F572" s="1266"/>
    </row>
    <row r="573" spans="1:6" ht="42.75" customHeight="1">
      <c r="B573" s="846" t="s">
        <v>152</v>
      </c>
      <c r="C573" s="1043"/>
      <c r="D573" s="1043"/>
      <c r="F573" s="1266"/>
    </row>
    <row r="574" spans="1:6" ht="16.2">
      <c r="B574" s="846" t="s">
        <v>153</v>
      </c>
      <c r="C574" s="1043" t="s">
        <v>227</v>
      </c>
      <c r="D574" s="1043">
        <f>188-182</f>
        <v>6</v>
      </c>
      <c r="F574" s="1266">
        <f>D574*E574</f>
        <v>0</v>
      </c>
    </row>
    <row r="575" spans="1:6" ht="16.2">
      <c r="B575" s="846" t="s">
        <v>154</v>
      </c>
      <c r="C575" s="1043" t="s">
        <v>227</v>
      </c>
      <c r="D575" s="1043">
        <f>46-15</f>
        <v>31</v>
      </c>
      <c r="F575" s="1266">
        <f>D575*E575</f>
        <v>0</v>
      </c>
    </row>
    <row r="576" spans="1:6" ht="14.25" customHeight="1">
      <c r="A576" s="884"/>
      <c r="B576" s="846"/>
      <c r="C576" s="1043"/>
      <c r="D576" s="1043"/>
      <c r="F576" s="1266"/>
    </row>
    <row r="577" spans="1:6">
      <c r="A577" s="884" t="s">
        <v>1167</v>
      </c>
      <c r="B577" s="846" t="s">
        <v>155</v>
      </c>
      <c r="C577" s="1043"/>
      <c r="D577" s="1043"/>
      <c r="F577" s="1266"/>
    </row>
    <row r="578" spans="1:6" ht="57.6">
      <c r="A578" s="884"/>
      <c r="B578" s="888" t="s">
        <v>156</v>
      </c>
      <c r="C578" s="1043"/>
      <c r="D578" s="1043"/>
      <c r="F578" s="1266"/>
    </row>
    <row r="579" spans="1:6">
      <c r="A579" s="884"/>
      <c r="B579" s="846" t="s">
        <v>192</v>
      </c>
      <c r="C579" s="1043" t="s">
        <v>1173</v>
      </c>
      <c r="D579" s="1043">
        <v>19</v>
      </c>
      <c r="F579" s="1266">
        <f>D579*E579</f>
        <v>0</v>
      </c>
    </row>
    <row r="580" spans="1:6">
      <c r="A580" s="884"/>
      <c r="B580" s="846"/>
      <c r="C580" s="1043"/>
      <c r="D580" s="1043"/>
      <c r="F580" s="1266"/>
    </row>
    <row r="581" spans="1:6" ht="43.2">
      <c r="A581" s="884"/>
      <c r="B581" s="846" t="s">
        <v>193</v>
      </c>
      <c r="C581" s="1043" t="s">
        <v>1173</v>
      </c>
      <c r="D581" s="1043">
        <v>1</v>
      </c>
      <c r="F581" s="1266">
        <f>D581*E581</f>
        <v>0</v>
      </c>
    </row>
    <row r="582" spans="1:6">
      <c r="A582" s="884"/>
      <c r="B582" s="888"/>
      <c r="C582" s="1043" t="s">
        <v>1173</v>
      </c>
      <c r="D582" s="1043">
        <v>2</v>
      </c>
      <c r="F582" s="1266">
        <f>D582*E582</f>
        <v>0</v>
      </c>
    </row>
    <row r="583" spans="1:6">
      <c r="A583" s="884"/>
      <c r="B583" s="846"/>
      <c r="C583" s="1043"/>
      <c r="D583" s="1043"/>
      <c r="F583" s="1266"/>
    </row>
    <row r="584" spans="1:6">
      <c r="A584" s="884" t="s">
        <v>1169</v>
      </c>
      <c r="B584" s="846" t="s">
        <v>169</v>
      </c>
      <c r="C584" s="1043" t="s">
        <v>834</v>
      </c>
      <c r="D584" s="1043">
        <v>1</v>
      </c>
      <c r="F584" s="1266">
        <f>D584*E584</f>
        <v>0</v>
      </c>
    </row>
    <row r="585" spans="1:6">
      <c r="A585" s="884"/>
      <c r="B585" s="846"/>
      <c r="C585" s="1043"/>
      <c r="D585" s="1043"/>
      <c r="F585" s="1266"/>
    </row>
    <row r="586" spans="1:6" ht="28.8">
      <c r="A586" s="884" t="s">
        <v>1170</v>
      </c>
      <c r="B586" s="846" t="s">
        <v>170</v>
      </c>
      <c r="C586" s="1043" t="s">
        <v>834</v>
      </c>
      <c r="D586" s="1043">
        <v>1</v>
      </c>
      <c r="F586" s="1266">
        <f>D586*E586</f>
        <v>0</v>
      </c>
    </row>
    <row r="587" spans="1:6">
      <c r="A587" s="884"/>
      <c r="B587" s="846"/>
      <c r="C587" s="1043"/>
      <c r="D587" s="1043"/>
      <c r="F587" s="1266"/>
    </row>
    <row r="588" spans="1:6" s="813" customFormat="1" ht="43.2">
      <c r="A588" s="884" t="s">
        <v>1174</v>
      </c>
      <c r="B588" s="846" t="s">
        <v>194</v>
      </c>
      <c r="C588" s="1043" t="s">
        <v>834</v>
      </c>
      <c r="D588" s="1043">
        <v>1</v>
      </c>
      <c r="E588" s="1021"/>
      <c r="F588" s="1266">
        <f>D588*E588</f>
        <v>0</v>
      </c>
    </row>
    <row r="589" spans="1:6" s="813" customFormat="1">
      <c r="A589" s="884"/>
      <c r="B589" s="846"/>
      <c r="C589" s="1043"/>
      <c r="D589" s="1043"/>
      <c r="E589" s="1021"/>
      <c r="F589" s="1266"/>
    </row>
    <row r="590" spans="1:6" s="813" customFormat="1" ht="57" customHeight="1">
      <c r="A590" s="884" t="s">
        <v>1175</v>
      </c>
      <c r="B590" s="846" t="s">
        <v>172</v>
      </c>
      <c r="C590" s="1043" t="s">
        <v>834</v>
      </c>
      <c r="D590" s="1043">
        <v>1</v>
      </c>
      <c r="E590" s="1021"/>
      <c r="F590" s="1266">
        <f>D590*E590</f>
        <v>0</v>
      </c>
    </row>
    <row r="591" spans="1:6" s="816" customFormat="1">
      <c r="A591" s="884"/>
      <c r="B591" s="846"/>
      <c r="C591" s="1077"/>
      <c r="D591" s="1077"/>
      <c r="E591" s="1078"/>
      <c r="F591" s="1266"/>
    </row>
    <row r="592" spans="1:6" s="816" customFormat="1" ht="15" thickBot="1">
      <c r="A592" s="884" t="s">
        <v>1176</v>
      </c>
      <c r="B592" s="846" t="s">
        <v>173</v>
      </c>
      <c r="C592" s="1043" t="s">
        <v>834</v>
      </c>
      <c r="D592" s="1043">
        <v>1</v>
      </c>
      <c r="E592" s="1021"/>
      <c r="F592" s="1266">
        <f>D592*E592</f>
        <v>0</v>
      </c>
    </row>
    <row r="593" spans="1:6" s="863" customFormat="1">
      <c r="A593" s="889"/>
      <c r="B593" s="890"/>
      <c r="C593" s="1079"/>
      <c r="D593" s="1079"/>
      <c r="E593" s="1080" t="s">
        <v>661</v>
      </c>
      <c r="F593" s="1274">
        <f>SUM(F492:F592)</f>
        <v>0</v>
      </c>
    </row>
    <row r="594" spans="1:6" s="863" customFormat="1">
      <c r="A594" s="891"/>
      <c r="B594" s="874"/>
      <c r="C594" s="1026"/>
      <c r="D594" s="1026"/>
      <c r="E594" s="1081"/>
      <c r="F594" s="1275"/>
    </row>
    <row r="595" spans="1:6" s="863" customFormat="1" ht="15" thickBot="1">
      <c r="A595" s="891"/>
      <c r="B595" s="874"/>
      <c r="C595" s="1026"/>
      <c r="D595" s="1026"/>
      <c r="E595" s="1081"/>
      <c r="F595" s="1275"/>
    </row>
    <row r="596" spans="1:6" s="816" customFormat="1" ht="29.4" thickTop="1">
      <c r="A596" s="840"/>
      <c r="B596" s="840" t="s">
        <v>195</v>
      </c>
      <c r="C596" s="841" t="s">
        <v>704</v>
      </c>
      <c r="D596" s="841" t="s">
        <v>705</v>
      </c>
      <c r="E596" s="1036" t="s">
        <v>706</v>
      </c>
      <c r="F596" s="1267" t="s">
        <v>707</v>
      </c>
    </row>
    <row r="597" spans="1:6" ht="57.6">
      <c r="A597" s="884" t="s">
        <v>1161</v>
      </c>
      <c r="B597" s="867" t="s">
        <v>175</v>
      </c>
      <c r="C597" s="1043"/>
      <c r="D597" s="1043"/>
      <c r="F597" s="1266"/>
    </row>
    <row r="598" spans="1:6" s="812" customFormat="1" ht="16.2">
      <c r="B598" s="885" t="s">
        <v>230</v>
      </c>
      <c r="C598" s="1039"/>
      <c r="D598" s="1039"/>
      <c r="E598" s="1076"/>
      <c r="F598" s="1055"/>
    </row>
    <row r="599" spans="1:6" s="812" customFormat="1">
      <c r="B599" s="885" t="s">
        <v>110</v>
      </c>
      <c r="C599" s="1039"/>
      <c r="D599" s="1039"/>
      <c r="E599" s="1076"/>
      <c r="F599" s="1055"/>
    </row>
    <row r="600" spans="1:6" s="812" customFormat="1">
      <c r="B600" s="885" t="s">
        <v>196</v>
      </c>
      <c r="C600" s="1039"/>
      <c r="D600" s="1039"/>
      <c r="E600" s="1076"/>
      <c r="F600" s="1055"/>
    </row>
    <row r="601" spans="1:6" s="872" customFormat="1">
      <c r="A601" s="884"/>
      <c r="B601" s="846" t="s">
        <v>112</v>
      </c>
      <c r="C601" s="1043"/>
      <c r="D601" s="1043"/>
      <c r="E601" s="1073"/>
      <c r="F601" s="1266"/>
    </row>
    <row r="602" spans="1:6" s="872" customFormat="1" ht="43.2">
      <c r="A602" s="884"/>
      <c r="B602" s="846" t="s">
        <v>177</v>
      </c>
      <c r="C602" s="1043"/>
      <c r="D602" s="1043"/>
      <c r="E602" s="1073"/>
      <c r="F602" s="1266"/>
    </row>
    <row r="603" spans="1:6" s="812" customFormat="1" ht="16.2">
      <c r="B603" s="885" t="s">
        <v>231</v>
      </c>
      <c r="C603" s="1039"/>
      <c r="D603" s="1039"/>
      <c r="E603" s="1076"/>
      <c r="F603" s="1055"/>
    </row>
    <row r="604" spans="1:6" s="812" customFormat="1">
      <c r="B604" s="885" t="s">
        <v>114</v>
      </c>
      <c r="C604" s="1039"/>
      <c r="D604" s="1039"/>
      <c r="E604" s="1076"/>
      <c r="F604" s="1055"/>
    </row>
    <row r="605" spans="1:6" s="812" customFormat="1">
      <c r="B605" s="885" t="s">
        <v>197</v>
      </c>
      <c r="C605" s="1039"/>
      <c r="D605" s="1039"/>
      <c r="E605" s="1076"/>
      <c r="F605" s="1055"/>
    </row>
    <row r="606" spans="1:6" s="812" customFormat="1">
      <c r="B606" s="885" t="s">
        <v>116</v>
      </c>
      <c r="C606" s="1039"/>
      <c r="D606" s="1039"/>
      <c r="E606" s="1076"/>
      <c r="F606" s="1055"/>
    </row>
    <row r="607" spans="1:6" s="812" customFormat="1">
      <c r="B607" s="885" t="s">
        <v>117</v>
      </c>
      <c r="C607" s="1039"/>
      <c r="D607" s="1039"/>
      <c r="E607" s="1076"/>
      <c r="F607" s="1055"/>
    </row>
    <row r="608" spans="1:6" s="812" customFormat="1" ht="14.25" customHeight="1">
      <c r="B608" s="867" t="s">
        <v>118</v>
      </c>
      <c r="C608" s="1039"/>
      <c r="D608" s="1039"/>
      <c r="E608" s="1076"/>
      <c r="F608" s="1055"/>
    </row>
    <row r="609" spans="2:6" s="812" customFormat="1">
      <c r="B609" s="867" t="s">
        <v>119</v>
      </c>
      <c r="C609" s="1039"/>
      <c r="D609" s="1039"/>
      <c r="E609" s="1076"/>
      <c r="F609" s="1055"/>
    </row>
    <row r="610" spans="2:6" s="812" customFormat="1">
      <c r="B610" s="867" t="s">
        <v>120</v>
      </c>
      <c r="C610" s="1039"/>
      <c r="D610" s="1039"/>
      <c r="E610" s="1076"/>
      <c r="F610" s="1055"/>
    </row>
    <row r="611" spans="2:6" s="812" customFormat="1">
      <c r="B611" s="869" t="s">
        <v>198</v>
      </c>
      <c r="C611" s="1039"/>
      <c r="D611" s="1039"/>
      <c r="E611" s="1076"/>
      <c r="F611" s="1055"/>
    </row>
    <row r="612" spans="2:6" s="812" customFormat="1">
      <c r="B612" s="885" t="s">
        <v>199</v>
      </c>
      <c r="C612" s="1039"/>
      <c r="D612" s="1039"/>
      <c r="E612" s="1076"/>
      <c r="F612" s="1055"/>
    </row>
    <row r="613" spans="2:6" s="812" customFormat="1" ht="72">
      <c r="B613" s="886" t="s">
        <v>123</v>
      </c>
      <c r="C613" s="1039"/>
      <c r="D613" s="1039"/>
      <c r="E613" s="1076"/>
      <c r="F613" s="1055"/>
    </row>
    <row r="614" spans="2:6" s="812" customFormat="1">
      <c r="B614" s="885" t="s">
        <v>124</v>
      </c>
      <c r="C614" s="1039"/>
      <c r="D614" s="1039"/>
      <c r="E614" s="1076"/>
      <c r="F614" s="1055"/>
    </row>
    <row r="615" spans="2:6" s="812" customFormat="1">
      <c r="B615" s="885" t="s">
        <v>125</v>
      </c>
      <c r="C615" s="1039"/>
      <c r="D615" s="1039"/>
      <c r="E615" s="1076"/>
      <c r="F615" s="1055"/>
    </row>
    <row r="616" spans="2:6" s="812" customFormat="1">
      <c r="B616" s="885" t="s">
        <v>126</v>
      </c>
      <c r="C616" s="1039"/>
      <c r="D616" s="1039"/>
      <c r="E616" s="1076"/>
      <c r="F616" s="1055"/>
    </row>
    <row r="617" spans="2:6" s="812" customFormat="1">
      <c r="B617" s="885" t="s">
        <v>127</v>
      </c>
      <c r="C617" s="1039"/>
      <c r="D617" s="1039"/>
      <c r="E617" s="1076"/>
      <c r="F617" s="1055"/>
    </row>
    <row r="618" spans="2:6" s="812" customFormat="1">
      <c r="B618" s="885" t="s">
        <v>128</v>
      </c>
      <c r="C618" s="1039"/>
      <c r="D618" s="1039"/>
      <c r="E618" s="1076"/>
      <c r="F618" s="1055"/>
    </row>
    <row r="619" spans="2:6" s="812" customFormat="1" ht="17.25" customHeight="1">
      <c r="B619" s="869" t="s">
        <v>181</v>
      </c>
      <c r="C619" s="1039"/>
      <c r="D619" s="1039"/>
      <c r="E619" s="1076"/>
      <c r="F619" s="1055"/>
    </row>
    <row r="620" spans="2:6" s="812" customFormat="1">
      <c r="B620" s="885" t="s">
        <v>130</v>
      </c>
      <c r="C620" s="1039"/>
      <c r="D620" s="1039"/>
      <c r="E620" s="1076"/>
      <c r="F620" s="1055"/>
    </row>
    <row r="621" spans="2:6" s="812" customFormat="1">
      <c r="B621" s="885" t="s">
        <v>131</v>
      </c>
      <c r="C621" s="1039"/>
      <c r="D621" s="1039"/>
      <c r="E621" s="1076"/>
      <c r="F621" s="1055"/>
    </row>
    <row r="622" spans="2:6" s="812" customFormat="1">
      <c r="B622" s="885" t="s">
        <v>132</v>
      </c>
      <c r="C622" s="1039"/>
      <c r="D622" s="1039"/>
      <c r="E622" s="1076"/>
      <c r="F622" s="1055"/>
    </row>
    <row r="623" spans="2:6" s="812" customFormat="1">
      <c r="B623" s="885" t="s">
        <v>182</v>
      </c>
      <c r="C623" s="1039"/>
      <c r="D623" s="1039"/>
      <c r="E623" s="1076"/>
      <c r="F623" s="1055"/>
    </row>
    <row r="624" spans="2:6" s="812" customFormat="1">
      <c r="B624" s="885" t="s">
        <v>183</v>
      </c>
      <c r="C624" s="1039"/>
      <c r="D624" s="1039"/>
      <c r="E624" s="1076"/>
      <c r="F624" s="1055"/>
    </row>
    <row r="625" spans="1:6" s="812" customFormat="1">
      <c r="B625" s="885" t="s">
        <v>133</v>
      </c>
      <c r="C625" s="1039"/>
      <c r="D625" s="1039"/>
      <c r="E625" s="1076"/>
      <c r="F625" s="1055"/>
    </row>
    <row r="626" spans="1:6" s="812" customFormat="1">
      <c r="B626" s="885" t="s">
        <v>134</v>
      </c>
      <c r="C626" s="1039"/>
      <c r="D626" s="1039"/>
      <c r="E626" s="1076"/>
      <c r="F626" s="1055"/>
    </row>
    <row r="627" spans="1:6" s="812" customFormat="1">
      <c r="B627" s="885" t="s">
        <v>135</v>
      </c>
      <c r="C627" s="1039"/>
      <c r="D627" s="1039"/>
      <c r="E627" s="1076"/>
      <c r="F627" s="1055"/>
    </row>
    <row r="628" spans="1:6" s="812" customFormat="1">
      <c r="B628" s="885" t="s">
        <v>200</v>
      </c>
      <c r="C628" s="1039"/>
      <c r="D628" s="1039"/>
      <c r="E628" s="1076"/>
      <c r="F628" s="1055"/>
    </row>
    <row r="629" spans="1:6" s="812" customFormat="1">
      <c r="B629" s="885" t="s">
        <v>137</v>
      </c>
      <c r="C629" s="1039"/>
      <c r="D629" s="1039"/>
      <c r="E629" s="1076"/>
      <c r="F629" s="1055"/>
    </row>
    <row r="630" spans="1:6" s="812" customFormat="1">
      <c r="B630" s="885" t="s">
        <v>201</v>
      </c>
      <c r="C630" s="1039"/>
      <c r="D630" s="1039"/>
      <c r="E630" s="1076"/>
      <c r="F630" s="1055"/>
    </row>
    <row r="631" spans="1:6" s="812" customFormat="1">
      <c r="B631" s="885" t="s">
        <v>139</v>
      </c>
      <c r="C631" s="1039"/>
      <c r="D631" s="1039"/>
      <c r="E631" s="1076"/>
      <c r="F631" s="1055"/>
    </row>
    <row r="632" spans="1:6" s="812" customFormat="1">
      <c r="B632" s="885" t="s">
        <v>140</v>
      </c>
      <c r="C632" s="1039"/>
      <c r="D632" s="1039"/>
      <c r="E632" s="1076"/>
      <c r="F632" s="1055"/>
    </row>
    <row r="633" spans="1:6" s="812" customFormat="1" ht="28.8">
      <c r="B633" s="885" t="s">
        <v>141</v>
      </c>
      <c r="C633" s="1039"/>
      <c r="D633" s="1039"/>
      <c r="E633" s="1076"/>
      <c r="F633" s="1055"/>
    </row>
    <row r="634" spans="1:6" s="812" customFormat="1">
      <c r="B634" s="885"/>
      <c r="C634" s="1039"/>
      <c r="D634" s="1039"/>
      <c r="E634" s="1076"/>
      <c r="F634" s="1055"/>
    </row>
    <row r="635" spans="1:6" s="812" customFormat="1" ht="57.6">
      <c r="B635" s="844" t="s">
        <v>186</v>
      </c>
      <c r="C635" s="1039"/>
      <c r="D635" s="1039"/>
      <c r="E635" s="1076"/>
      <c r="F635" s="1055"/>
    </row>
    <row r="636" spans="1:6" s="812" customFormat="1">
      <c r="B636" s="885" t="s">
        <v>143</v>
      </c>
      <c r="C636" s="1039"/>
      <c r="D636" s="1039"/>
      <c r="E636" s="1076"/>
      <c r="F636" s="1055"/>
    </row>
    <row r="637" spans="1:6" s="812" customFormat="1">
      <c r="B637" s="812" t="s">
        <v>144</v>
      </c>
      <c r="C637" s="1039"/>
      <c r="D637" s="1039"/>
      <c r="E637" s="1076"/>
      <c r="F637" s="1055"/>
    </row>
    <row r="638" spans="1:6" s="812" customFormat="1">
      <c r="B638" s="812" t="s">
        <v>145</v>
      </c>
      <c r="C638" s="1039"/>
      <c r="D638" s="1039"/>
      <c r="E638" s="1076"/>
      <c r="F638" s="1055"/>
    </row>
    <row r="639" spans="1:6" s="812" customFormat="1" ht="28.8">
      <c r="B639" s="844" t="s">
        <v>376</v>
      </c>
      <c r="C639" s="1039"/>
      <c r="D639" s="1039"/>
      <c r="E639" s="1076"/>
      <c r="F639" s="1055"/>
    </row>
    <row r="640" spans="1:6">
      <c r="A640" s="884"/>
      <c r="B640" s="844" t="s">
        <v>377</v>
      </c>
      <c r="C640" s="1043"/>
      <c r="D640" s="1043"/>
      <c r="F640" s="1266"/>
    </row>
    <row r="641" spans="1:6">
      <c r="A641" s="884"/>
      <c r="B641" s="844" t="s">
        <v>378</v>
      </c>
      <c r="C641" s="1043"/>
      <c r="D641" s="1043"/>
      <c r="F641" s="1266"/>
    </row>
    <row r="642" spans="1:6">
      <c r="A642" s="884"/>
      <c r="B642" s="844" t="s">
        <v>202</v>
      </c>
      <c r="C642" s="1043"/>
      <c r="D642" s="1043"/>
      <c r="F642" s="1266"/>
    </row>
    <row r="643" spans="1:6">
      <c r="A643" s="884"/>
      <c r="B643" s="844" t="s">
        <v>380</v>
      </c>
      <c r="C643" s="1043"/>
      <c r="D643" s="1043"/>
      <c r="F643" s="1266"/>
    </row>
    <row r="644" spans="1:6">
      <c r="A644" s="884"/>
      <c r="B644" s="844" t="s">
        <v>381</v>
      </c>
      <c r="C644" s="1043"/>
      <c r="D644" s="1043"/>
      <c r="F644" s="1266"/>
    </row>
    <row r="645" spans="1:6" ht="28.8">
      <c r="A645" s="884"/>
      <c r="B645" s="844" t="s">
        <v>357</v>
      </c>
      <c r="C645" s="1043"/>
      <c r="D645" s="1043"/>
      <c r="F645" s="1266"/>
    </row>
    <row r="646" spans="1:6">
      <c r="A646" s="884"/>
      <c r="B646" s="844" t="s">
        <v>358</v>
      </c>
      <c r="C646" s="1043"/>
      <c r="D646" s="1043"/>
      <c r="F646" s="1266"/>
    </row>
    <row r="647" spans="1:6">
      <c r="A647" s="884"/>
      <c r="B647" s="844" t="s">
        <v>359</v>
      </c>
      <c r="C647" s="1043"/>
      <c r="D647" s="1043"/>
      <c r="F647" s="1266"/>
    </row>
    <row r="648" spans="1:6">
      <c r="A648" s="884"/>
      <c r="B648" s="844" t="s">
        <v>360</v>
      </c>
      <c r="C648" s="1043"/>
      <c r="D648" s="1043"/>
      <c r="F648" s="1266"/>
    </row>
    <row r="649" spans="1:6" ht="43.2">
      <c r="A649" s="884"/>
      <c r="B649" s="844" t="s">
        <v>361</v>
      </c>
      <c r="C649" s="1043"/>
      <c r="D649" s="1043"/>
      <c r="F649" s="1266"/>
    </row>
    <row r="650" spans="1:6" ht="28.8">
      <c r="A650" s="884"/>
      <c r="B650" s="844" t="s">
        <v>362</v>
      </c>
      <c r="C650" s="1043"/>
      <c r="D650" s="1043"/>
      <c r="F650" s="1266"/>
    </row>
    <row r="651" spans="1:6" ht="28.8">
      <c r="A651" s="884"/>
      <c r="B651" s="844" t="s">
        <v>382</v>
      </c>
      <c r="C651" s="1043"/>
      <c r="D651" s="1043"/>
      <c r="F651" s="1266"/>
    </row>
    <row r="652" spans="1:6">
      <c r="A652" s="884"/>
      <c r="B652" s="844" t="s">
        <v>383</v>
      </c>
      <c r="C652" s="1043"/>
      <c r="D652" s="1043"/>
      <c r="F652" s="1266"/>
    </row>
    <row r="653" spans="1:6">
      <c r="A653" s="884"/>
      <c r="B653" s="844" t="s">
        <v>365</v>
      </c>
      <c r="C653" s="1043"/>
      <c r="D653" s="1043"/>
      <c r="F653" s="1266"/>
    </row>
    <row r="654" spans="1:6">
      <c r="A654" s="884"/>
      <c r="B654" s="844" t="s">
        <v>366</v>
      </c>
      <c r="C654" s="1043"/>
      <c r="D654" s="1043"/>
      <c r="F654" s="1266"/>
    </row>
    <row r="655" spans="1:6">
      <c r="A655" s="884"/>
      <c r="B655" s="844" t="s">
        <v>367</v>
      </c>
      <c r="C655" s="1043"/>
      <c r="D655" s="1043"/>
      <c r="F655" s="1266"/>
    </row>
    <row r="656" spans="1:6">
      <c r="A656" s="884"/>
      <c r="B656" s="844" t="s">
        <v>368</v>
      </c>
      <c r="C656" s="1043"/>
      <c r="D656" s="1043"/>
      <c r="F656" s="1266"/>
    </row>
    <row r="657" spans="1:6">
      <c r="A657" s="884"/>
      <c r="B657" s="844" t="s">
        <v>384</v>
      </c>
      <c r="C657" s="1043"/>
      <c r="D657" s="1043"/>
      <c r="F657" s="1266"/>
    </row>
    <row r="658" spans="1:6">
      <c r="A658" s="884"/>
      <c r="B658" s="844" t="s">
        <v>385</v>
      </c>
      <c r="C658" s="1043"/>
      <c r="D658" s="1043"/>
      <c r="F658" s="1266"/>
    </row>
    <row r="659" spans="1:6" ht="28.8">
      <c r="A659" s="884"/>
      <c r="B659" s="844" t="s">
        <v>305</v>
      </c>
      <c r="C659" s="1043"/>
      <c r="D659" s="1043"/>
      <c r="F659" s="1266"/>
    </row>
    <row r="660" spans="1:6">
      <c r="A660" s="884"/>
      <c r="B660" s="844" t="s">
        <v>306</v>
      </c>
      <c r="C660" s="1043"/>
      <c r="D660" s="1043"/>
      <c r="F660" s="1266"/>
    </row>
    <row r="661" spans="1:6" ht="28.8">
      <c r="A661" s="884"/>
      <c r="B661" s="844" t="s">
        <v>190</v>
      </c>
      <c r="C661" s="1043"/>
      <c r="D661" s="1043"/>
      <c r="F661" s="1266"/>
    </row>
    <row r="662" spans="1:6">
      <c r="A662" s="884"/>
      <c r="B662" s="844" t="s">
        <v>370</v>
      </c>
      <c r="C662" s="1043"/>
      <c r="D662" s="1043"/>
      <c r="F662" s="1266"/>
    </row>
    <row r="663" spans="1:6">
      <c r="A663" s="884"/>
      <c r="B663" s="844" t="s">
        <v>191</v>
      </c>
      <c r="C663" s="1043"/>
      <c r="D663" s="1043"/>
      <c r="F663" s="1266"/>
    </row>
    <row r="664" spans="1:6" ht="28.8">
      <c r="A664" s="884"/>
      <c r="B664" s="844" t="s">
        <v>372</v>
      </c>
      <c r="C664" s="1043"/>
      <c r="D664" s="1043"/>
      <c r="F664" s="1266"/>
    </row>
    <row r="665" spans="1:6">
      <c r="A665" s="884"/>
      <c r="B665" s="844" t="s">
        <v>373</v>
      </c>
      <c r="C665" s="1043"/>
      <c r="D665" s="1043"/>
      <c r="F665" s="1266"/>
    </row>
    <row r="666" spans="1:6" ht="28.8">
      <c r="A666" s="884"/>
      <c r="B666" s="844" t="s">
        <v>372</v>
      </c>
      <c r="C666" s="1043"/>
      <c r="D666" s="1043"/>
      <c r="F666" s="1266"/>
    </row>
    <row r="667" spans="1:6">
      <c r="A667" s="884"/>
      <c r="B667" s="844" t="s">
        <v>373</v>
      </c>
      <c r="C667" s="1043"/>
      <c r="D667" s="1043"/>
      <c r="F667" s="1266"/>
    </row>
    <row r="668" spans="1:6">
      <c r="A668" s="884"/>
      <c r="B668" s="844"/>
      <c r="C668" s="1043"/>
      <c r="D668" s="1043"/>
      <c r="F668" s="1266"/>
    </row>
    <row r="669" spans="1:6" s="872" customFormat="1">
      <c r="A669" s="884"/>
      <c r="B669" s="846" t="s">
        <v>147</v>
      </c>
      <c r="C669" s="1043"/>
      <c r="D669" s="1043"/>
      <c r="E669" s="1073"/>
      <c r="F669" s="1266"/>
    </row>
    <row r="670" spans="1:6">
      <c r="A670" s="884"/>
      <c r="B670" s="846" t="s">
        <v>148</v>
      </c>
      <c r="C670" s="1043" t="s">
        <v>834</v>
      </c>
      <c r="D670" s="1043">
        <v>1</v>
      </c>
      <c r="F670" s="1266">
        <f>D670*E670</f>
        <v>0</v>
      </c>
    </row>
    <row r="671" spans="1:6">
      <c r="A671" s="884"/>
      <c r="B671" s="846"/>
      <c r="C671" s="1043"/>
      <c r="D671" s="1043"/>
      <c r="F671" s="1266"/>
    </row>
    <row r="672" spans="1:6">
      <c r="A672" s="884" t="s">
        <v>1163</v>
      </c>
      <c r="B672" s="846" t="s">
        <v>149</v>
      </c>
      <c r="C672" s="1043"/>
      <c r="D672" s="1043"/>
      <c r="F672" s="1266"/>
    </row>
    <row r="673" spans="1:6" ht="72">
      <c r="B673" s="846" t="s">
        <v>150</v>
      </c>
      <c r="C673" s="1043" t="s">
        <v>1216</v>
      </c>
      <c r="D673" s="1082">
        <f>2430-2105</f>
        <v>325</v>
      </c>
      <c r="F673" s="1266">
        <f>D673*E673</f>
        <v>0</v>
      </c>
    </row>
    <row r="674" spans="1:6">
      <c r="A674" s="884"/>
      <c r="B674" s="846"/>
      <c r="C674" s="1043"/>
      <c r="D674" s="1043"/>
      <c r="F674" s="1266"/>
    </row>
    <row r="675" spans="1:6">
      <c r="A675" s="884" t="s">
        <v>1165</v>
      </c>
      <c r="B675" s="846" t="s">
        <v>151</v>
      </c>
      <c r="C675" s="1043"/>
      <c r="D675" s="1043"/>
      <c r="F675" s="1266"/>
    </row>
    <row r="676" spans="1:6" ht="42.75" customHeight="1">
      <c r="B676" s="846" t="s">
        <v>152</v>
      </c>
      <c r="C676" s="1043"/>
      <c r="D676" s="1043"/>
      <c r="F676" s="1266"/>
    </row>
    <row r="677" spans="1:6" ht="16.2">
      <c r="B677" s="846" t="s">
        <v>153</v>
      </c>
      <c r="C677" s="1043" t="s">
        <v>227</v>
      </c>
      <c r="D677" s="1043">
        <f>165-132</f>
        <v>33</v>
      </c>
      <c r="F677" s="1266">
        <f>D677*E677</f>
        <v>0</v>
      </c>
    </row>
    <row r="678" spans="1:6" ht="14.25" customHeight="1">
      <c r="A678" s="884"/>
      <c r="B678" s="846"/>
      <c r="C678" s="1043"/>
      <c r="D678" s="1043"/>
      <c r="F678" s="1266"/>
    </row>
    <row r="679" spans="1:6">
      <c r="A679" s="884" t="s">
        <v>1166</v>
      </c>
      <c r="B679" s="846" t="s">
        <v>203</v>
      </c>
      <c r="C679" s="1043"/>
      <c r="D679" s="1043"/>
      <c r="F679" s="1266"/>
    </row>
    <row r="680" spans="1:6" ht="28.8">
      <c r="A680" s="884"/>
      <c r="B680" s="846" t="s">
        <v>232</v>
      </c>
      <c r="C680" s="1043" t="s">
        <v>1173</v>
      </c>
      <c r="D680" s="1043">
        <v>2</v>
      </c>
      <c r="F680" s="1266">
        <f>D680*E680</f>
        <v>0</v>
      </c>
    </row>
    <row r="681" spans="1:6">
      <c r="A681" s="884"/>
      <c r="B681" s="846"/>
      <c r="C681" s="1043"/>
      <c r="D681" s="1043"/>
      <c r="F681" s="1266"/>
    </row>
    <row r="682" spans="1:6">
      <c r="A682" s="884" t="s">
        <v>1167</v>
      </c>
      <c r="B682" s="846" t="s">
        <v>155</v>
      </c>
      <c r="C682" s="1043"/>
      <c r="D682" s="1043"/>
      <c r="F682" s="1266"/>
    </row>
    <row r="683" spans="1:6" ht="57.6">
      <c r="A683" s="884"/>
      <c r="B683" s="888" t="s">
        <v>156</v>
      </c>
      <c r="C683" s="1043"/>
      <c r="D683" s="1043"/>
      <c r="F683" s="1266"/>
    </row>
    <row r="684" spans="1:6">
      <c r="A684" s="884"/>
      <c r="B684" s="846" t="s">
        <v>192</v>
      </c>
      <c r="C684" s="1043" t="s">
        <v>1173</v>
      </c>
      <c r="D684" s="1043">
        <v>24</v>
      </c>
      <c r="F684" s="1266">
        <f>D684*E684</f>
        <v>0</v>
      </c>
    </row>
    <row r="685" spans="1:6">
      <c r="A685" s="884"/>
      <c r="B685" s="846"/>
      <c r="C685" s="1043"/>
      <c r="D685" s="1043"/>
      <c r="F685" s="1266"/>
    </row>
    <row r="686" spans="1:6" ht="43.2">
      <c r="A686" s="884"/>
      <c r="B686" s="846" t="s">
        <v>204</v>
      </c>
      <c r="C686" s="1043" t="s">
        <v>1173</v>
      </c>
      <c r="D686" s="1043">
        <v>2</v>
      </c>
      <c r="F686" s="1266">
        <f>D686*E686</f>
        <v>0</v>
      </c>
    </row>
    <row r="687" spans="1:6">
      <c r="A687" s="884"/>
      <c r="B687" s="888"/>
      <c r="C687" s="1043"/>
      <c r="D687" s="1043"/>
      <c r="F687" s="1266"/>
    </row>
    <row r="688" spans="1:6">
      <c r="A688" s="884" t="s">
        <v>1169</v>
      </c>
      <c r="B688" s="846" t="s">
        <v>169</v>
      </c>
      <c r="C688" s="1043" t="s">
        <v>834</v>
      </c>
      <c r="D688" s="1043">
        <v>1</v>
      </c>
      <c r="F688" s="1266">
        <f>D688*E688</f>
        <v>0</v>
      </c>
    </row>
    <row r="689" spans="1:6">
      <c r="A689" s="884"/>
      <c r="B689" s="846"/>
      <c r="C689" s="1043"/>
      <c r="D689" s="1043"/>
      <c r="F689" s="1266"/>
    </row>
    <row r="690" spans="1:6" ht="28.8">
      <c r="A690" s="884" t="s">
        <v>1170</v>
      </c>
      <c r="B690" s="846" t="s">
        <v>170</v>
      </c>
      <c r="C690" s="1043" t="s">
        <v>834</v>
      </c>
      <c r="D690" s="1043">
        <v>1</v>
      </c>
      <c r="F690" s="1266">
        <f>D690*E690</f>
        <v>0</v>
      </c>
    </row>
    <row r="691" spans="1:6">
      <c r="A691" s="884"/>
      <c r="B691" s="846"/>
      <c r="C691" s="1043"/>
      <c r="D691" s="1043"/>
      <c r="F691" s="1266"/>
    </row>
    <row r="692" spans="1:6" s="813" customFormat="1" ht="43.2">
      <c r="A692" s="884" t="s">
        <v>1174</v>
      </c>
      <c r="B692" s="846" t="s">
        <v>205</v>
      </c>
      <c r="C692" s="1043" t="s">
        <v>834</v>
      </c>
      <c r="D692" s="1043">
        <v>1</v>
      </c>
      <c r="E692" s="1021"/>
      <c r="F692" s="1266">
        <f>D692*E692</f>
        <v>0</v>
      </c>
    </row>
    <row r="693" spans="1:6" s="813" customFormat="1">
      <c r="A693" s="884"/>
      <c r="B693" s="846"/>
      <c r="C693" s="1043"/>
      <c r="D693" s="1043"/>
      <c r="E693" s="1021"/>
      <c r="F693" s="1266"/>
    </row>
    <row r="694" spans="1:6" s="813" customFormat="1" ht="57" customHeight="1">
      <c r="A694" s="884" t="s">
        <v>1175</v>
      </c>
      <c r="B694" s="846" t="s">
        <v>172</v>
      </c>
      <c r="C694" s="1043" t="s">
        <v>834</v>
      </c>
      <c r="D694" s="1043">
        <v>1</v>
      </c>
      <c r="E694" s="1021"/>
      <c r="F694" s="1266">
        <f>D694*E694</f>
        <v>0</v>
      </c>
    </row>
    <row r="695" spans="1:6" s="816" customFormat="1">
      <c r="A695" s="884"/>
      <c r="B695" s="846"/>
      <c r="C695" s="1077"/>
      <c r="D695" s="1077"/>
      <c r="E695" s="1078"/>
      <c r="F695" s="1266"/>
    </row>
    <row r="696" spans="1:6" s="816" customFormat="1" ht="15" thickBot="1">
      <c r="A696" s="884" t="s">
        <v>1176</v>
      </c>
      <c r="B696" s="846" t="s">
        <v>173</v>
      </c>
      <c r="C696" s="1043" t="s">
        <v>834</v>
      </c>
      <c r="D696" s="1043">
        <v>1</v>
      </c>
      <c r="E696" s="1021"/>
      <c r="F696" s="1266">
        <f>D696*E696</f>
        <v>0</v>
      </c>
    </row>
    <row r="697" spans="1:6" s="863" customFormat="1">
      <c r="A697" s="889"/>
      <c r="B697" s="890"/>
      <c r="C697" s="1079"/>
      <c r="D697" s="1079"/>
      <c r="E697" s="1080" t="s">
        <v>661</v>
      </c>
      <c r="F697" s="1274">
        <f>SUM(F597:F696)</f>
        <v>0</v>
      </c>
    </row>
    <row r="698" spans="1:6" s="863" customFormat="1" ht="15" thickBot="1">
      <c r="A698" s="891"/>
      <c r="B698" s="874"/>
      <c r="C698" s="1026"/>
      <c r="D698" s="1026"/>
      <c r="E698" s="1081"/>
      <c r="F698" s="1275"/>
    </row>
    <row r="699" spans="1:6" s="813" customFormat="1">
      <c r="A699" s="836"/>
      <c r="B699" s="837"/>
      <c r="C699" s="1030"/>
      <c r="D699" s="1030"/>
      <c r="E699" s="1031" t="s">
        <v>206</v>
      </c>
      <c r="F699" s="1032">
        <f>F697+F593+F488</f>
        <v>0</v>
      </c>
    </row>
    <row r="701" spans="1:6" s="863" customFormat="1" ht="15" thickBot="1">
      <c r="A701" s="891"/>
      <c r="B701" s="874"/>
      <c r="C701" s="1026"/>
      <c r="D701" s="1026"/>
      <c r="E701" s="1081"/>
      <c r="F701" s="1275"/>
    </row>
    <row r="702" spans="1:6" s="813" customFormat="1">
      <c r="A702" s="836"/>
      <c r="B702" s="837"/>
      <c r="C702" s="1030"/>
      <c r="D702" s="1030"/>
      <c r="E702" s="1031" t="s">
        <v>207</v>
      </c>
      <c r="F702" s="1032">
        <f>F699+F382+F334</f>
        <v>0</v>
      </c>
    </row>
    <row r="703" spans="1:6" s="813" customFormat="1">
      <c r="A703" s="812"/>
      <c r="B703" s="844"/>
      <c r="C703" s="1039"/>
      <c r="D703" s="1039"/>
      <c r="E703" s="1040"/>
      <c r="F703" s="1041"/>
    </row>
    <row r="704" spans="1:6" ht="57.6">
      <c r="B704" s="844" t="s">
        <v>208</v>
      </c>
    </row>
    <row r="705" spans="2:2">
      <c r="B705" s="839" t="s">
        <v>209</v>
      </c>
    </row>
    <row r="706" spans="2:2">
      <c r="B706" s="839" t="s">
        <v>210</v>
      </c>
    </row>
    <row r="707" spans="2:2">
      <c r="B707" s="839" t="s">
        <v>211</v>
      </c>
    </row>
    <row r="708" spans="2:2" ht="31.5" customHeight="1">
      <c r="B708" s="827" t="s">
        <v>293</v>
      </c>
    </row>
    <row r="709" spans="2:2">
      <c r="B709" s="827" t="s">
        <v>294</v>
      </c>
    </row>
    <row r="710" spans="2:2" ht="30.75" customHeight="1">
      <c r="B710" s="827" t="s">
        <v>295</v>
      </c>
    </row>
    <row r="711" spans="2:2">
      <c r="B711" s="827" t="s">
        <v>296</v>
      </c>
    </row>
    <row r="712" spans="2:2" ht="44.25" customHeight="1">
      <c r="B712" s="827" t="s">
        <v>297</v>
      </c>
    </row>
    <row r="713" spans="2:2">
      <c r="B713" s="827" t="s">
        <v>298</v>
      </c>
    </row>
    <row r="714" spans="2:2" ht="43.2">
      <c r="B714" s="827" t="s">
        <v>299</v>
      </c>
    </row>
    <row r="715" spans="2:2">
      <c r="B715" s="827" t="s">
        <v>300</v>
      </c>
    </row>
    <row r="716" spans="2:2" ht="43.2">
      <c r="B716" s="827" t="s">
        <v>301</v>
      </c>
    </row>
    <row r="717" spans="2:2">
      <c r="B717" s="827" t="s">
        <v>302</v>
      </c>
    </row>
    <row r="718" spans="2:2">
      <c r="B718" s="827" t="s">
        <v>303</v>
      </c>
    </row>
    <row r="719" spans="2:2">
      <c r="B719" s="827" t="s">
        <v>304</v>
      </c>
    </row>
    <row r="720" spans="2:2" ht="28.8">
      <c r="B720" s="827" t="s">
        <v>305</v>
      </c>
    </row>
    <row r="721" spans="2:2">
      <c r="B721" s="827" t="s">
        <v>306</v>
      </c>
    </row>
    <row r="722" spans="2:2">
      <c r="B722" s="827" t="s">
        <v>307</v>
      </c>
    </row>
    <row r="723" spans="2:2">
      <c r="B723" s="827" t="s">
        <v>308</v>
      </c>
    </row>
    <row r="724" spans="2:2" ht="28.8">
      <c r="B724" s="827" t="s">
        <v>305</v>
      </c>
    </row>
    <row r="725" spans="2:2">
      <c r="B725" s="827" t="s">
        <v>306</v>
      </c>
    </row>
    <row r="726" spans="2:2">
      <c r="B726" s="827" t="s">
        <v>309</v>
      </c>
    </row>
    <row r="727" spans="2:2">
      <c r="B727" s="827" t="s">
        <v>310</v>
      </c>
    </row>
    <row r="728" spans="2:2" ht="28.8">
      <c r="B728" s="827" t="s">
        <v>305</v>
      </c>
    </row>
    <row r="729" spans="2:2">
      <c r="B729" s="827" t="s">
        <v>306</v>
      </c>
    </row>
    <row r="730" spans="2:2">
      <c r="B730" s="827" t="s">
        <v>311</v>
      </c>
    </row>
    <row r="731" spans="2:2">
      <c r="B731" s="827" t="s">
        <v>312</v>
      </c>
    </row>
    <row r="732" spans="2:2" ht="28.8">
      <c r="B732" s="827" t="s">
        <v>212</v>
      </c>
    </row>
    <row r="733" spans="2:2">
      <c r="B733" s="827" t="s">
        <v>213</v>
      </c>
    </row>
    <row r="734" spans="2:2">
      <c r="B734" s="827" t="s">
        <v>315</v>
      </c>
    </row>
    <row r="735" spans="2:2">
      <c r="B735" s="827" t="s">
        <v>316</v>
      </c>
    </row>
    <row r="736" spans="2:2" ht="28.8">
      <c r="B736" s="827" t="s">
        <v>212</v>
      </c>
    </row>
    <row r="737" spans="2:2">
      <c r="B737" s="827" t="s">
        <v>213</v>
      </c>
    </row>
    <row r="738" spans="2:2">
      <c r="B738" s="827"/>
    </row>
    <row r="739" spans="2:2">
      <c r="B739" s="827"/>
    </row>
  </sheetData>
  <sheetProtection password="EBCE" sheet="1" objects="1" scenarios="1"/>
  <pageMargins left="0.75" right="0.38" top="1" bottom="1" header="0.30312499999999998" footer="0.27281250000000001"/>
  <pageSetup paperSize="9" scale="97" fitToHeight="0" orientation="portrait" r:id="rId1"/>
  <headerFooter>
    <oddHeader>&amp;C&amp;"-,Običajno"COŠD Bohinj; Kotlovnica s pripravo STV</oddHeader>
    <oddFooter>&amp;C&amp;"-,Običajno"Kotlovnica s pripravo STV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2:CQ833"/>
  <sheetViews>
    <sheetView topLeftCell="A10" workbookViewId="0">
      <selection activeCell="C20" sqref="C20"/>
    </sheetView>
  </sheetViews>
  <sheetFormatPr defaultColWidth="9.109375" defaultRowHeight="13.8"/>
  <cols>
    <col min="1" max="1" width="5.6640625" style="6" customWidth="1"/>
    <col min="2" max="2" width="5.6640625" style="95" customWidth="1"/>
    <col min="3" max="3" width="98.5546875" style="77" customWidth="1"/>
    <col min="4" max="4" width="9.6640625" style="75" customWidth="1"/>
    <col min="5" max="6" width="12.6640625" style="45" customWidth="1"/>
    <col min="7" max="16384" width="9.109375" style="11"/>
  </cols>
  <sheetData>
    <row r="2" spans="1:6">
      <c r="B2" s="7"/>
      <c r="C2" s="8" t="s">
        <v>1016</v>
      </c>
      <c r="D2" s="9"/>
      <c r="E2" s="10"/>
      <c r="F2" s="10"/>
    </row>
    <row r="3" spans="1:6" s="5" customFormat="1">
      <c r="A3" s="6"/>
      <c r="B3" s="7"/>
      <c r="C3" s="12" t="s">
        <v>1017</v>
      </c>
      <c r="D3" s="13"/>
      <c r="E3" s="10"/>
      <c r="F3" s="10"/>
    </row>
    <row r="4" spans="1:6" s="5" customFormat="1">
      <c r="A4" s="6"/>
      <c r="B4" s="7"/>
      <c r="C4" s="12" t="s">
        <v>1018</v>
      </c>
      <c r="D4" s="13"/>
      <c r="E4" s="10"/>
      <c r="F4" s="10"/>
    </row>
    <row r="5" spans="1:6" s="5" customFormat="1">
      <c r="A5" s="6"/>
      <c r="B5" s="7"/>
      <c r="C5" s="12" t="s">
        <v>1019</v>
      </c>
      <c r="D5" s="13"/>
      <c r="E5" s="10"/>
      <c r="F5" s="10"/>
    </row>
    <row r="6" spans="1:6" s="5" customFormat="1">
      <c r="A6" s="6"/>
      <c r="B6" s="7"/>
      <c r="C6" s="12" t="s">
        <v>1020</v>
      </c>
      <c r="D6" s="13"/>
      <c r="E6" s="10"/>
      <c r="F6" s="10"/>
    </row>
    <row r="7" spans="1:6" s="5" customFormat="1">
      <c r="A7" s="6"/>
      <c r="B7" s="7"/>
      <c r="C7" s="12" t="s">
        <v>1021</v>
      </c>
      <c r="D7" s="13"/>
      <c r="E7" s="10"/>
      <c r="F7" s="10"/>
    </row>
    <row r="8" spans="1:6" s="5" customFormat="1">
      <c r="A8" s="6"/>
      <c r="B8" s="7"/>
      <c r="C8" s="12" t="s">
        <v>1022</v>
      </c>
      <c r="D8" s="13"/>
      <c r="E8" s="10"/>
      <c r="F8" s="10"/>
    </row>
    <row r="9" spans="1:6" s="5" customFormat="1">
      <c r="A9" s="6"/>
      <c r="B9" s="14"/>
      <c r="C9" s="12" t="s">
        <v>1023</v>
      </c>
      <c r="D9" s="13"/>
      <c r="E9" s="10"/>
      <c r="F9" s="10"/>
    </row>
    <row r="10" spans="1:6" s="5" customFormat="1">
      <c r="A10" s="6"/>
      <c r="B10" s="14"/>
      <c r="C10" s="12" t="s">
        <v>1057</v>
      </c>
      <c r="D10" s="13"/>
      <c r="E10" s="10"/>
      <c r="F10" s="10"/>
    </row>
    <row r="11" spans="1:6" s="5" customFormat="1">
      <c r="A11" s="6"/>
      <c r="B11" s="7"/>
      <c r="C11" s="12" t="s">
        <v>1058</v>
      </c>
      <c r="D11" s="13"/>
      <c r="E11" s="10"/>
      <c r="F11" s="10"/>
    </row>
    <row r="12" spans="1:6" s="5" customFormat="1">
      <c r="A12" s="6"/>
      <c r="B12" s="7"/>
      <c r="C12" s="12" t="s">
        <v>1059</v>
      </c>
      <c r="D12" s="13"/>
      <c r="E12" s="10"/>
      <c r="F12" s="10"/>
    </row>
    <row r="13" spans="1:6" s="5" customFormat="1">
      <c r="A13" s="6"/>
      <c r="B13" s="7"/>
      <c r="C13" s="12" t="s">
        <v>1060</v>
      </c>
      <c r="D13" s="13"/>
      <c r="E13" s="10"/>
      <c r="F13" s="10"/>
    </row>
    <row r="14" spans="1:6" s="5" customFormat="1">
      <c r="A14" s="6"/>
      <c r="B14" s="7"/>
      <c r="C14" s="12" t="s">
        <v>1061</v>
      </c>
      <c r="D14" s="13"/>
      <c r="E14" s="10"/>
      <c r="F14" s="10"/>
    </row>
    <row r="15" spans="1:6" s="5" customFormat="1">
      <c r="A15" s="6"/>
      <c r="B15" s="7"/>
      <c r="C15" s="12" t="s">
        <v>1062</v>
      </c>
      <c r="D15" s="13"/>
      <c r="E15" s="10"/>
      <c r="F15" s="10"/>
    </row>
    <row r="16" spans="1:6" s="5" customFormat="1">
      <c r="A16" s="6"/>
      <c r="B16" s="7"/>
      <c r="C16" s="2" t="s">
        <v>1063</v>
      </c>
      <c r="D16" s="13"/>
      <c r="E16" s="10"/>
      <c r="F16" s="10"/>
    </row>
    <row r="17" spans="1:95" s="5" customFormat="1" ht="26.4">
      <c r="A17" s="6"/>
      <c r="B17" s="7"/>
      <c r="C17" s="15" t="s">
        <v>577</v>
      </c>
      <c r="D17" s="13"/>
      <c r="E17" s="10"/>
      <c r="F17" s="10"/>
    </row>
    <row r="18" spans="1:95" s="5" customFormat="1">
      <c r="A18" s="6"/>
      <c r="B18" s="7"/>
      <c r="C18" s="12"/>
      <c r="D18" s="9"/>
      <c r="E18" s="10"/>
      <c r="F18" s="10"/>
    </row>
    <row r="19" spans="1:95" s="5" customFormat="1" ht="69" customHeight="1">
      <c r="A19" s="6"/>
      <c r="B19" s="7"/>
      <c r="C19" s="358" t="s">
        <v>920</v>
      </c>
      <c r="D19" s="9"/>
      <c r="E19" s="10"/>
      <c r="F19" s="10"/>
    </row>
    <row r="20" spans="1:95" s="5" customFormat="1" ht="69">
      <c r="A20" s="6"/>
      <c r="B20" s="16"/>
      <c r="C20" s="1264" t="s">
        <v>1256</v>
      </c>
      <c r="D20" s="17"/>
      <c r="E20" s="18"/>
      <c r="F20" s="18"/>
    </row>
    <row r="21" spans="1:95" s="5" customFormat="1">
      <c r="A21" s="6"/>
      <c r="B21" s="16"/>
      <c r="C21" s="2"/>
      <c r="D21" s="17"/>
      <c r="E21" s="18"/>
      <c r="F21" s="18"/>
    </row>
    <row r="22" spans="1:95" s="24" customFormat="1">
      <c r="A22" s="19"/>
      <c r="B22" s="20"/>
      <c r="C22" s="8" t="s">
        <v>1198</v>
      </c>
      <c r="D22" s="21"/>
      <c r="E22" s="22"/>
      <c r="F22" s="22"/>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row>
    <row r="23" spans="1:95" s="24" customFormat="1">
      <c r="A23" s="25"/>
      <c r="B23" s="26" t="s">
        <v>579</v>
      </c>
      <c r="C23" s="8" t="s">
        <v>578</v>
      </c>
      <c r="D23" s="27"/>
      <c r="E23" s="28"/>
      <c r="F23" s="28"/>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row>
    <row r="24" spans="1:95" s="24" customFormat="1">
      <c r="A24" s="25"/>
      <c r="B24" s="26" t="s">
        <v>579</v>
      </c>
      <c r="C24" s="12" t="s">
        <v>1026</v>
      </c>
      <c r="D24" s="27"/>
      <c r="E24" s="28"/>
      <c r="F24" s="28"/>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row>
    <row r="25" spans="1:95" s="24" customFormat="1">
      <c r="A25" s="25"/>
      <c r="B25" s="26" t="s">
        <v>579</v>
      </c>
      <c r="C25" s="12" t="s">
        <v>580</v>
      </c>
      <c r="D25" s="27"/>
      <c r="E25" s="28"/>
      <c r="F25" s="28"/>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row>
    <row r="26" spans="1:95" s="24" customFormat="1">
      <c r="A26" s="25"/>
      <c r="B26" s="26" t="s">
        <v>579</v>
      </c>
      <c r="C26" s="12" t="s">
        <v>581</v>
      </c>
      <c r="D26" s="27"/>
      <c r="E26" s="28"/>
      <c r="F26" s="28"/>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row>
    <row r="27" spans="1:95" s="24" customFormat="1">
      <c r="A27" s="25"/>
      <c r="B27" s="26" t="s">
        <v>579</v>
      </c>
      <c r="C27" s="12" t="s">
        <v>936</v>
      </c>
      <c r="D27" s="27"/>
      <c r="E27" s="28"/>
      <c r="F27" s="28"/>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row>
    <row r="28" spans="1:95" s="24" customFormat="1">
      <c r="A28" s="25"/>
      <c r="B28" s="26" t="s">
        <v>579</v>
      </c>
      <c r="C28" s="12" t="s">
        <v>937</v>
      </c>
      <c r="D28" s="27"/>
      <c r="E28" s="28"/>
      <c r="F28" s="28"/>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row>
    <row r="29" spans="1:95" s="24" customFormat="1">
      <c r="A29" s="25"/>
      <c r="B29" s="26" t="s">
        <v>579</v>
      </c>
      <c r="C29" s="12" t="s">
        <v>938</v>
      </c>
      <c r="D29" s="27"/>
      <c r="E29" s="28"/>
      <c r="F29" s="28"/>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row>
    <row r="30" spans="1:95" s="24" customFormat="1" ht="27.6">
      <c r="A30" s="25"/>
      <c r="B30" s="26" t="s">
        <v>579</v>
      </c>
      <c r="C30" s="12" t="s">
        <v>939</v>
      </c>
      <c r="D30" s="27"/>
      <c r="E30" s="28"/>
      <c r="F30" s="28"/>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row>
    <row r="31" spans="1:95" s="24" customFormat="1">
      <c r="A31" s="25"/>
      <c r="B31" s="26" t="s">
        <v>579</v>
      </c>
      <c r="C31" s="12" t="s">
        <v>940</v>
      </c>
      <c r="D31" s="27"/>
      <c r="E31" s="28"/>
      <c r="F31" s="28"/>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row>
    <row r="32" spans="1:95" s="5" customFormat="1">
      <c r="A32" s="25"/>
      <c r="B32" s="26" t="s">
        <v>579</v>
      </c>
      <c r="C32" s="12" t="s">
        <v>941</v>
      </c>
      <c r="D32" s="27"/>
      <c r="E32" s="28"/>
      <c r="F32" s="28"/>
    </row>
    <row r="33" spans="1:95" s="5" customFormat="1">
      <c r="A33" s="6"/>
      <c r="B33" s="26" t="s">
        <v>579</v>
      </c>
      <c r="C33" s="12" t="s">
        <v>942</v>
      </c>
      <c r="D33" s="17"/>
      <c r="E33" s="18"/>
      <c r="F33" s="18"/>
    </row>
    <row r="34" spans="1:95" s="5" customFormat="1">
      <c r="A34" s="6"/>
      <c r="B34" s="26" t="s">
        <v>579</v>
      </c>
      <c r="C34" s="12" t="s">
        <v>943</v>
      </c>
      <c r="D34" s="17"/>
      <c r="E34" s="18"/>
      <c r="F34" s="18"/>
    </row>
    <row r="35" spans="1:95" s="5" customFormat="1">
      <c r="A35" s="6"/>
      <c r="B35" s="26" t="s">
        <v>579</v>
      </c>
      <c r="C35" s="12" t="s">
        <v>944</v>
      </c>
      <c r="D35" s="17"/>
      <c r="E35" s="18"/>
      <c r="F35" s="18"/>
    </row>
    <row r="36" spans="1:95" s="5" customFormat="1">
      <c r="A36" s="6"/>
      <c r="B36" s="26" t="s">
        <v>579</v>
      </c>
      <c r="C36" s="12" t="s">
        <v>1027</v>
      </c>
      <c r="D36" s="17"/>
      <c r="E36" s="18"/>
      <c r="F36" s="18"/>
    </row>
    <row r="37" spans="1:95" s="5" customFormat="1">
      <c r="A37" s="6"/>
      <c r="B37" s="26" t="s">
        <v>579</v>
      </c>
      <c r="C37" s="12" t="s">
        <v>945</v>
      </c>
      <c r="D37" s="17"/>
      <c r="E37" s="18"/>
      <c r="F37" s="18"/>
    </row>
    <row r="38" spans="1:95" s="5" customFormat="1" ht="27.6">
      <c r="A38" s="6"/>
      <c r="B38" s="26"/>
      <c r="C38" s="12" t="s">
        <v>946</v>
      </c>
      <c r="D38" s="17"/>
      <c r="E38" s="18"/>
      <c r="F38" s="18"/>
    </row>
    <row r="39" spans="1:95" s="24" customFormat="1">
      <c r="A39" s="25"/>
      <c r="B39" s="20"/>
      <c r="C39" s="12"/>
      <c r="D39" s="27"/>
      <c r="E39" s="28"/>
      <c r="F39" s="28"/>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row>
    <row r="40" spans="1:95" s="24" customFormat="1">
      <c r="A40" s="25"/>
      <c r="B40" s="20"/>
      <c r="C40" s="29" t="s">
        <v>947</v>
      </c>
      <c r="D40" s="27"/>
      <c r="E40" s="28"/>
      <c r="F40" s="28"/>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row>
    <row r="41" spans="1:95" s="24" customFormat="1" ht="27.6">
      <c r="A41" s="25"/>
      <c r="B41" s="20"/>
      <c r="C41" s="2" t="s">
        <v>909</v>
      </c>
      <c r="D41" s="27"/>
      <c r="E41" s="28"/>
      <c r="F41" s="28"/>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row>
    <row r="42" spans="1:95" s="24" customFormat="1" ht="27.6">
      <c r="A42" s="25"/>
      <c r="B42" s="20"/>
      <c r="C42" s="2" t="s">
        <v>1028</v>
      </c>
      <c r="D42" s="27"/>
      <c r="E42" s="28"/>
      <c r="F42" s="28"/>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row>
    <row r="43" spans="1:95" s="24" customFormat="1" ht="41.4">
      <c r="A43" s="25"/>
      <c r="B43" s="20"/>
      <c r="C43" s="2" t="s">
        <v>948</v>
      </c>
      <c r="D43" s="27"/>
      <c r="E43" s="28"/>
      <c r="F43" s="28"/>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row>
    <row r="44" spans="1:95" s="24" customFormat="1" ht="69">
      <c r="A44" s="25"/>
      <c r="B44" s="20"/>
      <c r="C44" s="359" t="s">
        <v>1072</v>
      </c>
      <c r="D44" s="27"/>
      <c r="E44" s="28"/>
      <c r="F44" s="28"/>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row>
    <row r="45" spans="1:95" s="24" customFormat="1" ht="27.6">
      <c r="A45" s="25"/>
      <c r="B45" s="20"/>
      <c r="C45" s="12" t="s">
        <v>1073</v>
      </c>
      <c r="D45" s="27"/>
      <c r="E45" s="28"/>
      <c r="F45" s="28"/>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row>
    <row r="46" spans="1:95" s="24" customFormat="1" ht="27.6">
      <c r="A46" s="25"/>
      <c r="B46" s="20"/>
      <c r="C46" s="12" t="s">
        <v>605</v>
      </c>
      <c r="D46" s="27"/>
      <c r="E46" s="28"/>
      <c r="F46" s="28"/>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row>
    <row r="47" spans="1:95" s="24" customFormat="1" ht="27.6">
      <c r="A47" s="25"/>
      <c r="B47" s="20"/>
      <c r="C47" s="12" t="s">
        <v>606</v>
      </c>
      <c r="D47" s="27"/>
      <c r="E47" s="28"/>
      <c r="F47" s="28"/>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row>
    <row r="48" spans="1:95" s="34" customFormat="1" ht="60" customHeight="1">
      <c r="A48" s="30"/>
      <c r="B48" s="31"/>
      <c r="C48" s="12"/>
      <c r="D48" s="32"/>
      <c r="E48" s="33"/>
      <c r="F48" s="33"/>
    </row>
    <row r="49" spans="1:6" s="23" customFormat="1" ht="55.2">
      <c r="A49" s="35"/>
      <c r="B49" s="36"/>
      <c r="C49" s="360" t="s">
        <v>607</v>
      </c>
      <c r="D49" s="37"/>
      <c r="E49" s="38"/>
      <c r="F49" s="38"/>
    </row>
    <row r="50" spans="1:6" ht="96.75" customHeight="1">
      <c r="B50" s="16"/>
      <c r="C50" s="12"/>
      <c r="D50" s="17"/>
      <c r="E50" s="18"/>
      <c r="F50" s="18"/>
    </row>
    <row r="51" spans="1:6" ht="96.6">
      <c r="B51" s="39"/>
      <c r="C51" s="360" t="s">
        <v>1029</v>
      </c>
      <c r="D51" s="17"/>
      <c r="E51" s="18"/>
      <c r="F51" s="18"/>
    </row>
    <row r="52" spans="1:6">
      <c r="B52" s="39"/>
      <c r="C52" s="40"/>
      <c r="D52" s="17"/>
      <c r="E52" s="18"/>
      <c r="F52" s="18"/>
    </row>
    <row r="53" spans="1:6">
      <c r="B53" s="16"/>
      <c r="C53" s="41" t="s">
        <v>608</v>
      </c>
      <c r="D53" s="17"/>
      <c r="E53" s="18"/>
      <c r="F53" s="43"/>
    </row>
    <row r="54" spans="1:6">
      <c r="B54" s="16"/>
      <c r="C54" s="42" t="s">
        <v>609</v>
      </c>
      <c r="D54" s="17"/>
      <c r="F54" s="43"/>
    </row>
    <row r="55" spans="1:6">
      <c r="B55" s="16"/>
      <c r="C55" s="44"/>
      <c r="D55" s="17"/>
      <c r="F55" s="43"/>
    </row>
    <row r="56" spans="1:6" ht="27.6">
      <c r="B56" s="16"/>
      <c r="C56" s="44" t="s">
        <v>610</v>
      </c>
      <c r="D56" s="17"/>
      <c r="F56" s="43"/>
    </row>
    <row r="57" spans="1:6" ht="27.6">
      <c r="B57" s="16"/>
      <c r="C57" s="44" t="s">
        <v>611</v>
      </c>
      <c r="D57" s="17"/>
      <c r="F57" s="43"/>
    </row>
    <row r="58" spans="1:6" ht="27.6">
      <c r="B58" s="16"/>
      <c r="C58" s="44" t="s">
        <v>610</v>
      </c>
      <c r="D58" s="17"/>
      <c r="F58" s="43"/>
    </row>
    <row r="59" spans="1:6" ht="27.6">
      <c r="B59" s="11"/>
      <c r="C59" s="44" t="s">
        <v>612</v>
      </c>
      <c r="D59" s="17"/>
      <c r="F59" s="43"/>
    </row>
    <row r="60" spans="1:6" ht="27.6">
      <c r="B60" s="16"/>
      <c r="C60" s="44" t="s">
        <v>613</v>
      </c>
      <c r="D60" s="17"/>
      <c r="E60" s="46"/>
      <c r="F60" s="18"/>
    </row>
    <row r="61" spans="1:6" s="51" customFormat="1" ht="55.2">
      <c r="A61" s="47"/>
      <c r="B61" s="39"/>
      <c r="C61" s="361" t="s">
        <v>614</v>
      </c>
      <c r="D61" s="48"/>
      <c r="E61" s="49"/>
      <c r="F61" s="50"/>
    </row>
    <row r="62" spans="1:6" ht="41.4">
      <c r="B62" s="16"/>
      <c r="C62" s="361" t="s">
        <v>1231</v>
      </c>
      <c r="D62" s="17"/>
      <c r="E62" s="46"/>
      <c r="F62" s="18"/>
    </row>
    <row r="63" spans="1:6" ht="41.4">
      <c r="B63" s="16"/>
      <c r="C63" s="361" t="s">
        <v>1232</v>
      </c>
      <c r="D63" s="17"/>
      <c r="E63" s="18"/>
      <c r="F63" s="18"/>
    </row>
    <row r="64" spans="1:6">
      <c r="B64" s="16"/>
      <c r="C64" s="361"/>
      <c r="D64" s="17"/>
      <c r="E64" s="18"/>
      <c r="F64" s="18"/>
    </row>
    <row r="65" spans="1:6" ht="41.4">
      <c r="B65" s="16"/>
      <c r="C65" s="361" t="s">
        <v>1233</v>
      </c>
      <c r="D65" s="4"/>
      <c r="E65" s="18"/>
      <c r="F65" s="18"/>
    </row>
    <row r="66" spans="1:6">
      <c r="B66" s="16"/>
      <c r="C66" s="44"/>
      <c r="D66" s="4"/>
      <c r="E66" s="18"/>
      <c r="F66" s="18"/>
    </row>
    <row r="67" spans="1:6">
      <c r="B67" s="16"/>
      <c r="C67" s="44" t="s">
        <v>1234</v>
      </c>
      <c r="D67" s="4"/>
      <c r="E67" s="18"/>
      <c r="F67" s="18"/>
    </row>
    <row r="68" spans="1:6">
      <c r="B68" s="16"/>
      <c r="C68" s="52"/>
      <c r="D68" s="17"/>
      <c r="E68" s="18"/>
      <c r="F68" s="18"/>
    </row>
    <row r="69" spans="1:6" s="23" customFormat="1">
      <c r="A69" s="19"/>
      <c r="B69" s="55"/>
      <c r="C69" s="54" t="s">
        <v>1235</v>
      </c>
      <c r="D69" s="56"/>
      <c r="E69" s="57"/>
      <c r="F69" s="57"/>
    </row>
    <row r="70" spans="1:6" s="23" customFormat="1">
      <c r="A70" s="25"/>
      <c r="B70" s="58"/>
      <c r="C70" s="44" t="s">
        <v>1236</v>
      </c>
      <c r="D70" s="59"/>
      <c r="E70" s="60"/>
      <c r="F70" s="60"/>
    </row>
    <row r="71" spans="1:6" s="23" customFormat="1">
      <c r="A71" s="25"/>
      <c r="B71" s="58"/>
      <c r="C71" s="44" t="s">
        <v>1237</v>
      </c>
      <c r="D71" s="59"/>
      <c r="E71" s="60"/>
      <c r="F71" s="60"/>
    </row>
    <row r="72" spans="1:6" s="23" customFormat="1">
      <c r="A72" s="25"/>
      <c r="B72" s="58"/>
      <c r="C72" s="44" t="s">
        <v>1238</v>
      </c>
      <c r="D72" s="59"/>
      <c r="E72" s="60"/>
      <c r="F72" s="60"/>
    </row>
    <row r="73" spans="1:6" s="23" customFormat="1">
      <c r="A73" s="25"/>
      <c r="B73" s="58"/>
      <c r="C73" s="44" t="s">
        <v>1239</v>
      </c>
      <c r="D73" s="59"/>
      <c r="E73" s="60"/>
      <c r="F73" s="60"/>
    </row>
    <row r="74" spans="1:6" s="23" customFormat="1">
      <c r="A74" s="25"/>
      <c r="B74" s="58"/>
      <c r="C74" s="44" t="s">
        <v>1240</v>
      </c>
      <c r="D74" s="59"/>
      <c r="E74" s="60"/>
      <c r="F74" s="60"/>
    </row>
    <row r="75" spans="1:6" s="23" customFormat="1">
      <c r="A75" s="25"/>
      <c r="B75" s="58"/>
      <c r="C75" s="44" t="s">
        <v>1241</v>
      </c>
      <c r="D75" s="59"/>
      <c r="E75" s="60"/>
      <c r="F75" s="60"/>
    </row>
    <row r="76" spans="1:6" s="23" customFormat="1">
      <c r="A76" s="25"/>
      <c r="B76" s="58"/>
      <c r="C76" s="44" t="s">
        <v>1242</v>
      </c>
      <c r="D76" s="59"/>
      <c r="E76" s="60"/>
      <c r="F76" s="60"/>
    </row>
    <row r="77" spans="1:6" s="23" customFormat="1">
      <c r="A77" s="25"/>
      <c r="B77" s="58"/>
      <c r="C77" s="44" t="s">
        <v>1243</v>
      </c>
      <c r="D77" s="59"/>
      <c r="E77" s="60"/>
      <c r="F77" s="60"/>
    </row>
    <row r="78" spans="1:6" s="23" customFormat="1">
      <c r="A78" s="25"/>
      <c r="B78" s="58"/>
      <c r="C78" s="44" t="s">
        <v>1244</v>
      </c>
      <c r="D78" s="59"/>
      <c r="E78" s="60"/>
      <c r="F78" s="60"/>
    </row>
    <row r="79" spans="1:6" ht="27.6">
      <c r="A79" s="25"/>
      <c r="B79" s="58"/>
      <c r="C79" s="44" t="s">
        <v>1245</v>
      </c>
      <c r="D79" s="59"/>
      <c r="E79" s="60"/>
      <c r="F79" s="60"/>
    </row>
    <row r="80" spans="1:6">
      <c r="B80" s="58"/>
      <c r="C80" s="44" t="s">
        <v>1246</v>
      </c>
      <c r="D80" s="17"/>
      <c r="E80" s="18"/>
      <c r="F80" s="18"/>
    </row>
    <row r="81" spans="1:6">
      <c r="B81" s="58"/>
      <c r="C81" s="44" t="s">
        <v>1247</v>
      </c>
      <c r="D81" s="17"/>
      <c r="E81" s="18"/>
      <c r="F81" s="18"/>
    </row>
    <row r="82" spans="1:6">
      <c r="B82" s="58"/>
      <c r="C82" s="44" t="s">
        <v>1248</v>
      </c>
      <c r="D82" s="17"/>
      <c r="E82" s="18"/>
      <c r="F82" s="18"/>
    </row>
    <row r="83" spans="1:6">
      <c r="B83" s="58"/>
      <c r="C83" s="44" t="s">
        <v>1249</v>
      </c>
      <c r="D83" s="17"/>
      <c r="E83" s="18"/>
      <c r="F83" s="18"/>
    </row>
    <row r="84" spans="1:6">
      <c r="B84" s="58"/>
      <c r="C84" s="44" t="s">
        <v>1250</v>
      </c>
      <c r="D84" s="17"/>
      <c r="E84" s="18"/>
      <c r="F84" s="18"/>
    </row>
    <row r="85" spans="1:6">
      <c r="B85" s="58"/>
      <c r="C85" s="44" t="s">
        <v>852</v>
      </c>
      <c r="D85" s="17"/>
      <c r="E85" s="18"/>
      <c r="F85" s="18"/>
    </row>
    <row r="86" spans="1:6" s="23" customFormat="1">
      <c r="A86" s="25"/>
      <c r="B86" s="55"/>
      <c r="C86" s="44" t="s">
        <v>853</v>
      </c>
      <c r="D86" s="59"/>
      <c r="E86" s="60"/>
      <c r="F86" s="60"/>
    </row>
    <row r="87" spans="1:6" s="23" customFormat="1">
      <c r="A87" s="25"/>
      <c r="B87" s="55"/>
      <c r="C87" s="44" t="s">
        <v>854</v>
      </c>
      <c r="D87" s="59"/>
      <c r="E87" s="60"/>
      <c r="F87" s="60"/>
    </row>
    <row r="88" spans="1:6" s="23" customFormat="1">
      <c r="A88" s="25"/>
      <c r="B88" s="55"/>
      <c r="C88" s="44" t="s">
        <v>855</v>
      </c>
      <c r="D88" s="59"/>
      <c r="E88" s="60"/>
      <c r="F88" s="60"/>
    </row>
    <row r="89" spans="1:6" s="23" customFormat="1">
      <c r="A89" s="25"/>
      <c r="B89" s="55"/>
      <c r="C89" s="44" t="s">
        <v>1126</v>
      </c>
      <c r="D89" s="59"/>
      <c r="E89" s="60"/>
      <c r="F89" s="60"/>
    </row>
    <row r="90" spans="1:6" s="23" customFormat="1">
      <c r="A90" s="25"/>
      <c r="B90" s="55"/>
      <c r="C90" s="44" t="s">
        <v>1127</v>
      </c>
      <c r="D90" s="59"/>
      <c r="E90" s="60"/>
      <c r="F90" s="60"/>
    </row>
    <row r="91" spans="1:6" s="23" customFormat="1">
      <c r="A91" s="25"/>
      <c r="B91" s="55"/>
      <c r="C91" s="44" t="s">
        <v>1128</v>
      </c>
      <c r="D91" s="59"/>
      <c r="E91" s="60"/>
      <c r="F91" s="60"/>
    </row>
    <row r="92" spans="1:6" s="23" customFormat="1">
      <c r="A92" s="25"/>
      <c r="B92" s="55"/>
      <c r="C92" s="44" t="s">
        <v>1129</v>
      </c>
      <c r="D92" s="59"/>
      <c r="E92" s="60"/>
      <c r="F92" s="60"/>
    </row>
    <row r="93" spans="1:6" s="23" customFormat="1">
      <c r="A93" s="25"/>
      <c r="B93" s="55"/>
      <c r="C93" s="44"/>
      <c r="D93" s="59"/>
      <c r="E93" s="60"/>
      <c r="F93" s="60"/>
    </row>
    <row r="94" spans="1:6">
      <c r="A94" s="61"/>
      <c r="B94" s="62"/>
      <c r="C94" s="44"/>
      <c r="D94" s="63"/>
      <c r="E94" s="64"/>
      <c r="F94" s="64"/>
    </row>
    <row r="95" spans="1:6" ht="41.4">
      <c r="A95" s="61"/>
      <c r="B95" s="62"/>
      <c r="C95" s="361" t="s">
        <v>1130</v>
      </c>
      <c r="D95" s="65"/>
      <c r="E95" s="66"/>
      <c r="F95" s="66"/>
    </row>
    <row r="96" spans="1:6" ht="27.6">
      <c r="A96" s="67"/>
      <c r="B96" s="16"/>
      <c r="C96" s="44" t="s">
        <v>1030</v>
      </c>
      <c r="D96" s="68"/>
      <c r="E96" s="69"/>
      <c r="F96" s="69"/>
    </row>
    <row r="97" spans="1:6" s="51" customFormat="1" ht="27.6">
      <c r="A97" s="70"/>
      <c r="B97" s="70"/>
      <c r="C97" s="44" t="s">
        <v>1154</v>
      </c>
      <c r="D97" s="71"/>
      <c r="E97" s="72"/>
      <c r="F97" s="72"/>
    </row>
    <row r="98" spans="1:6" s="51" customFormat="1" ht="55.2">
      <c r="A98" s="70"/>
      <c r="B98" s="70"/>
      <c r="C98" s="361" t="s">
        <v>1024</v>
      </c>
      <c r="D98" s="71"/>
      <c r="E98" s="72"/>
      <c r="F98" s="72"/>
    </row>
    <row r="99" spans="1:6" s="51" customFormat="1" ht="27.6">
      <c r="A99" s="70"/>
      <c r="B99" s="70"/>
      <c r="C99" s="361" t="s">
        <v>1025</v>
      </c>
      <c r="D99" s="71"/>
      <c r="E99" s="72"/>
      <c r="F99" s="72"/>
    </row>
    <row r="100" spans="1:6" s="51" customFormat="1" ht="27.6">
      <c r="A100" s="70"/>
      <c r="B100" s="70"/>
      <c r="C100" s="44" t="s">
        <v>1031</v>
      </c>
      <c r="D100" s="71"/>
      <c r="E100" s="72"/>
      <c r="F100" s="72"/>
    </row>
    <row r="101" spans="1:6">
      <c r="A101" s="53"/>
      <c r="B101" s="53"/>
      <c r="C101" s="44" t="s">
        <v>1032</v>
      </c>
      <c r="D101" s="4"/>
      <c r="E101" s="18"/>
      <c r="F101" s="18"/>
    </row>
    <row r="102" spans="1:6">
      <c r="A102" s="53"/>
      <c r="B102" s="53"/>
      <c r="C102" s="2"/>
      <c r="D102" s="11"/>
      <c r="E102" s="11"/>
      <c r="F102" s="11"/>
    </row>
    <row r="103" spans="1:6">
      <c r="A103" s="53"/>
      <c r="B103" s="53"/>
      <c r="C103" s="53"/>
      <c r="D103" s="4"/>
      <c r="E103" s="73"/>
      <c r="F103" s="43"/>
    </row>
    <row r="104" spans="1:6">
      <c r="A104" s="53"/>
      <c r="B104" s="53"/>
      <c r="C104" s="53"/>
      <c r="D104" s="11"/>
      <c r="E104" s="11"/>
      <c r="F104" s="11"/>
    </row>
    <row r="105" spans="1:6">
      <c r="A105" s="53"/>
      <c r="B105" s="53"/>
      <c r="C105" s="53"/>
      <c r="D105" s="4"/>
      <c r="E105" s="73"/>
      <c r="F105" s="43"/>
    </row>
    <row r="106" spans="1:6">
      <c r="A106" s="53"/>
      <c r="B106" s="53"/>
      <c r="C106" s="53"/>
      <c r="D106" s="4"/>
      <c r="E106" s="73"/>
      <c r="F106" s="43"/>
    </row>
    <row r="107" spans="1:6">
      <c r="A107" s="53"/>
      <c r="B107" s="53"/>
      <c r="C107" s="53"/>
      <c r="D107" s="4"/>
      <c r="E107" s="73"/>
      <c r="F107" s="43"/>
    </row>
    <row r="108" spans="1:6">
      <c r="A108" s="53"/>
      <c r="B108" s="53"/>
      <c r="C108" s="53"/>
      <c r="D108" s="4"/>
      <c r="E108" s="73"/>
      <c r="F108" s="43"/>
    </row>
    <row r="109" spans="1:6">
      <c r="A109" s="53"/>
      <c r="B109" s="11"/>
      <c r="C109" s="53"/>
      <c r="D109" s="4"/>
      <c r="E109" s="73"/>
      <c r="F109" s="43"/>
    </row>
    <row r="110" spans="1:6">
      <c r="A110" s="53"/>
      <c r="B110" s="53"/>
      <c r="C110" s="53"/>
      <c r="D110" s="4"/>
      <c r="E110" s="18"/>
      <c r="F110" s="18"/>
    </row>
    <row r="111" spans="1:6">
      <c r="A111" s="53"/>
      <c r="B111" s="53"/>
      <c r="C111" s="2"/>
      <c r="D111" s="4"/>
      <c r="E111" s="73"/>
      <c r="F111" s="43"/>
    </row>
    <row r="112" spans="1:6">
      <c r="A112" s="53"/>
      <c r="B112" s="53"/>
      <c r="C112" s="2"/>
      <c r="D112" s="4"/>
      <c r="E112" s="18"/>
      <c r="F112" s="18"/>
    </row>
    <row r="113" spans="1:6">
      <c r="A113" s="53"/>
      <c r="B113" s="53"/>
      <c r="C113" s="2"/>
      <c r="D113" s="4"/>
      <c r="E113" s="18"/>
      <c r="F113" s="18"/>
    </row>
    <row r="114" spans="1:6">
      <c r="A114" s="53"/>
      <c r="B114" s="53"/>
      <c r="C114" s="2"/>
      <c r="D114" s="4"/>
      <c r="E114" s="73"/>
      <c r="F114" s="43"/>
    </row>
    <row r="115" spans="1:6">
      <c r="A115" s="53"/>
      <c r="B115" s="53"/>
      <c r="C115" s="2"/>
      <c r="D115" s="11"/>
      <c r="E115" s="11"/>
      <c r="F115" s="11"/>
    </row>
    <row r="116" spans="1:6">
      <c r="B116" s="53"/>
      <c r="C116" s="2"/>
      <c r="D116" s="4"/>
      <c r="E116" s="73"/>
      <c r="F116" s="43"/>
    </row>
    <row r="117" spans="1:6">
      <c r="B117" s="53"/>
      <c r="C117" s="2"/>
      <c r="D117" s="4"/>
      <c r="E117" s="73"/>
      <c r="F117" s="43"/>
    </row>
    <row r="118" spans="1:6">
      <c r="B118" s="53"/>
      <c r="C118" s="2"/>
      <c r="D118" s="4"/>
      <c r="E118" s="73"/>
      <c r="F118" s="43"/>
    </row>
    <row r="119" spans="1:6">
      <c r="B119" s="53"/>
      <c r="C119" s="2"/>
      <c r="D119" s="11"/>
      <c r="E119" s="11"/>
      <c r="F119" s="11"/>
    </row>
    <row r="120" spans="1:6">
      <c r="B120" s="53"/>
      <c r="C120" s="2"/>
      <c r="D120" s="11"/>
      <c r="E120" s="11"/>
      <c r="F120" s="11"/>
    </row>
    <row r="121" spans="1:6">
      <c r="B121" s="53"/>
      <c r="C121" s="2"/>
      <c r="D121" s="4"/>
      <c r="E121" s="73"/>
      <c r="F121" s="43"/>
    </row>
    <row r="122" spans="1:6">
      <c r="B122" s="53"/>
      <c r="C122" s="74"/>
      <c r="D122" s="4"/>
      <c r="E122" s="73"/>
      <c r="F122" s="43"/>
    </row>
    <row r="123" spans="1:6">
      <c r="B123" s="53"/>
      <c r="C123" s="74"/>
      <c r="D123" s="4"/>
      <c r="E123" s="73"/>
      <c r="F123" s="43"/>
    </row>
    <row r="124" spans="1:6">
      <c r="B124" s="53"/>
      <c r="C124" s="74"/>
      <c r="D124" s="4"/>
      <c r="E124" s="73"/>
      <c r="F124" s="43"/>
    </row>
    <row r="125" spans="1:6">
      <c r="B125" s="53"/>
      <c r="C125" s="29"/>
      <c r="D125" s="4"/>
      <c r="E125" s="73"/>
      <c r="F125" s="43"/>
    </row>
    <row r="126" spans="1:6">
      <c r="B126" s="53"/>
      <c r="C126" s="2"/>
      <c r="D126" s="4"/>
      <c r="E126" s="73"/>
      <c r="F126" s="43"/>
    </row>
    <row r="127" spans="1:6">
      <c r="B127" s="53"/>
      <c r="C127" s="2"/>
      <c r="D127" s="4"/>
      <c r="E127" s="73"/>
      <c r="F127" s="43"/>
    </row>
    <row r="128" spans="1:6">
      <c r="B128" s="53"/>
      <c r="C128" s="2"/>
      <c r="D128" s="4"/>
      <c r="E128" s="73"/>
      <c r="F128" s="43"/>
    </row>
    <row r="129" spans="1:6">
      <c r="B129" s="53"/>
      <c r="C129" s="2"/>
      <c r="D129" s="4"/>
      <c r="E129" s="73"/>
      <c r="F129" s="43"/>
    </row>
    <row r="130" spans="1:6">
      <c r="B130" s="53"/>
      <c r="C130" s="2"/>
    </row>
    <row r="131" spans="1:6" s="51" customFormat="1">
      <c r="A131" s="76"/>
      <c r="B131" s="70"/>
      <c r="C131" s="2"/>
      <c r="D131" s="71"/>
      <c r="E131" s="72"/>
      <c r="F131" s="72"/>
    </row>
    <row r="132" spans="1:6" s="51" customFormat="1">
      <c r="A132" s="76"/>
      <c r="B132" s="70"/>
      <c r="C132" s="29"/>
      <c r="D132" s="71"/>
      <c r="E132" s="72"/>
      <c r="F132" s="72"/>
    </row>
    <row r="133" spans="1:6">
      <c r="B133" s="77"/>
      <c r="C133" s="29"/>
    </row>
    <row r="134" spans="1:6">
      <c r="B134" s="77"/>
      <c r="C134" s="29"/>
    </row>
    <row r="135" spans="1:6">
      <c r="B135" s="77"/>
      <c r="C135" s="2"/>
    </row>
    <row r="136" spans="1:6">
      <c r="B136" s="77"/>
      <c r="C136" s="2"/>
    </row>
    <row r="137" spans="1:6">
      <c r="B137" s="77"/>
      <c r="C137" s="2"/>
    </row>
    <row r="138" spans="1:6">
      <c r="B138" s="77"/>
      <c r="C138" s="2"/>
    </row>
    <row r="139" spans="1:6">
      <c r="B139" s="77"/>
      <c r="C139" s="2"/>
    </row>
    <row r="140" spans="1:6">
      <c r="B140" s="77"/>
      <c r="C140" s="2"/>
    </row>
    <row r="141" spans="1:6">
      <c r="B141" s="77"/>
      <c r="C141" s="78"/>
      <c r="D141" s="4"/>
      <c r="E141" s="73"/>
      <c r="F141" s="43"/>
    </row>
    <row r="142" spans="1:6">
      <c r="B142" s="77"/>
      <c r="C142" s="2"/>
    </row>
    <row r="143" spans="1:6">
      <c r="B143" s="77"/>
      <c r="C143" s="2"/>
      <c r="D143" s="11"/>
      <c r="E143" s="11"/>
      <c r="F143" s="11"/>
    </row>
    <row r="144" spans="1:6">
      <c r="B144" s="77"/>
      <c r="C144" s="2"/>
      <c r="D144" s="4"/>
      <c r="E144" s="73"/>
      <c r="F144" s="43"/>
    </row>
    <row r="145" spans="2:6">
      <c r="B145" s="77"/>
      <c r="C145" s="2"/>
    </row>
    <row r="146" spans="2:6">
      <c r="B146" s="77"/>
      <c r="C146" s="2"/>
      <c r="D146" s="4"/>
      <c r="E146" s="73"/>
      <c r="F146" s="43"/>
    </row>
    <row r="147" spans="2:6">
      <c r="B147" s="77"/>
      <c r="C147" s="2"/>
    </row>
    <row r="148" spans="2:6">
      <c r="B148" s="77"/>
      <c r="C148" s="2"/>
      <c r="D148" s="4"/>
      <c r="E148" s="73"/>
      <c r="F148" s="43"/>
    </row>
    <row r="149" spans="2:6">
      <c r="B149" s="77"/>
      <c r="C149" s="2"/>
    </row>
    <row r="150" spans="2:6">
      <c r="B150" s="77"/>
      <c r="C150" s="2"/>
      <c r="D150" s="4"/>
      <c r="E150" s="73"/>
      <c r="F150" s="43"/>
    </row>
    <row r="151" spans="2:6">
      <c r="B151" s="77"/>
      <c r="C151" s="2"/>
    </row>
    <row r="152" spans="2:6">
      <c r="B152" s="77"/>
      <c r="C152" s="2"/>
      <c r="D152" s="4"/>
      <c r="E152" s="73"/>
      <c r="F152" s="43"/>
    </row>
    <row r="153" spans="2:6">
      <c r="B153" s="77"/>
      <c r="C153" s="2"/>
    </row>
    <row r="154" spans="2:6">
      <c r="B154" s="77"/>
      <c r="C154" s="2"/>
    </row>
    <row r="155" spans="2:6">
      <c r="B155" s="77"/>
      <c r="C155" s="2"/>
      <c r="D155" s="4"/>
      <c r="E155" s="73"/>
      <c r="F155" s="43"/>
    </row>
    <row r="156" spans="2:6">
      <c r="B156" s="77"/>
      <c r="C156" s="74"/>
      <c r="D156" s="4"/>
      <c r="E156" s="73"/>
      <c r="F156" s="43"/>
    </row>
    <row r="157" spans="2:6">
      <c r="B157" s="77"/>
      <c r="C157" s="74"/>
      <c r="D157" s="4"/>
      <c r="E157" s="73"/>
      <c r="F157" s="43"/>
    </row>
    <row r="158" spans="2:6">
      <c r="B158" s="77"/>
      <c r="C158" s="74"/>
      <c r="D158" s="4"/>
      <c r="E158" s="73"/>
      <c r="F158" s="43"/>
    </row>
    <row r="159" spans="2:6">
      <c r="B159" s="77"/>
      <c r="C159" s="74"/>
      <c r="D159" s="4"/>
      <c r="E159" s="73"/>
      <c r="F159" s="43"/>
    </row>
    <row r="160" spans="2:6">
      <c r="B160" s="77"/>
      <c r="C160" s="74"/>
      <c r="D160" s="4"/>
      <c r="E160" s="73"/>
      <c r="F160" s="43"/>
    </row>
    <row r="161" spans="2:6">
      <c r="B161" s="77"/>
      <c r="C161" s="74"/>
      <c r="D161" s="4"/>
      <c r="E161" s="73"/>
      <c r="F161" s="43"/>
    </row>
    <row r="162" spans="2:6">
      <c r="B162" s="77"/>
      <c r="C162" s="74"/>
      <c r="D162" s="4"/>
      <c r="E162" s="73"/>
      <c r="F162" s="43"/>
    </row>
    <row r="163" spans="2:6">
      <c r="B163" s="77"/>
      <c r="C163" s="74"/>
      <c r="D163" s="4"/>
      <c r="E163" s="73"/>
      <c r="F163" s="43"/>
    </row>
    <row r="164" spans="2:6">
      <c r="B164" s="77"/>
      <c r="C164" s="74"/>
      <c r="D164" s="4"/>
      <c r="E164" s="73"/>
      <c r="F164" s="43"/>
    </row>
    <row r="165" spans="2:6">
      <c r="B165" s="77"/>
      <c r="C165" s="74"/>
      <c r="D165" s="4"/>
      <c r="E165" s="73"/>
      <c r="F165" s="43"/>
    </row>
    <row r="166" spans="2:6">
      <c r="B166" s="77"/>
      <c r="C166" s="74"/>
      <c r="D166" s="11"/>
      <c r="E166" s="11"/>
      <c r="F166" s="11"/>
    </row>
    <row r="167" spans="2:6">
      <c r="B167" s="77"/>
      <c r="C167" s="79"/>
      <c r="D167" s="4"/>
      <c r="E167" s="73"/>
      <c r="F167" s="43"/>
    </row>
    <row r="168" spans="2:6">
      <c r="B168" s="77"/>
      <c r="C168" s="74"/>
      <c r="D168" s="4"/>
      <c r="E168" s="73"/>
      <c r="F168" s="43"/>
    </row>
    <row r="169" spans="2:6">
      <c r="B169" s="77"/>
      <c r="C169" s="74"/>
      <c r="D169" s="4"/>
      <c r="E169" s="73"/>
      <c r="F169" s="43"/>
    </row>
    <row r="170" spans="2:6">
      <c r="B170" s="77"/>
      <c r="C170" s="74"/>
      <c r="D170" s="4"/>
      <c r="E170" s="73"/>
      <c r="F170" s="43"/>
    </row>
    <row r="171" spans="2:6">
      <c r="B171" s="77"/>
      <c r="C171" s="74"/>
      <c r="D171" s="11"/>
      <c r="E171" s="11"/>
      <c r="F171" s="11"/>
    </row>
    <row r="172" spans="2:6">
      <c r="B172" s="77"/>
      <c r="C172" s="79"/>
      <c r="D172" s="4"/>
      <c r="E172" s="73"/>
      <c r="F172" s="43"/>
    </row>
    <row r="173" spans="2:6">
      <c r="B173" s="77"/>
      <c r="C173" s="74"/>
      <c r="D173" s="4"/>
      <c r="E173" s="73"/>
      <c r="F173" s="43"/>
    </row>
    <row r="174" spans="2:6">
      <c r="B174" s="77"/>
      <c r="C174" s="74"/>
      <c r="D174" s="4"/>
      <c r="E174" s="73"/>
      <c r="F174" s="43"/>
    </row>
    <row r="175" spans="2:6">
      <c r="B175" s="77"/>
      <c r="C175" s="74"/>
      <c r="D175" s="11"/>
      <c r="E175" s="11"/>
      <c r="F175" s="11"/>
    </row>
    <row r="176" spans="2:6">
      <c r="B176" s="77"/>
      <c r="C176" s="79"/>
      <c r="D176" s="4"/>
      <c r="E176" s="73"/>
      <c r="F176" s="43"/>
    </row>
    <row r="177" spans="2:6">
      <c r="B177" s="77"/>
      <c r="C177" s="74"/>
      <c r="D177" s="4"/>
      <c r="E177" s="73"/>
      <c r="F177" s="43"/>
    </row>
    <row r="178" spans="2:6">
      <c r="B178" s="77"/>
      <c r="C178" s="74"/>
      <c r="D178" s="4"/>
      <c r="E178" s="73"/>
      <c r="F178" s="43"/>
    </row>
    <row r="179" spans="2:6">
      <c r="B179" s="77"/>
      <c r="C179" s="74"/>
      <c r="D179" s="4"/>
      <c r="E179" s="73"/>
      <c r="F179" s="43"/>
    </row>
    <row r="180" spans="2:6">
      <c r="B180" s="77"/>
      <c r="C180" s="74"/>
      <c r="D180" s="4"/>
      <c r="E180" s="73"/>
      <c r="F180" s="43"/>
    </row>
    <row r="181" spans="2:6">
      <c r="B181" s="77"/>
      <c r="C181" s="79"/>
      <c r="D181" s="11"/>
      <c r="E181" s="11"/>
      <c r="F181" s="11"/>
    </row>
    <row r="182" spans="2:6">
      <c r="B182" s="77"/>
      <c r="C182" s="74"/>
      <c r="D182" s="4"/>
      <c r="E182" s="73"/>
      <c r="F182" s="43"/>
    </row>
    <row r="183" spans="2:6">
      <c r="B183" s="77"/>
      <c r="C183" s="79"/>
      <c r="D183" s="4"/>
      <c r="E183" s="73"/>
      <c r="F183" s="43"/>
    </row>
    <row r="184" spans="2:6">
      <c r="B184" s="77"/>
      <c r="C184" s="74"/>
      <c r="D184" s="4"/>
      <c r="E184" s="73"/>
      <c r="F184" s="43"/>
    </row>
    <row r="185" spans="2:6">
      <c r="B185" s="77"/>
      <c r="C185" s="79"/>
      <c r="D185" s="4"/>
      <c r="E185" s="73"/>
      <c r="F185" s="43"/>
    </row>
    <row r="186" spans="2:6">
      <c r="B186" s="77"/>
      <c r="C186" s="74"/>
      <c r="D186" s="4"/>
      <c r="E186" s="73"/>
      <c r="F186" s="43"/>
    </row>
    <row r="187" spans="2:6">
      <c r="B187" s="77"/>
      <c r="C187" s="79"/>
      <c r="D187" s="4"/>
      <c r="E187" s="73"/>
      <c r="F187" s="43"/>
    </row>
    <row r="188" spans="2:6">
      <c r="B188" s="77"/>
      <c r="C188" s="79"/>
      <c r="D188" s="4"/>
      <c r="E188" s="73"/>
      <c r="F188" s="43"/>
    </row>
    <row r="189" spans="2:6">
      <c r="B189" s="77"/>
      <c r="C189" s="79"/>
      <c r="D189" s="4"/>
      <c r="E189" s="73"/>
      <c r="F189" s="43"/>
    </row>
    <row r="190" spans="2:6">
      <c r="B190" s="77"/>
      <c r="C190" s="79"/>
      <c r="D190" s="4"/>
      <c r="E190" s="73"/>
      <c r="F190" s="43"/>
    </row>
    <row r="191" spans="2:6">
      <c r="B191" s="77"/>
      <c r="C191" s="79"/>
      <c r="D191" s="4"/>
      <c r="E191" s="73"/>
      <c r="F191" s="43"/>
    </row>
    <row r="192" spans="2:6">
      <c r="B192" s="77"/>
      <c r="C192" s="79"/>
      <c r="D192" s="4"/>
      <c r="E192" s="73"/>
      <c r="F192" s="43"/>
    </row>
    <row r="193" spans="1:6">
      <c r="B193" s="77"/>
      <c r="C193" s="79"/>
      <c r="D193" s="4"/>
      <c r="E193" s="73"/>
      <c r="F193" s="43"/>
    </row>
    <row r="194" spans="1:6">
      <c r="B194" s="77"/>
      <c r="C194" s="79"/>
      <c r="D194" s="4"/>
      <c r="E194" s="73"/>
      <c r="F194" s="43"/>
    </row>
    <row r="195" spans="1:6">
      <c r="B195" s="77"/>
      <c r="C195" s="79"/>
      <c r="D195" s="4"/>
      <c r="E195" s="73"/>
      <c r="F195" s="43"/>
    </row>
    <row r="196" spans="1:6">
      <c r="B196" s="77"/>
      <c r="C196" s="79"/>
      <c r="D196" s="4"/>
      <c r="E196" s="73"/>
      <c r="F196" s="43"/>
    </row>
    <row r="197" spans="1:6">
      <c r="B197" s="77"/>
      <c r="C197" s="79"/>
      <c r="D197" s="4"/>
      <c r="E197" s="73"/>
      <c r="F197" s="43"/>
    </row>
    <row r="198" spans="1:6">
      <c r="B198" s="77"/>
      <c r="C198" s="79"/>
      <c r="D198" s="4"/>
      <c r="E198" s="73"/>
      <c r="F198" s="43"/>
    </row>
    <row r="199" spans="1:6">
      <c r="B199" s="77"/>
      <c r="C199" s="79"/>
      <c r="D199" s="4"/>
      <c r="E199" s="73"/>
      <c r="F199" s="43"/>
    </row>
    <row r="200" spans="1:6">
      <c r="B200" s="77"/>
      <c r="C200" s="79"/>
      <c r="D200" s="4"/>
      <c r="E200" s="73"/>
      <c r="F200" s="43"/>
    </row>
    <row r="201" spans="1:6">
      <c r="B201" s="77"/>
      <c r="C201" s="79"/>
      <c r="D201" s="4"/>
      <c r="E201" s="73"/>
      <c r="F201" s="43"/>
    </row>
    <row r="202" spans="1:6">
      <c r="B202" s="77"/>
      <c r="C202" s="79"/>
      <c r="D202" s="4"/>
      <c r="E202" s="73"/>
      <c r="F202" s="43"/>
    </row>
    <row r="203" spans="1:6">
      <c r="A203" s="25"/>
      <c r="B203" s="77"/>
      <c r="C203" s="79"/>
      <c r="D203" s="4"/>
      <c r="E203" s="73"/>
      <c r="F203" s="73"/>
    </row>
    <row r="204" spans="1:6" s="51" customFormat="1">
      <c r="A204" s="47"/>
      <c r="B204" s="77"/>
      <c r="C204" s="2"/>
      <c r="D204" s="71"/>
      <c r="E204" s="73"/>
      <c r="F204" s="50"/>
    </row>
    <row r="205" spans="1:6">
      <c r="C205" s="29"/>
    </row>
    <row r="207" spans="1:6" s="51" customFormat="1">
      <c r="A207" s="76"/>
      <c r="B207" s="70"/>
      <c r="C207" s="77"/>
      <c r="D207" s="71"/>
      <c r="E207" s="73"/>
      <c r="F207" s="73"/>
    </row>
    <row r="208" spans="1:6">
      <c r="A208" s="80"/>
      <c r="B208" s="53"/>
      <c r="C208" s="29"/>
      <c r="D208" s="4"/>
      <c r="E208" s="73"/>
      <c r="F208" s="73"/>
    </row>
    <row r="209" spans="1:6">
      <c r="A209" s="80"/>
      <c r="B209" s="53"/>
      <c r="C209" s="2"/>
      <c r="D209" s="4"/>
      <c r="E209" s="73"/>
      <c r="F209" s="73"/>
    </row>
    <row r="210" spans="1:6">
      <c r="A210" s="80"/>
      <c r="B210" s="53"/>
      <c r="C210" s="78"/>
      <c r="D210" s="4"/>
      <c r="E210" s="73"/>
      <c r="F210" s="73"/>
    </row>
    <row r="211" spans="1:6">
      <c r="A211" s="80"/>
      <c r="B211" s="53"/>
      <c r="C211" s="2"/>
      <c r="D211" s="4"/>
      <c r="E211" s="73"/>
      <c r="F211" s="73"/>
    </row>
    <row r="212" spans="1:6">
      <c r="A212" s="80"/>
      <c r="B212" s="53"/>
      <c r="C212" s="2"/>
      <c r="D212" s="4"/>
      <c r="E212" s="73"/>
      <c r="F212" s="73"/>
    </row>
    <row r="213" spans="1:6">
      <c r="A213" s="80"/>
      <c r="B213" s="53"/>
      <c r="C213" s="2"/>
      <c r="D213" s="4"/>
      <c r="E213" s="73"/>
      <c r="F213" s="73"/>
    </row>
    <row r="214" spans="1:6">
      <c r="A214" s="80"/>
      <c r="B214" s="53"/>
      <c r="C214" s="2"/>
      <c r="D214" s="4"/>
      <c r="E214" s="73"/>
      <c r="F214" s="73"/>
    </row>
    <row r="215" spans="1:6">
      <c r="A215" s="80"/>
      <c r="B215" s="53"/>
      <c r="C215" s="2"/>
      <c r="D215" s="4"/>
      <c r="E215" s="73"/>
      <c r="F215" s="73"/>
    </row>
    <row r="216" spans="1:6">
      <c r="A216" s="80"/>
      <c r="B216" s="53"/>
      <c r="C216" s="2"/>
      <c r="D216" s="4"/>
      <c r="E216" s="73"/>
      <c r="F216" s="73"/>
    </row>
    <row r="217" spans="1:6">
      <c r="A217" s="80"/>
      <c r="B217" s="53"/>
      <c r="C217" s="2"/>
      <c r="D217" s="4"/>
      <c r="E217" s="73"/>
      <c r="F217" s="73"/>
    </row>
    <row r="218" spans="1:6">
      <c r="A218" s="80"/>
      <c r="B218" s="53"/>
      <c r="C218" s="2"/>
      <c r="D218" s="4"/>
      <c r="E218" s="73"/>
      <c r="F218" s="73"/>
    </row>
    <row r="219" spans="1:6">
      <c r="A219" s="80"/>
      <c r="B219" s="53"/>
      <c r="C219" s="2"/>
      <c r="D219" s="4"/>
      <c r="E219" s="73"/>
      <c r="F219" s="43"/>
    </row>
    <row r="220" spans="1:6">
      <c r="A220" s="80"/>
      <c r="B220" s="53"/>
      <c r="C220" s="2"/>
      <c r="D220" s="4"/>
      <c r="E220" s="73"/>
      <c r="F220" s="43"/>
    </row>
    <row r="221" spans="1:6">
      <c r="A221" s="80"/>
      <c r="B221" s="53"/>
      <c r="C221" s="78"/>
      <c r="D221" s="4"/>
      <c r="E221" s="73"/>
      <c r="F221" s="43"/>
    </row>
    <row r="222" spans="1:6">
      <c r="A222" s="80"/>
      <c r="B222" s="53"/>
      <c r="C222" s="70"/>
      <c r="D222" s="81"/>
      <c r="E222" s="73"/>
      <c r="F222" s="43"/>
    </row>
    <row r="223" spans="1:6">
      <c r="A223" s="80"/>
      <c r="B223" s="53"/>
      <c r="C223" s="362"/>
      <c r="D223" s="81"/>
      <c r="E223" s="73"/>
      <c r="F223" s="43"/>
    </row>
    <row r="224" spans="1:6">
      <c r="A224" s="80"/>
      <c r="B224" s="53"/>
      <c r="C224" s="362"/>
      <c r="D224" s="4"/>
      <c r="E224" s="73"/>
      <c r="F224" s="43"/>
    </row>
    <row r="225" spans="1:6">
      <c r="A225" s="80"/>
      <c r="B225" s="53"/>
      <c r="C225" s="2"/>
      <c r="D225" s="4"/>
      <c r="E225" s="73"/>
      <c r="F225" s="43"/>
    </row>
    <row r="226" spans="1:6">
      <c r="A226" s="80"/>
      <c r="B226" s="53"/>
      <c r="C226" s="2"/>
      <c r="D226" s="4"/>
      <c r="E226" s="73"/>
      <c r="F226" s="43"/>
    </row>
    <row r="227" spans="1:6">
      <c r="A227" s="80"/>
      <c r="B227" s="53"/>
      <c r="C227" s="2"/>
      <c r="D227" s="4"/>
      <c r="E227" s="73"/>
      <c r="F227" s="43"/>
    </row>
    <row r="228" spans="1:6">
      <c r="A228" s="80"/>
      <c r="B228" s="53"/>
      <c r="C228" s="2"/>
      <c r="D228" s="4"/>
      <c r="E228" s="73"/>
      <c r="F228" s="43"/>
    </row>
    <row r="229" spans="1:6">
      <c r="A229" s="80"/>
      <c r="B229" s="53"/>
      <c r="C229" s="2"/>
      <c r="D229" s="4"/>
      <c r="E229" s="73"/>
      <c r="F229" s="43"/>
    </row>
    <row r="230" spans="1:6">
      <c r="A230" s="80"/>
      <c r="B230" s="53"/>
      <c r="C230" s="2"/>
      <c r="D230" s="4"/>
      <c r="E230" s="73"/>
      <c r="F230" s="43"/>
    </row>
    <row r="231" spans="1:6">
      <c r="A231" s="80"/>
      <c r="B231" s="53"/>
      <c r="C231" s="2"/>
      <c r="D231" s="4"/>
      <c r="E231" s="73"/>
      <c r="F231" s="43"/>
    </row>
    <row r="232" spans="1:6">
      <c r="A232" s="80"/>
      <c r="B232" s="53"/>
      <c r="C232" s="2"/>
      <c r="D232" s="4"/>
      <c r="E232" s="73"/>
      <c r="F232" s="43"/>
    </row>
    <row r="233" spans="1:6">
      <c r="A233" s="80"/>
      <c r="B233" s="53"/>
      <c r="C233" s="2"/>
      <c r="D233" s="4"/>
      <c r="E233" s="73"/>
      <c r="F233" s="73"/>
    </row>
    <row r="234" spans="1:6">
      <c r="A234" s="80"/>
      <c r="B234" s="53"/>
      <c r="C234" s="2"/>
      <c r="D234" s="4"/>
      <c r="E234" s="73"/>
      <c r="F234" s="43"/>
    </row>
    <row r="235" spans="1:6">
      <c r="A235" s="80"/>
      <c r="B235" s="53"/>
      <c r="C235" s="2"/>
      <c r="D235" s="4"/>
      <c r="E235" s="73"/>
      <c r="F235" s="73"/>
    </row>
    <row r="236" spans="1:6">
      <c r="A236" s="80"/>
      <c r="B236" s="53"/>
      <c r="C236" s="2"/>
      <c r="D236" s="4"/>
      <c r="E236" s="73"/>
      <c r="F236" s="43"/>
    </row>
    <row r="237" spans="1:6">
      <c r="A237" s="80"/>
      <c r="B237" s="53"/>
      <c r="C237" s="2"/>
      <c r="D237" s="4"/>
      <c r="E237" s="73"/>
      <c r="F237" s="43"/>
    </row>
    <row r="238" spans="1:6">
      <c r="A238" s="80"/>
      <c r="B238" s="53"/>
      <c r="C238" s="2"/>
      <c r="D238" s="4"/>
      <c r="E238" s="73"/>
      <c r="F238" s="43"/>
    </row>
    <row r="239" spans="1:6">
      <c r="A239" s="80"/>
      <c r="B239" s="53"/>
      <c r="C239" s="2"/>
      <c r="D239" s="4"/>
      <c r="E239" s="73"/>
      <c r="F239" s="43"/>
    </row>
    <row r="240" spans="1:6">
      <c r="A240" s="80"/>
      <c r="B240" s="53"/>
      <c r="C240" s="2"/>
      <c r="D240" s="4"/>
      <c r="E240" s="73"/>
      <c r="F240" s="43"/>
    </row>
    <row r="241" spans="1:6">
      <c r="A241" s="80"/>
      <c r="B241" s="53"/>
      <c r="C241" s="2"/>
      <c r="D241" s="4"/>
      <c r="E241" s="73"/>
      <c r="F241" s="43"/>
    </row>
    <row r="242" spans="1:6">
      <c r="A242" s="80"/>
      <c r="B242" s="53"/>
      <c r="C242" s="2"/>
      <c r="D242" s="4"/>
      <c r="E242" s="73"/>
      <c r="F242" s="43"/>
    </row>
    <row r="243" spans="1:6">
      <c r="A243" s="80"/>
      <c r="B243" s="53"/>
      <c r="C243" s="2"/>
      <c r="D243" s="4"/>
      <c r="E243" s="73"/>
      <c r="F243" s="43"/>
    </row>
    <row r="244" spans="1:6">
      <c r="A244" s="80"/>
      <c r="B244" s="53"/>
      <c r="C244" s="2"/>
      <c r="D244" s="4"/>
      <c r="E244" s="73"/>
      <c r="F244" s="43"/>
    </row>
    <row r="245" spans="1:6">
      <c r="A245" s="80"/>
      <c r="B245" s="53"/>
      <c r="C245" s="2"/>
      <c r="D245" s="4"/>
      <c r="E245" s="73"/>
      <c r="F245" s="43"/>
    </row>
    <row r="246" spans="1:6">
      <c r="A246" s="80"/>
      <c r="B246" s="11"/>
      <c r="C246" s="2"/>
      <c r="D246" s="4"/>
      <c r="E246" s="73"/>
      <c r="F246" s="43"/>
    </row>
    <row r="247" spans="1:6">
      <c r="A247" s="80"/>
      <c r="B247" s="16"/>
      <c r="C247" s="2"/>
    </row>
    <row r="248" spans="1:6" s="51" customFormat="1">
      <c r="A248" s="76"/>
      <c r="B248" s="39"/>
      <c r="C248" s="77"/>
      <c r="D248" s="71"/>
      <c r="E248" s="73"/>
      <c r="F248" s="50"/>
    </row>
    <row r="249" spans="1:6" s="51" customFormat="1">
      <c r="A249" s="76"/>
      <c r="B249" s="39"/>
      <c r="C249" s="29"/>
      <c r="D249" s="71"/>
      <c r="E249" s="73"/>
      <c r="F249" s="50"/>
    </row>
    <row r="250" spans="1:6">
      <c r="C250" s="29"/>
    </row>
    <row r="251" spans="1:6">
      <c r="A251" s="76"/>
      <c r="B251" s="39"/>
      <c r="D251" s="71"/>
      <c r="E251" s="73"/>
      <c r="F251" s="73"/>
    </row>
    <row r="252" spans="1:6">
      <c r="A252" s="80"/>
      <c r="B252" s="16"/>
      <c r="C252" s="29"/>
      <c r="D252" s="4"/>
      <c r="E252" s="73"/>
      <c r="F252" s="43"/>
    </row>
    <row r="253" spans="1:6">
      <c r="A253" s="80"/>
      <c r="B253" s="16"/>
      <c r="C253" s="2"/>
      <c r="D253" s="4"/>
      <c r="E253" s="73"/>
      <c r="F253" s="43"/>
    </row>
    <row r="254" spans="1:6">
      <c r="A254" s="80"/>
      <c r="B254" s="16"/>
      <c r="C254" s="2"/>
      <c r="D254" s="4"/>
      <c r="E254" s="73"/>
      <c r="F254" s="43"/>
    </row>
    <row r="255" spans="1:6">
      <c r="A255" s="76"/>
      <c r="B255" s="53"/>
      <c r="C255" s="2"/>
      <c r="D255" s="82"/>
      <c r="E255" s="73"/>
      <c r="F255" s="73"/>
    </row>
    <row r="256" spans="1:6">
      <c r="A256" s="76"/>
      <c r="B256" s="53"/>
      <c r="C256" s="78"/>
      <c r="D256" s="82"/>
      <c r="E256" s="73"/>
      <c r="F256" s="73"/>
    </row>
    <row r="257" spans="1:6">
      <c r="A257" s="76"/>
      <c r="B257" s="53"/>
      <c r="C257" s="2"/>
      <c r="D257" s="4"/>
      <c r="E257" s="73"/>
      <c r="F257" s="43"/>
    </row>
    <row r="258" spans="1:6">
      <c r="A258" s="76"/>
      <c r="B258" s="53"/>
      <c r="C258" s="2"/>
      <c r="D258" s="4"/>
      <c r="E258" s="73"/>
      <c r="F258" s="43"/>
    </row>
    <row r="259" spans="1:6">
      <c r="A259" s="76"/>
      <c r="B259" s="53"/>
      <c r="C259" s="2"/>
      <c r="D259" s="83"/>
      <c r="E259" s="73"/>
      <c r="F259" s="43"/>
    </row>
    <row r="260" spans="1:6">
      <c r="A260" s="76"/>
      <c r="B260" s="53"/>
      <c r="C260" s="2"/>
      <c r="D260" s="4"/>
      <c r="E260" s="73"/>
      <c r="F260" s="43"/>
    </row>
    <row r="261" spans="1:6">
      <c r="A261" s="76"/>
      <c r="B261" s="53"/>
      <c r="C261" s="2"/>
      <c r="D261" s="4"/>
      <c r="E261" s="73"/>
      <c r="F261" s="43"/>
    </row>
    <row r="262" spans="1:6">
      <c r="A262" s="76"/>
      <c r="B262" s="53"/>
      <c r="C262" s="2"/>
      <c r="D262" s="82"/>
      <c r="E262" s="73"/>
      <c r="F262" s="73"/>
    </row>
    <row r="263" spans="1:6">
      <c r="A263" s="76"/>
      <c r="B263" s="53"/>
      <c r="C263" s="2"/>
      <c r="D263" s="4"/>
      <c r="E263" s="73"/>
      <c r="F263" s="43"/>
    </row>
    <row r="264" spans="1:6">
      <c r="A264" s="76"/>
      <c r="B264" s="53"/>
      <c r="C264" s="2"/>
      <c r="D264" s="4"/>
      <c r="E264" s="73"/>
      <c r="F264" s="43"/>
    </row>
    <row r="265" spans="1:6">
      <c r="A265" s="76"/>
      <c r="B265" s="53"/>
      <c r="C265" s="2"/>
      <c r="D265" s="82"/>
      <c r="E265" s="73"/>
      <c r="F265" s="73"/>
    </row>
    <row r="266" spans="1:6">
      <c r="A266" s="76"/>
      <c r="B266" s="53"/>
      <c r="C266" s="2"/>
      <c r="D266" s="4"/>
      <c r="E266" s="73"/>
      <c r="F266" s="43"/>
    </row>
    <row r="267" spans="1:6">
      <c r="A267" s="76"/>
      <c r="B267" s="53"/>
      <c r="C267" s="2"/>
      <c r="D267" s="4"/>
      <c r="E267" s="73"/>
      <c r="F267" s="43"/>
    </row>
    <row r="268" spans="1:6">
      <c r="A268" s="76"/>
      <c r="B268" s="53"/>
      <c r="C268" s="2"/>
      <c r="D268" s="4"/>
      <c r="E268" s="73"/>
      <c r="F268" s="43"/>
    </row>
    <row r="269" spans="1:6">
      <c r="A269" s="76"/>
      <c r="B269" s="53"/>
      <c r="C269" s="2"/>
      <c r="D269" s="4"/>
      <c r="E269" s="73"/>
      <c r="F269" s="43"/>
    </row>
    <row r="270" spans="1:6">
      <c r="A270" s="76"/>
      <c r="B270" s="53"/>
      <c r="C270" s="2"/>
      <c r="D270" s="4"/>
      <c r="E270" s="73"/>
      <c r="F270" s="43"/>
    </row>
    <row r="271" spans="1:6">
      <c r="A271" s="76"/>
      <c r="B271" s="53"/>
      <c r="C271" s="2"/>
      <c r="D271" s="4"/>
      <c r="E271" s="73"/>
      <c r="F271" s="43"/>
    </row>
    <row r="272" spans="1:6">
      <c r="A272" s="76"/>
      <c r="B272" s="53"/>
      <c r="C272" s="2"/>
      <c r="D272" s="4"/>
      <c r="E272" s="73"/>
      <c r="F272" s="43"/>
    </row>
    <row r="273" spans="1:6">
      <c r="A273" s="76"/>
      <c r="B273" s="53"/>
      <c r="C273" s="2"/>
      <c r="D273" s="4"/>
      <c r="E273" s="73"/>
      <c r="F273" s="43"/>
    </row>
    <row r="274" spans="1:6">
      <c r="A274" s="76"/>
      <c r="B274" s="53"/>
      <c r="C274" s="2"/>
      <c r="D274" s="4"/>
      <c r="E274" s="73"/>
      <c r="F274" s="43"/>
    </row>
    <row r="275" spans="1:6">
      <c r="A275" s="76"/>
      <c r="B275" s="53"/>
      <c r="C275" s="2"/>
      <c r="D275" s="4"/>
      <c r="E275" s="73"/>
      <c r="F275" s="43"/>
    </row>
    <row r="276" spans="1:6">
      <c r="A276" s="76"/>
      <c r="B276" s="53"/>
      <c r="C276" s="2"/>
      <c r="D276" s="4"/>
      <c r="E276" s="73"/>
      <c r="F276" s="43"/>
    </row>
    <row r="277" spans="1:6">
      <c r="A277" s="76"/>
      <c r="B277" s="53"/>
      <c r="C277" s="2"/>
      <c r="D277" s="4"/>
      <c r="E277" s="73"/>
      <c r="F277" s="43"/>
    </row>
    <row r="278" spans="1:6">
      <c r="A278" s="76"/>
      <c r="B278" s="53"/>
      <c r="C278" s="2"/>
      <c r="D278" s="4"/>
      <c r="E278" s="73"/>
      <c r="F278" s="43"/>
    </row>
    <row r="279" spans="1:6">
      <c r="A279" s="76"/>
      <c r="B279" s="53"/>
      <c r="C279" s="78"/>
      <c r="D279" s="4"/>
      <c r="E279" s="73"/>
      <c r="F279" s="43"/>
    </row>
    <row r="280" spans="1:6">
      <c r="A280" s="76"/>
      <c r="B280" s="53"/>
      <c r="C280" s="2"/>
      <c r="D280" s="4"/>
      <c r="E280" s="73"/>
      <c r="F280" s="43"/>
    </row>
    <row r="281" spans="1:6">
      <c r="A281" s="76"/>
      <c r="B281" s="53"/>
      <c r="C281" s="2"/>
      <c r="D281" s="4"/>
      <c r="E281" s="73"/>
      <c r="F281" s="43"/>
    </row>
    <row r="282" spans="1:6">
      <c r="A282" s="76"/>
      <c r="B282" s="16"/>
      <c r="C282" s="2"/>
      <c r="D282" s="4"/>
      <c r="E282" s="73"/>
      <c r="F282" s="43"/>
    </row>
    <row r="283" spans="1:6">
      <c r="A283" s="76"/>
      <c r="B283" s="53"/>
      <c r="C283" s="2"/>
      <c r="D283" s="4"/>
      <c r="E283" s="73"/>
      <c r="F283" s="43"/>
    </row>
    <row r="284" spans="1:6">
      <c r="A284" s="76"/>
      <c r="B284" s="53"/>
      <c r="C284" s="2"/>
      <c r="D284" s="4"/>
      <c r="E284" s="73"/>
      <c r="F284" s="43"/>
    </row>
    <row r="285" spans="1:6">
      <c r="A285" s="76"/>
      <c r="B285" s="53"/>
      <c r="C285" s="2"/>
      <c r="D285" s="4"/>
      <c r="E285" s="73"/>
      <c r="F285" s="43"/>
    </row>
    <row r="286" spans="1:6">
      <c r="A286" s="76"/>
      <c r="B286" s="53"/>
      <c r="C286" s="2"/>
      <c r="D286" s="4"/>
      <c r="E286" s="73"/>
      <c r="F286" s="43"/>
    </row>
    <row r="287" spans="1:6">
      <c r="A287" s="76"/>
      <c r="B287" s="53"/>
      <c r="C287" s="2"/>
      <c r="D287" s="4"/>
      <c r="E287" s="73"/>
      <c r="F287" s="43"/>
    </row>
    <row r="288" spans="1:6">
      <c r="A288" s="76"/>
      <c r="B288" s="16"/>
      <c r="C288" s="2"/>
      <c r="D288" s="4"/>
      <c r="E288" s="73"/>
      <c r="F288" s="43"/>
    </row>
    <row r="289" spans="1:6">
      <c r="A289" s="76"/>
      <c r="B289" s="11"/>
      <c r="C289" s="2"/>
      <c r="D289" s="83"/>
      <c r="E289" s="73"/>
      <c r="F289" s="73"/>
    </row>
    <row r="290" spans="1:6">
      <c r="A290" s="76"/>
      <c r="B290" s="11"/>
      <c r="C290" s="78"/>
      <c r="D290" s="83"/>
      <c r="E290" s="73"/>
      <c r="F290" s="73"/>
    </row>
    <row r="291" spans="1:6">
      <c r="A291" s="76"/>
      <c r="B291" s="53"/>
      <c r="C291" s="2"/>
      <c r="D291" s="4"/>
      <c r="E291" s="73"/>
      <c r="F291" s="43"/>
    </row>
    <row r="292" spans="1:6">
      <c r="A292" s="76"/>
      <c r="B292" s="53"/>
      <c r="C292" s="2"/>
      <c r="D292" s="4"/>
      <c r="E292" s="73"/>
      <c r="F292" s="43"/>
    </row>
    <row r="293" spans="1:6">
      <c r="A293" s="76"/>
      <c r="B293" s="53"/>
      <c r="C293" s="2"/>
      <c r="D293" s="83"/>
      <c r="E293" s="73"/>
      <c r="F293" s="43"/>
    </row>
    <row r="294" spans="1:6">
      <c r="A294" s="76"/>
      <c r="B294" s="53"/>
      <c r="C294" s="2"/>
      <c r="D294" s="4"/>
      <c r="E294" s="73"/>
      <c r="F294" s="43"/>
    </row>
    <row r="295" spans="1:6">
      <c r="A295" s="76"/>
      <c r="B295" s="53"/>
      <c r="C295" s="2"/>
      <c r="D295" s="4"/>
      <c r="E295" s="73"/>
      <c r="F295" s="43"/>
    </row>
    <row r="296" spans="1:6">
      <c r="A296" s="76"/>
      <c r="B296" s="53"/>
      <c r="C296" s="2"/>
      <c r="D296" s="83"/>
      <c r="E296" s="73"/>
      <c r="F296" s="43"/>
    </row>
    <row r="297" spans="1:6">
      <c r="A297" s="76"/>
      <c r="B297" s="53"/>
      <c r="C297" s="2"/>
      <c r="D297" s="4"/>
      <c r="E297" s="73"/>
      <c r="F297" s="43"/>
    </row>
    <row r="298" spans="1:6">
      <c r="A298" s="76"/>
      <c r="B298" s="11"/>
      <c r="C298" s="2"/>
      <c r="D298" s="4"/>
      <c r="E298" s="73"/>
      <c r="F298" s="43"/>
    </row>
    <row r="299" spans="1:6">
      <c r="A299" s="76"/>
      <c r="B299" s="11"/>
      <c r="C299" s="2"/>
      <c r="D299" s="4"/>
      <c r="E299" s="73"/>
      <c r="F299" s="43"/>
    </row>
    <row r="300" spans="1:6">
      <c r="A300" s="76"/>
      <c r="B300" s="53"/>
      <c r="C300" s="2"/>
      <c r="D300" s="4"/>
      <c r="E300" s="73"/>
      <c r="F300" s="43"/>
    </row>
    <row r="301" spans="1:6">
      <c r="A301" s="76"/>
      <c r="B301" s="11"/>
      <c r="C301" s="2"/>
      <c r="D301" s="4"/>
      <c r="E301" s="73"/>
      <c r="F301" s="43"/>
    </row>
    <row r="302" spans="1:6">
      <c r="A302" s="76"/>
      <c r="B302" s="11"/>
      <c r="C302" s="2"/>
      <c r="D302" s="83"/>
      <c r="E302" s="73"/>
      <c r="F302" s="73"/>
    </row>
    <row r="303" spans="1:6">
      <c r="A303" s="76"/>
      <c r="B303" s="53"/>
      <c r="C303" s="2"/>
      <c r="D303" s="4"/>
      <c r="E303" s="73"/>
      <c r="F303" s="43"/>
    </row>
    <row r="304" spans="1:6">
      <c r="A304" s="76"/>
      <c r="B304" s="11"/>
      <c r="C304" s="2"/>
      <c r="D304" s="4"/>
      <c r="E304" s="73"/>
      <c r="F304" s="43"/>
    </row>
    <row r="305" spans="1:6">
      <c r="A305" s="76"/>
      <c r="B305" s="11"/>
      <c r="C305" s="2"/>
      <c r="D305" s="11"/>
      <c r="E305" s="11"/>
      <c r="F305" s="11"/>
    </row>
    <row r="306" spans="1:6">
      <c r="A306" s="76"/>
      <c r="B306" s="11"/>
      <c r="C306" s="53"/>
      <c r="D306" s="83"/>
      <c r="E306" s="73"/>
      <c r="F306" s="73"/>
    </row>
    <row r="307" spans="1:6">
      <c r="A307" s="76"/>
      <c r="B307" s="11"/>
      <c r="C307" s="78"/>
      <c r="D307" s="83"/>
      <c r="E307" s="73"/>
      <c r="F307" s="73"/>
    </row>
    <row r="308" spans="1:6">
      <c r="A308" s="76"/>
      <c r="B308" s="53"/>
      <c r="C308" s="2"/>
      <c r="D308" s="4"/>
      <c r="E308" s="73"/>
      <c r="F308" s="43"/>
    </row>
    <row r="309" spans="1:6">
      <c r="A309" s="76"/>
      <c r="B309" s="53"/>
      <c r="C309" s="2"/>
      <c r="D309" s="4"/>
      <c r="E309" s="73"/>
      <c r="F309" s="43"/>
    </row>
    <row r="310" spans="1:6">
      <c r="A310" s="76"/>
      <c r="B310" s="53"/>
      <c r="C310" s="2"/>
      <c r="D310" s="83"/>
      <c r="E310" s="73"/>
      <c r="F310" s="73"/>
    </row>
    <row r="311" spans="1:6">
      <c r="A311" s="76"/>
      <c r="B311" s="53"/>
      <c r="C311" s="2"/>
      <c r="D311" s="4"/>
      <c r="E311" s="73"/>
      <c r="F311" s="43"/>
    </row>
    <row r="312" spans="1:6">
      <c r="A312" s="76"/>
      <c r="B312" s="53"/>
      <c r="C312" s="2"/>
      <c r="D312" s="4"/>
      <c r="E312" s="73"/>
      <c r="F312" s="43"/>
    </row>
    <row r="313" spans="1:6">
      <c r="A313" s="76"/>
      <c r="B313" s="53"/>
      <c r="C313" s="2"/>
      <c r="D313" s="4"/>
      <c r="E313" s="73"/>
      <c r="F313" s="43"/>
    </row>
    <row r="314" spans="1:6">
      <c r="A314" s="76"/>
      <c r="B314" s="53"/>
      <c r="C314" s="2"/>
      <c r="D314" s="4"/>
      <c r="E314" s="73"/>
      <c r="F314" s="43"/>
    </row>
    <row r="315" spans="1:6">
      <c r="A315" s="76"/>
      <c r="B315" s="53"/>
      <c r="C315" s="2"/>
      <c r="D315" s="4"/>
      <c r="E315" s="73"/>
      <c r="F315" s="43"/>
    </row>
    <row r="316" spans="1:6">
      <c r="A316" s="76"/>
      <c r="B316" s="53"/>
      <c r="C316" s="2"/>
      <c r="D316" s="83"/>
      <c r="E316" s="73"/>
      <c r="F316" s="73"/>
    </row>
    <row r="317" spans="1:6">
      <c r="A317" s="76"/>
      <c r="B317" s="53"/>
      <c r="C317" s="2"/>
      <c r="D317" s="4"/>
      <c r="E317" s="73"/>
      <c r="F317" s="43"/>
    </row>
    <row r="318" spans="1:6">
      <c r="A318" s="76"/>
      <c r="B318" s="53"/>
      <c r="C318" s="2"/>
      <c r="D318" s="4"/>
      <c r="E318" s="73"/>
      <c r="F318" s="43"/>
    </row>
    <row r="319" spans="1:6">
      <c r="A319" s="76"/>
      <c r="B319" s="16"/>
      <c r="C319" s="2"/>
      <c r="D319" s="83"/>
      <c r="E319" s="73"/>
      <c r="F319" s="73"/>
    </row>
    <row r="320" spans="1:6">
      <c r="A320" s="76"/>
      <c r="B320" s="53"/>
      <c r="C320" s="2"/>
      <c r="D320" s="4"/>
      <c r="E320" s="73"/>
      <c r="F320" s="43"/>
    </row>
    <row r="321" spans="1:6">
      <c r="A321" s="76"/>
      <c r="B321" s="11"/>
      <c r="C321" s="2"/>
      <c r="D321" s="4"/>
      <c r="E321" s="73"/>
      <c r="F321" s="43"/>
    </row>
    <row r="322" spans="1:6">
      <c r="A322" s="76"/>
      <c r="B322" s="53"/>
      <c r="C322" s="2"/>
      <c r="D322" s="4"/>
      <c r="E322" s="73"/>
      <c r="F322" s="43"/>
    </row>
    <row r="323" spans="1:6">
      <c r="A323" s="76"/>
      <c r="B323" s="53"/>
      <c r="C323" s="2"/>
      <c r="D323" s="4"/>
      <c r="E323" s="73"/>
      <c r="F323" s="43"/>
    </row>
    <row r="324" spans="1:6">
      <c r="A324" s="76"/>
      <c r="B324" s="11"/>
      <c r="C324" s="2"/>
      <c r="D324" s="4"/>
      <c r="E324" s="73"/>
      <c r="F324" s="43"/>
    </row>
    <row r="325" spans="1:6">
      <c r="A325" s="76"/>
      <c r="B325" s="11"/>
      <c r="C325" s="2"/>
      <c r="D325" s="11"/>
      <c r="E325" s="11"/>
      <c r="F325" s="11"/>
    </row>
    <row r="326" spans="1:6">
      <c r="A326" s="76"/>
      <c r="B326" s="11"/>
      <c r="C326" s="53"/>
      <c r="D326" s="4"/>
      <c r="E326" s="73"/>
      <c r="F326" s="43"/>
    </row>
    <row r="327" spans="1:6">
      <c r="A327" s="76"/>
      <c r="B327" s="11"/>
      <c r="C327" s="2"/>
      <c r="D327" s="4"/>
      <c r="E327" s="73"/>
      <c r="F327" s="43"/>
    </row>
    <row r="328" spans="1:6">
      <c r="A328" s="76"/>
      <c r="B328" s="11"/>
      <c r="C328" s="2"/>
      <c r="D328" s="4"/>
      <c r="E328" s="73"/>
      <c r="F328" s="43"/>
    </row>
    <row r="329" spans="1:6">
      <c r="A329" s="76"/>
      <c r="B329" s="53"/>
      <c r="C329" s="2"/>
      <c r="D329" s="4"/>
      <c r="E329" s="73"/>
      <c r="F329" s="43"/>
    </row>
    <row r="330" spans="1:6">
      <c r="A330" s="76"/>
      <c r="B330" s="53"/>
      <c r="C330" s="2"/>
      <c r="D330" s="4"/>
      <c r="E330" s="73"/>
      <c r="F330" s="43"/>
    </row>
    <row r="331" spans="1:6">
      <c r="A331" s="76"/>
      <c r="B331" s="53"/>
      <c r="C331" s="2"/>
      <c r="D331" s="11"/>
      <c r="E331" s="11"/>
      <c r="F331" s="11"/>
    </row>
    <row r="332" spans="1:6">
      <c r="A332" s="76"/>
      <c r="B332" s="53"/>
      <c r="C332" s="53"/>
      <c r="D332" s="11"/>
      <c r="E332" s="11"/>
      <c r="F332" s="11"/>
    </row>
    <row r="333" spans="1:6">
      <c r="A333" s="76"/>
      <c r="B333" s="16"/>
      <c r="C333" s="78"/>
      <c r="D333" s="11"/>
      <c r="E333" s="11"/>
      <c r="F333" s="11"/>
    </row>
    <row r="334" spans="1:6">
      <c r="A334" s="80"/>
      <c r="B334" s="53"/>
      <c r="C334" s="53"/>
      <c r="D334" s="4"/>
      <c r="E334" s="73"/>
      <c r="F334" s="43"/>
    </row>
    <row r="335" spans="1:6">
      <c r="A335" s="80"/>
      <c r="B335" s="53"/>
      <c r="C335" s="2"/>
      <c r="D335" s="4"/>
      <c r="E335" s="73"/>
      <c r="F335" s="43"/>
    </row>
    <row r="336" spans="1:6">
      <c r="A336" s="76"/>
      <c r="B336" s="53"/>
      <c r="C336" s="2"/>
      <c r="D336" s="11"/>
      <c r="E336" s="11"/>
      <c r="F336" s="11"/>
    </row>
    <row r="337" spans="1:6">
      <c r="A337" s="80"/>
      <c r="B337" s="53"/>
      <c r="C337" s="53"/>
      <c r="D337" s="4"/>
      <c r="E337" s="73"/>
      <c r="F337" s="43"/>
    </row>
    <row r="338" spans="1:6">
      <c r="A338" s="80"/>
      <c r="B338" s="11"/>
      <c r="C338" s="2"/>
      <c r="D338" s="4"/>
      <c r="E338" s="73"/>
      <c r="F338" s="43"/>
    </row>
    <row r="339" spans="1:6">
      <c r="A339" s="80"/>
      <c r="B339" s="11"/>
      <c r="C339" s="2"/>
      <c r="D339" s="11"/>
      <c r="E339" s="11"/>
      <c r="F339" s="11"/>
    </row>
    <row r="340" spans="1:6">
      <c r="A340" s="80"/>
      <c r="B340" s="53"/>
      <c r="C340" s="53"/>
      <c r="D340" s="4"/>
      <c r="E340" s="73"/>
      <c r="F340" s="43"/>
    </row>
    <row r="341" spans="1:6">
      <c r="A341" s="80"/>
      <c r="B341" s="53"/>
      <c r="C341" s="2"/>
      <c r="D341" s="4"/>
      <c r="E341" s="73"/>
      <c r="F341" s="43"/>
    </row>
    <row r="342" spans="1:6">
      <c r="A342" s="80"/>
      <c r="B342" s="53"/>
      <c r="C342" s="2"/>
      <c r="D342" s="11"/>
      <c r="E342" s="11"/>
      <c r="F342" s="11"/>
    </row>
    <row r="343" spans="1:6">
      <c r="A343" s="80"/>
      <c r="B343" s="53"/>
      <c r="C343" s="53"/>
      <c r="D343" s="11"/>
      <c r="E343" s="11"/>
      <c r="F343" s="11"/>
    </row>
    <row r="344" spans="1:6">
      <c r="A344" s="80"/>
      <c r="B344" s="53"/>
      <c r="C344" s="78"/>
      <c r="D344" s="11"/>
      <c r="E344" s="11"/>
      <c r="F344" s="11"/>
    </row>
    <row r="345" spans="1:6">
      <c r="A345" s="80"/>
      <c r="B345" s="53"/>
      <c r="C345" s="2"/>
      <c r="D345" s="11"/>
      <c r="E345" s="11"/>
      <c r="F345" s="11"/>
    </row>
    <row r="346" spans="1:6">
      <c r="A346" s="80"/>
      <c r="B346" s="53"/>
      <c r="C346" s="53"/>
      <c r="D346" s="4"/>
      <c r="E346" s="11"/>
      <c r="F346" s="11"/>
    </row>
    <row r="347" spans="1:6">
      <c r="A347" s="80"/>
      <c r="B347" s="53"/>
      <c r="C347" s="2"/>
      <c r="D347" s="4"/>
      <c r="E347" s="11"/>
      <c r="F347" s="43"/>
    </row>
    <row r="348" spans="1:6">
      <c r="A348" s="80"/>
      <c r="B348" s="53"/>
      <c r="C348" s="2"/>
      <c r="D348" s="4"/>
      <c r="E348" s="11"/>
      <c r="F348" s="43"/>
    </row>
    <row r="349" spans="1:6">
      <c r="A349" s="80"/>
      <c r="B349" s="53"/>
      <c r="C349" s="2"/>
      <c r="D349" s="11"/>
      <c r="E349" s="11"/>
      <c r="F349" s="11"/>
    </row>
    <row r="350" spans="1:6">
      <c r="A350" s="80"/>
      <c r="B350" s="53"/>
      <c r="C350" s="53"/>
      <c r="D350" s="4"/>
      <c r="E350" s="11"/>
      <c r="F350" s="11"/>
    </row>
    <row r="351" spans="1:6">
      <c r="A351" s="80"/>
      <c r="B351" s="53"/>
      <c r="C351" s="2"/>
      <c r="D351" s="4"/>
      <c r="E351" s="11"/>
      <c r="F351" s="43"/>
    </row>
    <row r="352" spans="1:6">
      <c r="A352" s="80"/>
      <c r="B352" s="53"/>
      <c r="C352" s="2"/>
      <c r="D352" s="4"/>
      <c r="E352" s="11"/>
      <c r="F352" s="43"/>
    </row>
    <row r="353" spans="1:6">
      <c r="A353" s="80"/>
      <c r="B353" s="53"/>
      <c r="C353" s="2"/>
      <c r="D353" s="11"/>
      <c r="E353" s="11"/>
      <c r="F353" s="11"/>
    </row>
    <row r="354" spans="1:6">
      <c r="A354" s="80"/>
      <c r="B354" s="53"/>
      <c r="C354" s="53"/>
      <c r="D354" s="4"/>
      <c r="E354" s="11"/>
      <c r="F354" s="43"/>
    </row>
    <row r="355" spans="1:6">
      <c r="A355" s="80"/>
      <c r="B355" s="53"/>
      <c r="C355" s="2"/>
      <c r="D355" s="4"/>
      <c r="E355" s="11"/>
      <c r="F355" s="43"/>
    </row>
    <row r="356" spans="1:6">
      <c r="A356" s="80"/>
      <c r="B356" s="53"/>
      <c r="C356" s="2"/>
      <c r="D356" s="11"/>
      <c r="E356" s="11"/>
      <c r="F356" s="11"/>
    </row>
    <row r="357" spans="1:6">
      <c r="A357" s="80"/>
      <c r="B357" s="53"/>
      <c r="C357" s="53"/>
      <c r="D357" s="4"/>
      <c r="E357" s="11"/>
      <c r="F357" s="11"/>
    </row>
    <row r="358" spans="1:6">
      <c r="A358" s="80"/>
      <c r="B358" s="53"/>
      <c r="C358" s="2"/>
      <c r="D358" s="4"/>
      <c r="E358" s="11"/>
      <c r="F358" s="43"/>
    </row>
    <row r="359" spans="1:6">
      <c r="A359" s="80"/>
      <c r="B359" s="53"/>
      <c r="C359" s="2"/>
      <c r="D359" s="4"/>
      <c r="E359" s="11"/>
      <c r="F359" s="43"/>
    </row>
    <row r="360" spans="1:6">
      <c r="A360" s="80"/>
      <c r="B360" s="53"/>
      <c r="C360" s="2"/>
      <c r="D360" s="11"/>
      <c r="E360" s="73"/>
      <c r="F360" s="43"/>
    </row>
    <row r="361" spans="1:6">
      <c r="A361" s="80"/>
      <c r="B361" s="53"/>
      <c r="C361" s="53"/>
      <c r="D361" s="4"/>
      <c r="E361" s="11"/>
      <c r="F361" s="43"/>
    </row>
    <row r="362" spans="1:6">
      <c r="A362" s="80"/>
      <c r="B362" s="53"/>
      <c r="C362" s="2"/>
      <c r="D362" s="4"/>
      <c r="E362" s="11"/>
      <c r="F362" s="43"/>
    </row>
    <row r="363" spans="1:6">
      <c r="A363" s="80"/>
      <c r="B363" s="53"/>
      <c r="C363" s="2"/>
      <c r="D363" s="4"/>
      <c r="E363" s="73"/>
      <c r="F363" s="43"/>
    </row>
    <row r="364" spans="1:6">
      <c r="A364" s="80"/>
      <c r="B364" s="53"/>
      <c r="C364" s="2"/>
      <c r="D364" s="4"/>
      <c r="E364" s="73"/>
      <c r="F364" s="43"/>
    </row>
    <row r="365" spans="1:6">
      <c r="A365" s="80"/>
      <c r="B365" s="53"/>
      <c r="C365" s="2"/>
      <c r="D365" s="4"/>
      <c r="E365" s="73"/>
      <c r="F365" s="43"/>
    </row>
    <row r="366" spans="1:6">
      <c r="A366" s="80"/>
      <c r="B366" s="53"/>
      <c r="C366" s="2"/>
      <c r="D366" s="4"/>
      <c r="E366" s="73"/>
      <c r="F366" s="43"/>
    </row>
    <row r="367" spans="1:6">
      <c r="A367" s="80"/>
      <c r="B367" s="53"/>
      <c r="C367" s="2"/>
      <c r="D367" s="4"/>
      <c r="E367" s="73"/>
      <c r="F367" s="43"/>
    </row>
    <row r="368" spans="1:6">
      <c r="A368" s="80"/>
      <c r="B368" s="53"/>
      <c r="C368" s="2"/>
      <c r="D368" s="4"/>
      <c r="E368" s="73"/>
      <c r="F368" s="43"/>
    </row>
    <row r="369" spans="1:6">
      <c r="A369" s="80"/>
      <c r="B369" s="53"/>
      <c r="C369" s="2"/>
      <c r="D369" s="4"/>
      <c r="E369" s="73"/>
      <c r="F369" s="43"/>
    </row>
    <row r="370" spans="1:6">
      <c r="A370" s="80"/>
      <c r="B370" s="53"/>
      <c r="C370" s="2"/>
      <c r="D370" s="4"/>
      <c r="E370" s="73"/>
      <c r="F370" s="43"/>
    </row>
    <row r="371" spans="1:6">
      <c r="A371" s="80"/>
      <c r="B371" s="53"/>
      <c r="C371" s="2"/>
      <c r="D371" s="4"/>
      <c r="E371" s="73"/>
      <c r="F371" s="43"/>
    </row>
    <row r="372" spans="1:6">
      <c r="A372" s="80"/>
      <c r="B372" s="53"/>
      <c r="C372" s="2"/>
      <c r="D372" s="4"/>
      <c r="E372" s="73"/>
      <c r="F372" s="43"/>
    </row>
    <row r="373" spans="1:6">
      <c r="A373" s="80"/>
      <c r="B373" s="53"/>
      <c r="C373" s="2"/>
      <c r="D373" s="4"/>
      <c r="E373" s="73"/>
      <c r="F373" s="43"/>
    </row>
    <row r="374" spans="1:6">
      <c r="A374" s="80"/>
      <c r="B374" s="53"/>
      <c r="C374" s="2"/>
      <c r="D374" s="4"/>
      <c r="E374" s="73"/>
      <c r="F374" s="43"/>
    </row>
    <row r="375" spans="1:6">
      <c r="A375" s="80"/>
      <c r="B375" s="53"/>
      <c r="C375" s="2"/>
      <c r="D375" s="4"/>
      <c r="E375" s="73"/>
      <c r="F375" s="43"/>
    </row>
    <row r="376" spans="1:6">
      <c r="A376" s="80"/>
      <c r="B376" s="11"/>
      <c r="C376" s="2"/>
      <c r="D376" s="4"/>
      <c r="E376" s="73"/>
      <c r="F376" s="43"/>
    </row>
    <row r="377" spans="1:6">
      <c r="A377" s="80"/>
      <c r="B377" s="11"/>
      <c r="C377" s="2"/>
      <c r="D377" s="4"/>
      <c r="E377" s="73"/>
      <c r="F377" s="43"/>
    </row>
    <row r="378" spans="1:6">
      <c r="A378" s="80"/>
      <c r="B378" s="11"/>
      <c r="C378" s="2"/>
      <c r="D378" s="4"/>
      <c r="E378" s="73"/>
      <c r="F378" s="43"/>
    </row>
    <row r="379" spans="1:6">
      <c r="A379" s="80"/>
      <c r="B379" s="53"/>
      <c r="C379" s="2"/>
      <c r="D379" s="4"/>
      <c r="E379" s="73"/>
      <c r="F379" s="43"/>
    </row>
    <row r="380" spans="1:6">
      <c r="A380" s="80"/>
      <c r="B380" s="53"/>
      <c r="C380" s="2"/>
      <c r="D380" s="4"/>
      <c r="E380" s="73"/>
      <c r="F380" s="43"/>
    </row>
    <row r="381" spans="1:6">
      <c r="A381" s="80"/>
      <c r="B381" s="53"/>
      <c r="C381" s="2"/>
      <c r="D381" s="4"/>
      <c r="E381" s="73"/>
      <c r="F381" s="43"/>
    </row>
    <row r="382" spans="1:6">
      <c r="A382" s="80"/>
      <c r="B382" s="53"/>
      <c r="C382" s="2"/>
      <c r="D382" s="4"/>
      <c r="E382" s="73"/>
      <c r="F382" s="43"/>
    </row>
    <row r="383" spans="1:6">
      <c r="A383" s="80"/>
      <c r="B383" s="53"/>
      <c r="C383" s="2"/>
      <c r="D383" s="4"/>
      <c r="E383" s="73"/>
      <c r="F383" s="43"/>
    </row>
    <row r="384" spans="1:6">
      <c r="A384" s="80"/>
      <c r="B384" s="53"/>
      <c r="C384" s="2"/>
      <c r="D384" s="4"/>
      <c r="E384" s="73"/>
      <c r="F384" s="43"/>
    </row>
    <row r="385" spans="1:6">
      <c r="A385" s="80"/>
      <c r="B385" s="53"/>
      <c r="C385" s="2"/>
      <c r="D385" s="4"/>
      <c r="E385" s="73"/>
      <c r="F385" s="43"/>
    </row>
    <row r="386" spans="1:6">
      <c r="A386" s="80"/>
      <c r="B386" s="53"/>
      <c r="C386" s="2"/>
      <c r="D386" s="4"/>
      <c r="E386" s="73"/>
      <c r="F386" s="43"/>
    </row>
    <row r="387" spans="1:6">
      <c r="A387" s="80"/>
      <c r="B387" s="53"/>
      <c r="C387" s="2"/>
      <c r="D387" s="4"/>
      <c r="E387" s="73"/>
      <c r="F387" s="43"/>
    </row>
    <row r="388" spans="1:6">
      <c r="A388" s="80"/>
      <c r="B388" s="53"/>
      <c r="C388" s="2"/>
      <c r="D388" s="4"/>
      <c r="E388" s="73"/>
      <c r="F388" s="43"/>
    </row>
    <row r="389" spans="1:6">
      <c r="A389" s="80"/>
      <c r="B389" s="53"/>
      <c r="C389" s="2"/>
      <c r="D389" s="4"/>
      <c r="E389" s="73"/>
      <c r="F389" s="43"/>
    </row>
    <row r="390" spans="1:6">
      <c r="A390" s="80"/>
      <c r="B390" s="53"/>
      <c r="C390" s="2"/>
      <c r="D390" s="4"/>
      <c r="E390" s="73"/>
      <c r="F390" s="43"/>
    </row>
    <row r="391" spans="1:6">
      <c r="A391" s="80"/>
      <c r="B391" s="53"/>
      <c r="C391" s="2"/>
      <c r="D391" s="4"/>
      <c r="E391" s="73"/>
      <c r="F391" s="43"/>
    </row>
    <row r="392" spans="1:6">
      <c r="A392" s="80"/>
      <c r="B392" s="53"/>
      <c r="C392" s="2"/>
      <c r="D392" s="4"/>
      <c r="E392" s="73"/>
      <c r="F392" s="43"/>
    </row>
    <row r="393" spans="1:6">
      <c r="A393" s="80"/>
      <c r="B393" s="53"/>
      <c r="C393" s="2"/>
      <c r="D393" s="4"/>
      <c r="E393" s="73"/>
      <c r="F393" s="43"/>
    </row>
    <row r="394" spans="1:6">
      <c r="A394" s="80"/>
      <c r="B394" s="11"/>
      <c r="C394" s="2"/>
      <c r="D394" s="4"/>
      <c r="E394" s="73"/>
      <c r="F394" s="43"/>
    </row>
    <row r="395" spans="1:6">
      <c r="A395" s="80"/>
      <c r="B395" s="53"/>
      <c r="C395" s="2"/>
      <c r="D395" s="4"/>
      <c r="E395" s="73"/>
      <c r="F395" s="43"/>
    </row>
    <row r="396" spans="1:6">
      <c r="A396" s="80"/>
      <c r="B396" s="53"/>
      <c r="C396" s="2"/>
      <c r="D396" s="4"/>
      <c r="E396" s="73"/>
      <c r="F396" s="43"/>
    </row>
    <row r="397" spans="1:6">
      <c r="A397" s="80"/>
      <c r="B397" s="53"/>
      <c r="C397" s="2"/>
      <c r="D397" s="4"/>
      <c r="E397" s="73"/>
      <c r="F397" s="43"/>
    </row>
    <row r="398" spans="1:6">
      <c r="A398" s="80"/>
      <c r="B398" s="53"/>
      <c r="C398" s="2"/>
      <c r="D398" s="4"/>
      <c r="E398" s="11"/>
      <c r="F398" s="43"/>
    </row>
    <row r="399" spans="1:6">
      <c r="A399" s="80"/>
      <c r="B399" s="16"/>
      <c r="C399" s="2"/>
      <c r="D399" s="4"/>
      <c r="E399" s="73"/>
      <c r="F399" s="43"/>
    </row>
    <row r="400" spans="1:6">
      <c r="A400" s="80"/>
      <c r="B400" s="16"/>
      <c r="C400" s="2"/>
      <c r="D400" s="4"/>
      <c r="E400" s="73"/>
      <c r="F400" s="73"/>
    </row>
    <row r="401" spans="1:6">
      <c r="A401" s="80"/>
      <c r="B401" s="16"/>
      <c r="C401" s="2"/>
      <c r="D401" s="4"/>
      <c r="E401" s="73"/>
      <c r="F401" s="73"/>
    </row>
    <row r="402" spans="1:6">
      <c r="A402" s="80"/>
      <c r="B402" s="16"/>
      <c r="C402" s="2"/>
      <c r="D402" s="4"/>
      <c r="E402" s="73"/>
      <c r="F402" s="43"/>
    </row>
    <row r="403" spans="1:6">
      <c r="A403" s="80"/>
      <c r="B403" s="16"/>
      <c r="C403" s="2"/>
      <c r="D403" s="4"/>
      <c r="E403" s="73"/>
      <c r="F403" s="43"/>
    </row>
    <row r="404" spans="1:6">
      <c r="A404" s="80"/>
      <c r="B404" s="16"/>
      <c r="C404" s="2"/>
      <c r="D404" s="4"/>
      <c r="E404" s="73"/>
      <c r="F404" s="73"/>
    </row>
    <row r="405" spans="1:6">
      <c r="A405" s="80"/>
      <c r="B405" s="16"/>
      <c r="C405" s="2"/>
      <c r="D405" s="4"/>
      <c r="E405" s="73"/>
      <c r="F405" s="73"/>
    </row>
    <row r="406" spans="1:6">
      <c r="A406" s="80"/>
      <c r="B406" s="16"/>
      <c r="C406" s="2"/>
      <c r="D406" s="4"/>
      <c r="E406" s="73"/>
      <c r="F406" s="43"/>
    </row>
    <row r="407" spans="1:6">
      <c r="A407" s="80"/>
      <c r="B407" s="16"/>
      <c r="C407" s="2"/>
      <c r="D407" s="4"/>
      <c r="E407" s="73"/>
      <c r="F407" s="43"/>
    </row>
    <row r="408" spans="1:6">
      <c r="A408" s="80"/>
      <c r="B408" s="16"/>
      <c r="C408" s="2"/>
      <c r="D408" s="4"/>
      <c r="E408" s="73"/>
      <c r="F408" s="73"/>
    </row>
    <row r="409" spans="1:6">
      <c r="A409" s="80"/>
      <c r="B409" s="16"/>
      <c r="C409" s="2"/>
      <c r="D409" s="4"/>
      <c r="E409" s="73"/>
      <c r="F409" s="43"/>
    </row>
    <row r="410" spans="1:6">
      <c r="A410" s="80"/>
      <c r="B410" s="16"/>
      <c r="C410" s="2"/>
      <c r="D410" s="4"/>
      <c r="E410" s="73"/>
      <c r="F410" s="43"/>
    </row>
    <row r="411" spans="1:6">
      <c r="A411" s="80"/>
      <c r="B411" s="16"/>
      <c r="C411" s="2"/>
      <c r="D411" s="4"/>
      <c r="E411" s="73"/>
      <c r="F411" s="73"/>
    </row>
    <row r="412" spans="1:6">
      <c r="A412" s="80"/>
      <c r="B412" s="16"/>
      <c r="C412" s="2"/>
      <c r="D412" s="4"/>
      <c r="E412" s="73"/>
      <c r="F412" s="73"/>
    </row>
    <row r="413" spans="1:6">
      <c r="A413" s="80"/>
      <c r="B413" s="16"/>
      <c r="C413" s="2"/>
      <c r="D413" s="4"/>
      <c r="E413" s="73"/>
      <c r="F413" s="43"/>
    </row>
    <row r="414" spans="1:6">
      <c r="A414" s="80"/>
      <c r="B414" s="16"/>
      <c r="C414" s="2"/>
      <c r="D414" s="4"/>
      <c r="E414" s="73"/>
      <c r="F414" s="43"/>
    </row>
    <row r="415" spans="1:6">
      <c r="A415" s="80"/>
      <c r="B415" s="16"/>
      <c r="C415" s="2"/>
      <c r="D415" s="4"/>
      <c r="E415" s="73"/>
      <c r="F415" s="73"/>
    </row>
    <row r="416" spans="1:6">
      <c r="A416" s="80"/>
      <c r="B416" s="16"/>
      <c r="C416" s="2"/>
      <c r="D416" s="4"/>
      <c r="E416" s="73"/>
      <c r="F416" s="73"/>
    </row>
    <row r="417" spans="1:6">
      <c r="A417" s="80"/>
      <c r="B417" s="16"/>
      <c r="C417" s="2"/>
      <c r="D417" s="4"/>
      <c r="E417" s="73"/>
      <c r="F417" s="43"/>
    </row>
    <row r="418" spans="1:6">
      <c r="A418" s="80"/>
      <c r="B418" s="16"/>
      <c r="C418" s="2"/>
      <c r="D418" s="4"/>
      <c r="E418" s="73"/>
      <c r="F418" s="43"/>
    </row>
    <row r="419" spans="1:6">
      <c r="A419" s="80"/>
      <c r="B419" s="16"/>
      <c r="C419" s="2"/>
      <c r="D419" s="4"/>
      <c r="E419" s="73"/>
      <c r="F419" s="73"/>
    </row>
    <row r="420" spans="1:6">
      <c r="A420" s="80"/>
      <c r="B420" s="16"/>
      <c r="C420" s="2"/>
      <c r="D420" s="4"/>
      <c r="E420" s="73"/>
      <c r="F420" s="73"/>
    </row>
    <row r="421" spans="1:6">
      <c r="A421" s="80"/>
      <c r="B421" s="16"/>
      <c r="C421" s="2"/>
      <c r="D421" s="4"/>
      <c r="E421" s="73"/>
      <c r="F421" s="43"/>
    </row>
    <row r="422" spans="1:6">
      <c r="A422" s="80"/>
      <c r="B422" s="16"/>
      <c r="C422" s="2"/>
      <c r="D422" s="4"/>
      <c r="E422" s="73"/>
      <c r="F422" s="43"/>
    </row>
    <row r="423" spans="1:6">
      <c r="A423" s="80"/>
      <c r="B423" s="16"/>
      <c r="C423" s="2"/>
      <c r="D423" s="4"/>
      <c r="E423" s="73"/>
      <c r="F423" s="73"/>
    </row>
    <row r="424" spans="1:6">
      <c r="A424" s="80"/>
      <c r="B424" s="16"/>
      <c r="C424" s="2"/>
      <c r="D424" s="4"/>
      <c r="E424" s="73"/>
      <c r="F424" s="73"/>
    </row>
    <row r="425" spans="1:6">
      <c r="A425" s="80"/>
      <c r="B425" s="16"/>
      <c r="C425" s="2"/>
      <c r="D425" s="4"/>
      <c r="E425" s="73"/>
      <c r="F425" s="43"/>
    </row>
    <row r="426" spans="1:6">
      <c r="A426" s="80"/>
      <c r="B426" s="16"/>
      <c r="C426" s="2"/>
      <c r="D426" s="4"/>
      <c r="E426" s="73"/>
      <c r="F426" s="43"/>
    </row>
    <row r="427" spans="1:6">
      <c r="A427" s="80"/>
      <c r="B427" s="16"/>
      <c r="C427" s="2"/>
      <c r="D427" s="4"/>
      <c r="E427" s="73"/>
      <c r="F427" s="73"/>
    </row>
    <row r="428" spans="1:6">
      <c r="A428" s="80"/>
      <c r="B428" s="16"/>
      <c r="C428" s="2"/>
      <c r="D428" s="4"/>
      <c r="E428" s="73"/>
      <c r="F428" s="73"/>
    </row>
    <row r="429" spans="1:6">
      <c r="A429" s="80"/>
      <c r="B429" s="16"/>
      <c r="C429" s="2"/>
      <c r="D429" s="4"/>
      <c r="E429" s="73"/>
      <c r="F429" s="43"/>
    </row>
    <row r="430" spans="1:6">
      <c r="A430" s="80"/>
      <c r="B430" s="16"/>
      <c r="C430" s="2"/>
      <c r="D430" s="4"/>
      <c r="E430" s="73"/>
      <c r="F430" s="43"/>
    </row>
    <row r="431" spans="1:6">
      <c r="A431" s="80"/>
      <c r="B431" s="16"/>
      <c r="C431" s="2"/>
      <c r="D431" s="4"/>
      <c r="E431" s="73"/>
      <c r="F431" s="73"/>
    </row>
    <row r="432" spans="1:6">
      <c r="A432" s="80"/>
      <c r="B432" s="16"/>
      <c r="C432" s="2"/>
      <c r="D432" s="4"/>
      <c r="E432" s="73"/>
      <c r="F432" s="73"/>
    </row>
    <row r="433" spans="1:6">
      <c r="A433" s="80"/>
      <c r="B433" s="16"/>
      <c r="C433" s="2"/>
      <c r="D433" s="4"/>
      <c r="E433" s="73"/>
      <c r="F433" s="43"/>
    </row>
    <row r="434" spans="1:6">
      <c r="A434" s="80"/>
      <c r="B434" s="16"/>
      <c r="C434" s="2"/>
      <c r="D434" s="4"/>
      <c r="E434" s="73"/>
      <c r="F434" s="43"/>
    </row>
    <row r="435" spans="1:6">
      <c r="A435" s="80"/>
      <c r="B435" s="16"/>
      <c r="C435" s="2"/>
      <c r="D435" s="4"/>
      <c r="E435" s="73"/>
      <c r="F435" s="73"/>
    </row>
    <row r="436" spans="1:6">
      <c r="A436" s="80"/>
      <c r="B436" s="16"/>
      <c r="C436" s="2"/>
      <c r="D436" s="4"/>
      <c r="E436" s="73"/>
      <c r="F436" s="73"/>
    </row>
    <row r="437" spans="1:6">
      <c r="A437" s="80"/>
      <c r="B437" s="16"/>
      <c r="C437" s="2"/>
      <c r="D437" s="4"/>
      <c r="E437" s="73"/>
      <c r="F437" s="43"/>
    </row>
    <row r="438" spans="1:6">
      <c r="A438" s="80"/>
      <c r="B438" s="16"/>
      <c r="C438" s="2"/>
      <c r="D438" s="4"/>
      <c r="E438" s="73"/>
      <c r="F438" s="43"/>
    </row>
    <row r="439" spans="1:6">
      <c r="A439" s="80"/>
      <c r="B439" s="16"/>
      <c r="C439" s="2"/>
      <c r="D439" s="4"/>
      <c r="E439" s="73"/>
      <c r="F439" s="73"/>
    </row>
    <row r="440" spans="1:6">
      <c r="A440" s="80"/>
      <c r="B440" s="16"/>
      <c r="C440" s="2"/>
      <c r="D440" s="4"/>
      <c r="E440" s="73"/>
      <c r="F440" s="73"/>
    </row>
    <row r="441" spans="1:6">
      <c r="A441" s="80"/>
      <c r="B441" s="16"/>
      <c r="C441" s="2"/>
      <c r="D441" s="4"/>
      <c r="E441" s="73"/>
      <c r="F441" s="43"/>
    </row>
    <row r="442" spans="1:6">
      <c r="A442" s="80"/>
      <c r="B442" s="16"/>
      <c r="C442" s="2"/>
      <c r="D442" s="4"/>
      <c r="E442" s="73"/>
      <c r="F442" s="43"/>
    </row>
    <row r="443" spans="1:6">
      <c r="A443" s="80"/>
      <c r="B443" s="16"/>
      <c r="C443" s="2"/>
      <c r="D443" s="4"/>
      <c r="E443" s="73"/>
      <c r="F443" s="73"/>
    </row>
    <row r="444" spans="1:6">
      <c r="A444" s="80"/>
      <c r="B444" s="16"/>
      <c r="C444" s="2"/>
      <c r="D444" s="4"/>
      <c r="E444" s="73"/>
      <c r="F444" s="43"/>
    </row>
    <row r="445" spans="1:6">
      <c r="A445" s="80"/>
      <c r="B445" s="16"/>
      <c r="C445" s="2"/>
      <c r="D445" s="4"/>
      <c r="E445" s="73"/>
      <c r="F445" s="43"/>
    </row>
    <row r="446" spans="1:6">
      <c r="A446" s="80"/>
      <c r="B446" s="16"/>
      <c r="C446" s="2"/>
      <c r="D446" s="4"/>
      <c r="E446" s="73"/>
      <c r="F446" s="73"/>
    </row>
    <row r="447" spans="1:6">
      <c r="A447" s="80"/>
      <c r="B447" s="16"/>
      <c r="C447" s="2"/>
      <c r="D447" s="4"/>
      <c r="E447" s="73"/>
      <c r="F447" s="43"/>
    </row>
    <row r="448" spans="1:6">
      <c r="A448" s="80"/>
      <c r="B448" s="16"/>
      <c r="C448" s="2"/>
      <c r="D448" s="4"/>
      <c r="E448" s="73"/>
      <c r="F448" s="43"/>
    </row>
    <row r="449" spans="1:6">
      <c r="A449" s="80"/>
      <c r="B449" s="16"/>
      <c r="C449" s="2"/>
      <c r="D449" s="4"/>
      <c r="E449" s="73"/>
      <c r="F449" s="73"/>
    </row>
    <row r="450" spans="1:6">
      <c r="A450" s="80"/>
      <c r="B450" s="16"/>
      <c r="C450" s="2"/>
      <c r="D450" s="4"/>
      <c r="E450" s="73"/>
      <c r="F450" s="73"/>
    </row>
    <row r="451" spans="1:6">
      <c r="A451" s="80"/>
      <c r="B451" s="16"/>
      <c r="C451" s="2"/>
      <c r="D451" s="4"/>
      <c r="E451" s="73"/>
      <c r="F451" s="43"/>
    </row>
    <row r="452" spans="1:6">
      <c r="A452" s="80"/>
      <c r="B452" s="16"/>
      <c r="C452" s="2"/>
      <c r="D452" s="4"/>
      <c r="E452" s="73"/>
      <c r="F452" s="43"/>
    </row>
    <row r="453" spans="1:6">
      <c r="A453" s="80"/>
      <c r="B453" s="16"/>
      <c r="C453" s="2"/>
      <c r="D453" s="83"/>
      <c r="E453" s="73"/>
      <c r="F453" s="73"/>
    </row>
    <row r="454" spans="1:6">
      <c r="A454" s="80"/>
      <c r="B454" s="16"/>
      <c r="C454" s="53"/>
      <c r="D454" s="4"/>
      <c r="E454" s="73"/>
      <c r="F454" s="43"/>
    </row>
    <row r="455" spans="1:6">
      <c r="A455" s="80"/>
      <c r="B455" s="53"/>
      <c r="C455" s="2"/>
      <c r="D455" s="4"/>
    </row>
    <row r="456" spans="1:6">
      <c r="A456" s="80"/>
      <c r="B456" s="53"/>
      <c r="C456" s="2"/>
      <c r="D456" s="4"/>
      <c r="E456" s="73"/>
      <c r="F456" s="73"/>
    </row>
    <row r="457" spans="1:6">
      <c r="A457" s="80"/>
      <c r="B457" s="53"/>
      <c r="C457" s="2"/>
      <c r="D457" s="4"/>
      <c r="E457" s="73"/>
      <c r="F457" s="43"/>
    </row>
    <row r="458" spans="1:6">
      <c r="A458" s="80"/>
      <c r="B458" s="53"/>
      <c r="C458" s="2"/>
      <c r="D458" s="4"/>
      <c r="E458" s="73"/>
      <c r="F458" s="43"/>
    </row>
    <row r="459" spans="1:6">
      <c r="A459" s="80"/>
      <c r="B459" s="53"/>
      <c r="C459" s="2"/>
      <c r="D459" s="4"/>
      <c r="E459" s="73"/>
      <c r="F459" s="43"/>
    </row>
    <row r="460" spans="1:6">
      <c r="A460" s="80"/>
      <c r="B460" s="53"/>
      <c r="C460" s="2"/>
      <c r="D460" s="4"/>
      <c r="E460" s="73"/>
      <c r="F460" s="73"/>
    </row>
    <row r="461" spans="1:6">
      <c r="A461" s="80"/>
      <c r="B461" s="53"/>
      <c r="C461" s="2"/>
      <c r="D461" s="4"/>
      <c r="E461" s="73"/>
      <c r="F461" s="43"/>
    </row>
    <row r="462" spans="1:6">
      <c r="A462" s="80"/>
      <c r="B462" s="53"/>
      <c r="C462" s="2"/>
      <c r="D462" s="4"/>
      <c r="E462" s="73"/>
      <c r="F462" s="43"/>
    </row>
    <row r="463" spans="1:6">
      <c r="A463" s="80"/>
      <c r="B463" s="53"/>
      <c r="C463" s="2"/>
      <c r="D463" s="4"/>
    </row>
    <row r="464" spans="1:6">
      <c r="A464" s="80"/>
      <c r="B464" s="53"/>
      <c r="C464" s="2"/>
      <c r="D464" s="4"/>
    </row>
    <row r="465" spans="1:6">
      <c r="A465" s="80"/>
      <c r="B465" s="53"/>
      <c r="C465" s="2"/>
      <c r="D465" s="4"/>
      <c r="E465" s="73"/>
      <c r="F465" s="43"/>
    </row>
    <row r="466" spans="1:6">
      <c r="A466" s="80"/>
      <c r="B466" s="11"/>
      <c r="C466" s="2"/>
      <c r="D466" s="4"/>
      <c r="E466" s="73"/>
      <c r="F466" s="73"/>
    </row>
    <row r="467" spans="1:6">
      <c r="A467" s="80"/>
      <c r="B467" s="53"/>
      <c r="C467" s="2"/>
      <c r="D467" s="4"/>
      <c r="E467" s="73"/>
      <c r="F467" s="43"/>
    </row>
    <row r="468" spans="1:6">
      <c r="A468" s="80"/>
      <c r="B468" s="53"/>
      <c r="C468" s="2"/>
      <c r="D468" s="4"/>
      <c r="E468" s="73"/>
      <c r="F468" s="43"/>
    </row>
    <row r="469" spans="1:6">
      <c r="A469" s="80"/>
      <c r="B469" s="53"/>
      <c r="C469" s="2"/>
      <c r="D469" s="4"/>
      <c r="E469" s="73"/>
      <c r="F469" s="43"/>
    </row>
    <row r="470" spans="1:6">
      <c r="A470" s="80"/>
      <c r="B470" s="53"/>
      <c r="C470" s="2"/>
      <c r="D470" s="4"/>
      <c r="E470" s="73"/>
      <c r="F470" s="43"/>
    </row>
    <row r="471" spans="1:6">
      <c r="A471" s="80"/>
      <c r="B471" s="53"/>
      <c r="C471" s="78"/>
      <c r="D471" s="4"/>
      <c r="E471" s="73"/>
      <c r="F471" s="43"/>
    </row>
    <row r="472" spans="1:6">
      <c r="A472" s="80"/>
      <c r="B472" s="16"/>
      <c r="C472" s="2"/>
      <c r="D472" s="4"/>
      <c r="E472" s="73"/>
      <c r="F472" s="73"/>
    </row>
    <row r="473" spans="1:6">
      <c r="A473" s="80"/>
      <c r="B473" s="53"/>
      <c r="C473" s="2"/>
      <c r="D473" s="4"/>
      <c r="E473" s="73"/>
      <c r="F473" s="43"/>
    </row>
    <row r="474" spans="1:6">
      <c r="A474" s="80"/>
      <c r="B474" s="53"/>
      <c r="C474" s="2"/>
      <c r="D474" s="4"/>
      <c r="E474" s="73"/>
      <c r="F474" s="43"/>
    </row>
    <row r="475" spans="1:6">
      <c r="A475" s="80"/>
      <c r="B475" s="53"/>
      <c r="C475" s="2"/>
      <c r="D475" s="4"/>
      <c r="E475" s="73"/>
      <c r="F475" s="43"/>
    </row>
    <row r="476" spans="1:6">
      <c r="A476" s="80"/>
      <c r="B476" s="53"/>
      <c r="C476" s="74"/>
      <c r="D476" s="48"/>
      <c r="E476" s="84"/>
      <c r="F476" s="50"/>
    </row>
    <row r="477" spans="1:6">
      <c r="C477" s="29"/>
    </row>
    <row r="479" spans="1:6">
      <c r="A479" s="76"/>
      <c r="B479" s="39"/>
      <c r="D479" s="71"/>
      <c r="E479" s="73"/>
      <c r="F479" s="73"/>
    </row>
    <row r="480" spans="1:6">
      <c r="A480" s="80"/>
      <c r="B480" s="53"/>
      <c r="C480" s="29"/>
      <c r="D480" s="4"/>
      <c r="E480" s="73"/>
      <c r="F480" s="43"/>
    </row>
    <row r="481" spans="1:6">
      <c r="A481" s="80"/>
      <c r="B481" s="53"/>
      <c r="C481" s="2"/>
      <c r="D481" s="4"/>
      <c r="E481" s="73"/>
      <c r="F481" s="43"/>
    </row>
    <row r="482" spans="1:6">
      <c r="A482" s="80"/>
      <c r="B482" s="53"/>
      <c r="C482" s="2"/>
      <c r="D482" s="4"/>
      <c r="E482" s="73"/>
      <c r="F482" s="43"/>
    </row>
    <row r="483" spans="1:6">
      <c r="A483" s="76"/>
      <c r="B483" s="53"/>
      <c r="C483" s="2"/>
      <c r="D483" s="4"/>
      <c r="E483" s="73"/>
      <c r="F483" s="43"/>
    </row>
    <row r="484" spans="1:6">
      <c r="A484" s="76"/>
      <c r="B484" s="53"/>
      <c r="C484" s="78"/>
      <c r="D484" s="4"/>
      <c r="E484" s="73"/>
      <c r="F484" s="43"/>
    </row>
    <row r="485" spans="1:6">
      <c r="A485" s="76"/>
      <c r="B485" s="53"/>
      <c r="C485" s="2"/>
      <c r="D485" s="11"/>
      <c r="E485" s="11"/>
      <c r="F485" s="11"/>
    </row>
    <row r="486" spans="1:6">
      <c r="A486" s="76"/>
      <c r="B486" s="53"/>
      <c r="C486" s="2"/>
      <c r="D486" s="4"/>
      <c r="E486" s="73"/>
      <c r="F486" s="43"/>
    </row>
    <row r="487" spans="1:6">
      <c r="A487" s="76"/>
      <c r="B487" s="53"/>
      <c r="C487" s="2"/>
      <c r="D487" s="4"/>
      <c r="E487" s="73"/>
      <c r="F487" s="43"/>
    </row>
    <row r="488" spans="1:6">
      <c r="A488" s="76"/>
      <c r="B488" s="53"/>
      <c r="C488" s="2"/>
      <c r="D488" s="4"/>
      <c r="E488" s="73"/>
      <c r="F488" s="43"/>
    </row>
    <row r="489" spans="1:6">
      <c r="A489" s="76"/>
      <c r="B489" s="53"/>
      <c r="C489" s="2"/>
      <c r="D489" s="4"/>
      <c r="E489" s="73"/>
      <c r="F489" s="43"/>
    </row>
    <row r="490" spans="1:6">
      <c r="A490" s="76"/>
      <c r="B490" s="53"/>
      <c r="C490" s="2"/>
      <c r="D490" s="4"/>
      <c r="E490" s="73"/>
      <c r="F490" s="43"/>
    </row>
    <row r="491" spans="1:6">
      <c r="A491" s="76"/>
      <c r="B491" s="53"/>
      <c r="C491" s="2"/>
      <c r="D491" s="4"/>
      <c r="E491" s="73"/>
      <c r="F491" s="43"/>
    </row>
    <row r="492" spans="1:6">
      <c r="A492" s="76"/>
      <c r="B492" s="53"/>
      <c r="C492" s="2"/>
      <c r="D492" s="4"/>
      <c r="E492" s="73"/>
      <c r="F492" s="43"/>
    </row>
    <row r="493" spans="1:6">
      <c r="A493" s="76"/>
      <c r="B493" s="53"/>
      <c r="C493" s="2"/>
      <c r="D493" s="4"/>
      <c r="E493" s="73"/>
      <c r="F493" s="43"/>
    </row>
    <row r="494" spans="1:6">
      <c r="A494" s="76"/>
      <c r="B494" s="53"/>
      <c r="C494" s="2"/>
      <c r="D494" s="4"/>
      <c r="E494" s="73"/>
      <c r="F494" s="43"/>
    </row>
    <row r="495" spans="1:6">
      <c r="A495" s="76"/>
      <c r="B495" s="53"/>
      <c r="C495" s="2"/>
      <c r="D495" s="4"/>
      <c r="E495" s="73"/>
      <c r="F495" s="43"/>
    </row>
    <row r="496" spans="1:6">
      <c r="A496" s="76"/>
      <c r="B496" s="53"/>
      <c r="C496" s="2"/>
      <c r="D496" s="4"/>
      <c r="E496" s="73"/>
      <c r="F496" s="43"/>
    </row>
    <row r="497" spans="1:6">
      <c r="A497" s="76"/>
      <c r="B497" s="16"/>
      <c r="C497" s="2"/>
      <c r="D497" s="11"/>
      <c r="E497" s="11"/>
      <c r="F497" s="11"/>
    </row>
    <row r="498" spans="1:6">
      <c r="A498" s="76"/>
      <c r="B498" s="16"/>
      <c r="C498" s="2"/>
      <c r="D498" s="4"/>
      <c r="E498" s="73"/>
      <c r="F498" s="43"/>
    </row>
    <row r="499" spans="1:6">
      <c r="A499" s="76"/>
      <c r="B499" s="16"/>
      <c r="C499" s="2"/>
      <c r="D499" s="4"/>
      <c r="E499" s="73"/>
      <c r="F499" s="43"/>
    </row>
    <row r="500" spans="1:6">
      <c r="A500" s="76"/>
      <c r="B500" s="16"/>
      <c r="C500" s="2"/>
      <c r="D500" s="11"/>
      <c r="E500" s="11"/>
      <c r="F500" s="11"/>
    </row>
    <row r="501" spans="1:6">
      <c r="A501" s="76"/>
      <c r="B501" s="16"/>
      <c r="C501" s="2"/>
      <c r="D501" s="11"/>
      <c r="E501" s="11"/>
      <c r="F501" s="11"/>
    </row>
    <row r="502" spans="1:6">
      <c r="A502" s="76"/>
      <c r="B502" s="53"/>
      <c r="C502" s="2"/>
      <c r="D502" s="4"/>
      <c r="E502" s="73"/>
      <c r="F502" s="43"/>
    </row>
    <row r="503" spans="1:6">
      <c r="A503" s="76"/>
      <c r="B503" s="53"/>
      <c r="C503" s="2"/>
      <c r="D503" s="4"/>
      <c r="E503" s="73"/>
      <c r="F503" s="43"/>
    </row>
    <row r="504" spans="1:6">
      <c r="A504" s="76"/>
      <c r="B504" s="16"/>
      <c r="C504" s="2"/>
      <c r="D504" s="4"/>
      <c r="E504" s="73"/>
      <c r="F504" s="43"/>
    </row>
    <row r="505" spans="1:6">
      <c r="A505" s="76"/>
      <c r="B505" s="11"/>
      <c r="C505" s="2"/>
      <c r="D505" s="83"/>
      <c r="E505" s="73"/>
      <c r="F505" s="73"/>
    </row>
    <row r="506" spans="1:6">
      <c r="A506" s="76"/>
      <c r="B506" s="11"/>
      <c r="C506" s="78"/>
      <c r="D506" s="83"/>
      <c r="E506" s="73"/>
      <c r="F506" s="73"/>
    </row>
    <row r="507" spans="1:6">
      <c r="A507" s="76"/>
      <c r="B507" s="11"/>
      <c r="C507" s="2"/>
      <c r="D507" s="11"/>
      <c r="E507" s="11"/>
      <c r="F507" s="11"/>
    </row>
    <row r="508" spans="1:6">
      <c r="A508" s="76"/>
      <c r="B508" s="11"/>
      <c r="C508" s="2"/>
      <c r="D508" s="4"/>
      <c r="E508" s="73"/>
      <c r="F508" s="43"/>
    </row>
    <row r="509" spans="1:6">
      <c r="A509" s="76"/>
      <c r="B509" s="53"/>
      <c r="C509" s="2"/>
      <c r="D509" s="83"/>
      <c r="E509" s="73"/>
      <c r="F509" s="43"/>
    </row>
    <row r="510" spans="1:6">
      <c r="A510" s="76"/>
      <c r="B510" s="53"/>
      <c r="C510" s="2"/>
      <c r="D510" s="11"/>
      <c r="E510" s="11"/>
      <c r="F510" s="11"/>
    </row>
    <row r="511" spans="1:6">
      <c r="A511" s="76"/>
      <c r="B511" s="53"/>
      <c r="C511" s="2"/>
      <c r="D511" s="4"/>
      <c r="E511" s="73"/>
      <c r="F511" s="43"/>
    </row>
    <row r="512" spans="1:6">
      <c r="A512" s="76"/>
      <c r="B512" s="53"/>
      <c r="C512" s="2"/>
      <c r="D512" s="83"/>
      <c r="E512" s="73"/>
      <c r="F512" s="43"/>
    </row>
    <row r="513" spans="1:6">
      <c r="A513" s="76"/>
      <c r="B513" s="53"/>
      <c r="C513" s="2"/>
      <c r="D513" s="11"/>
      <c r="E513" s="11"/>
      <c r="F513" s="11"/>
    </row>
    <row r="514" spans="1:6">
      <c r="A514" s="76"/>
      <c r="B514" s="53"/>
      <c r="C514" s="2"/>
      <c r="D514" s="4"/>
      <c r="E514" s="73"/>
      <c r="F514" s="43"/>
    </row>
    <row r="515" spans="1:6">
      <c r="A515" s="76"/>
      <c r="B515" s="53"/>
      <c r="C515" s="2"/>
      <c r="D515" s="83"/>
      <c r="E515" s="73"/>
      <c r="F515" s="43"/>
    </row>
    <row r="516" spans="1:6">
      <c r="A516" s="76"/>
      <c r="B516" s="53"/>
      <c r="C516" s="2"/>
      <c r="D516" s="11"/>
      <c r="E516" s="11"/>
      <c r="F516" s="11"/>
    </row>
    <row r="517" spans="1:6">
      <c r="A517" s="76"/>
      <c r="B517" s="11"/>
      <c r="C517" s="2"/>
      <c r="D517" s="4"/>
      <c r="E517" s="73"/>
      <c r="F517" s="43"/>
    </row>
    <row r="518" spans="1:6">
      <c r="A518" s="76"/>
      <c r="B518" s="11"/>
      <c r="C518" s="2"/>
      <c r="D518" s="11"/>
      <c r="E518" s="11"/>
      <c r="F518" s="11"/>
    </row>
    <row r="519" spans="1:6">
      <c r="A519" s="76"/>
      <c r="B519" s="11"/>
      <c r="C519" s="53"/>
      <c r="D519" s="83"/>
      <c r="E519" s="73"/>
      <c r="F519" s="73"/>
    </row>
    <row r="520" spans="1:6">
      <c r="A520" s="76"/>
      <c r="B520" s="11"/>
      <c r="C520" s="78"/>
      <c r="D520" s="83"/>
      <c r="E520" s="73"/>
      <c r="F520" s="73"/>
    </row>
    <row r="521" spans="1:6">
      <c r="A521" s="76"/>
      <c r="B521" s="11"/>
      <c r="C521" s="2"/>
      <c r="D521" s="11"/>
      <c r="E521" s="11"/>
      <c r="F521" s="11"/>
    </row>
    <row r="522" spans="1:6">
      <c r="A522" s="76"/>
      <c r="B522" s="11"/>
      <c r="C522" s="2"/>
      <c r="D522" s="4"/>
      <c r="E522" s="73"/>
      <c r="F522" s="43"/>
    </row>
    <row r="523" spans="1:6">
      <c r="A523" s="76"/>
      <c r="B523" s="11"/>
      <c r="C523" s="2"/>
      <c r="D523" s="4"/>
      <c r="E523" s="73"/>
      <c r="F523" s="43"/>
    </row>
    <row r="524" spans="1:6">
      <c r="A524" s="76"/>
      <c r="B524" s="11"/>
      <c r="C524" s="2"/>
      <c r="D524" s="4"/>
      <c r="E524" s="73"/>
      <c r="F524" s="43"/>
    </row>
    <row r="525" spans="1:6">
      <c r="A525" s="76"/>
      <c r="B525" s="11"/>
      <c r="C525" s="2"/>
      <c r="D525" s="11"/>
      <c r="E525" s="11"/>
      <c r="F525" s="11"/>
    </row>
    <row r="526" spans="1:6">
      <c r="A526" s="76"/>
      <c r="B526" s="11"/>
      <c r="C526" s="2"/>
      <c r="D526" s="4"/>
      <c r="E526" s="73"/>
      <c r="F526" s="43"/>
    </row>
    <row r="527" spans="1:6">
      <c r="A527" s="76"/>
      <c r="B527" s="11"/>
      <c r="C527" s="2"/>
      <c r="D527" s="4"/>
      <c r="E527" s="73"/>
      <c r="F527" s="43"/>
    </row>
    <row r="528" spans="1:6">
      <c r="A528" s="76"/>
      <c r="B528" s="11"/>
      <c r="C528" s="2"/>
      <c r="D528" s="83"/>
      <c r="E528" s="73"/>
      <c r="F528" s="73"/>
    </row>
    <row r="529" spans="1:6">
      <c r="A529" s="76"/>
      <c r="B529" s="53"/>
      <c r="C529" s="2"/>
      <c r="D529" s="11"/>
      <c r="E529" s="11"/>
      <c r="F529" s="11"/>
    </row>
    <row r="530" spans="1:6">
      <c r="A530" s="76"/>
      <c r="B530" s="53"/>
      <c r="C530" s="2"/>
      <c r="D530" s="4"/>
      <c r="E530" s="73"/>
      <c r="F530" s="43"/>
    </row>
    <row r="531" spans="1:6">
      <c r="A531" s="76"/>
      <c r="B531" s="53"/>
      <c r="C531" s="2"/>
      <c r="D531" s="4"/>
      <c r="E531" s="73"/>
      <c r="F531" s="43"/>
    </row>
    <row r="532" spans="1:6">
      <c r="A532" s="76"/>
      <c r="B532" s="53"/>
      <c r="C532" s="2"/>
      <c r="D532" s="4"/>
      <c r="E532" s="73"/>
      <c r="F532" s="43"/>
    </row>
    <row r="533" spans="1:6">
      <c r="A533" s="76"/>
      <c r="B533" s="53"/>
      <c r="C533" s="2"/>
      <c r="D533" s="11"/>
      <c r="E533" s="11"/>
      <c r="F533" s="11"/>
    </row>
    <row r="534" spans="1:6">
      <c r="A534" s="76"/>
      <c r="B534" s="53"/>
      <c r="C534" s="2"/>
      <c r="D534" s="4"/>
      <c r="E534" s="73"/>
      <c r="F534" s="43"/>
    </row>
    <row r="535" spans="1:6">
      <c r="A535" s="76"/>
      <c r="B535" s="53"/>
      <c r="C535" s="2"/>
      <c r="D535" s="4"/>
      <c r="E535" s="73"/>
      <c r="F535" s="43"/>
    </row>
    <row r="536" spans="1:6">
      <c r="A536" s="76"/>
      <c r="B536" s="53"/>
      <c r="C536" s="2"/>
      <c r="D536" s="4"/>
      <c r="E536" s="73"/>
      <c r="F536" s="43"/>
    </row>
    <row r="537" spans="1:6">
      <c r="A537" s="76"/>
      <c r="B537" s="53"/>
      <c r="C537" s="2"/>
      <c r="D537" s="11"/>
      <c r="E537" s="11"/>
      <c r="F537" s="11"/>
    </row>
    <row r="538" spans="1:6">
      <c r="A538" s="76"/>
      <c r="B538" s="53"/>
      <c r="C538" s="2"/>
      <c r="D538" s="4"/>
      <c r="E538" s="73"/>
      <c r="F538" s="43"/>
    </row>
    <row r="539" spans="1:6">
      <c r="A539" s="76"/>
      <c r="B539" s="53"/>
      <c r="C539" s="2"/>
      <c r="D539" s="4"/>
      <c r="E539" s="73"/>
      <c r="F539" s="43"/>
    </row>
    <row r="540" spans="1:6">
      <c r="A540" s="76"/>
      <c r="B540" s="53"/>
      <c r="C540" s="2"/>
      <c r="D540" s="4"/>
      <c r="E540" s="73"/>
      <c r="F540" s="43"/>
    </row>
    <row r="541" spans="1:6">
      <c r="A541" s="76"/>
      <c r="B541" s="53"/>
      <c r="C541" s="2"/>
      <c r="D541" s="11"/>
      <c r="E541" s="11"/>
      <c r="F541" s="11"/>
    </row>
    <row r="542" spans="1:6">
      <c r="A542" s="76"/>
      <c r="B542" s="53"/>
      <c r="C542" s="2"/>
      <c r="D542" s="4"/>
      <c r="E542" s="73"/>
      <c r="F542" s="43"/>
    </row>
    <row r="543" spans="1:6">
      <c r="A543" s="76"/>
      <c r="B543" s="53"/>
      <c r="C543" s="2"/>
      <c r="D543" s="4"/>
      <c r="E543" s="73"/>
      <c r="F543" s="43"/>
    </row>
    <row r="544" spans="1:6">
      <c r="A544" s="76"/>
      <c r="B544" s="16"/>
      <c r="C544" s="2"/>
      <c r="D544" s="83"/>
      <c r="E544" s="73"/>
      <c r="F544" s="73"/>
    </row>
    <row r="545" spans="1:6">
      <c r="A545" s="76"/>
      <c r="B545" s="53"/>
      <c r="C545" s="2"/>
      <c r="D545" s="11"/>
      <c r="E545" s="11"/>
      <c r="F545" s="11"/>
    </row>
    <row r="546" spans="1:6">
      <c r="A546" s="76"/>
      <c r="B546" s="53"/>
      <c r="C546" s="2"/>
      <c r="D546" s="4"/>
      <c r="E546" s="73"/>
      <c r="F546" s="43"/>
    </row>
    <row r="547" spans="1:6">
      <c r="A547" s="76"/>
      <c r="B547" s="11"/>
      <c r="C547" s="2"/>
      <c r="D547" s="4"/>
      <c r="E547" s="73"/>
      <c r="F547" s="43"/>
    </row>
    <row r="548" spans="1:6">
      <c r="A548" s="76"/>
      <c r="B548" s="11"/>
      <c r="C548" s="2"/>
      <c r="D548" s="11"/>
      <c r="E548" s="11"/>
      <c r="F548" s="11"/>
    </row>
    <row r="549" spans="1:6">
      <c r="A549" s="76"/>
      <c r="B549" s="11"/>
      <c r="C549" s="53"/>
      <c r="D549" s="11"/>
      <c r="E549" s="11"/>
      <c r="F549" s="11"/>
    </row>
    <row r="550" spans="1:6">
      <c r="A550" s="76"/>
      <c r="B550" s="11"/>
      <c r="C550" s="2"/>
      <c r="D550" s="4"/>
      <c r="E550" s="73"/>
      <c r="F550" s="43"/>
    </row>
    <row r="551" spans="1:6">
      <c r="A551" s="76"/>
      <c r="B551" s="11"/>
      <c r="C551" s="2"/>
      <c r="D551" s="4"/>
      <c r="E551" s="73"/>
      <c r="F551" s="43"/>
    </row>
    <row r="552" spans="1:6">
      <c r="A552" s="76"/>
      <c r="B552" s="53"/>
      <c r="C552" s="2"/>
      <c r="D552" s="4"/>
      <c r="E552" s="73"/>
      <c r="F552" s="43"/>
    </row>
    <row r="553" spans="1:6">
      <c r="A553" s="76"/>
      <c r="B553" s="53"/>
      <c r="C553" s="2"/>
      <c r="D553" s="11"/>
      <c r="E553" s="11"/>
      <c r="F553" s="11"/>
    </row>
    <row r="554" spans="1:6">
      <c r="A554" s="76"/>
      <c r="B554" s="53"/>
      <c r="C554" s="78"/>
      <c r="D554" s="11"/>
      <c r="E554" s="11"/>
      <c r="F554" s="11"/>
    </row>
    <row r="555" spans="1:6">
      <c r="A555" s="76"/>
      <c r="B555" s="53"/>
      <c r="C555" s="2"/>
      <c r="D555" s="11"/>
      <c r="E555" s="11"/>
      <c r="F555" s="11"/>
    </row>
    <row r="556" spans="1:6">
      <c r="A556" s="76"/>
      <c r="B556" s="53"/>
      <c r="C556" s="2"/>
      <c r="D556" s="4"/>
      <c r="E556" s="73"/>
      <c r="F556" s="43"/>
    </row>
    <row r="557" spans="1:6">
      <c r="A557" s="76"/>
      <c r="B557" s="53"/>
      <c r="C557" s="74"/>
      <c r="D557" s="4"/>
      <c r="E557" s="73"/>
      <c r="F557" s="43"/>
    </row>
    <row r="558" spans="1:6">
      <c r="A558" s="76"/>
      <c r="B558" s="53"/>
      <c r="C558" s="74"/>
      <c r="D558" s="4"/>
      <c r="E558" s="73"/>
      <c r="F558" s="43"/>
    </row>
    <row r="559" spans="1:6">
      <c r="A559" s="76"/>
      <c r="B559" s="53"/>
      <c r="C559" s="74"/>
      <c r="D559" s="4"/>
      <c r="E559" s="73"/>
      <c r="F559" s="43"/>
    </row>
    <row r="560" spans="1:6">
      <c r="A560" s="76"/>
      <c r="B560" s="53"/>
      <c r="C560" s="74"/>
      <c r="D560" s="11"/>
      <c r="E560" s="11"/>
      <c r="F560" s="11"/>
    </row>
    <row r="561" spans="1:6">
      <c r="A561" s="76"/>
      <c r="B561" s="53"/>
      <c r="C561" s="74"/>
      <c r="D561" s="11"/>
      <c r="E561" s="11"/>
      <c r="F561" s="11"/>
    </row>
    <row r="562" spans="1:6">
      <c r="A562" s="76"/>
      <c r="B562" s="53"/>
      <c r="C562" s="2"/>
      <c r="D562" s="4"/>
      <c r="E562" s="73"/>
      <c r="F562" s="43"/>
    </row>
    <row r="563" spans="1:6">
      <c r="A563" s="76"/>
      <c r="B563" s="53"/>
      <c r="C563" s="74"/>
      <c r="D563" s="11"/>
      <c r="E563" s="11"/>
      <c r="F563" s="11"/>
    </row>
    <row r="564" spans="1:6">
      <c r="A564" s="76"/>
      <c r="B564" s="53"/>
      <c r="C564" s="74"/>
      <c r="D564" s="11"/>
      <c r="E564" s="11"/>
      <c r="F564" s="11"/>
    </row>
    <row r="565" spans="1:6">
      <c r="A565" s="76"/>
      <c r="B565" s="53"/>
      <c r="C565" s="2"/>
      <c r="D565" s="4"/>
      <c r="E565" s="73"/>
      <c r="F565" s="43"/>
    </row>
    <row r="566" spans="1:6">
      <c r="A566" s="76"/>
      <c r="B566" s="53"/>
      <c r="C566" s="74"/>
      <c r="D566" s="4"/>
      <c r="E566" s="73"/>
      <c r="F566" s="43"/>
    </row>
    <row r="567" spans="1:6">
      <c r="A567" s="76"/>
      <c r="B567" s="53"/>
      <c r="C567" s="74"/>
      <c r="D567" s="4"/>
      <c r="E567" s="73"/>
      <c r="F567" s="43"/>
    </row>
    <row r="568" spans="1:6">
      <c r="A568" s="76"/>
      <c r="B568" s="53"/>
      <c r="C568" s="74"/>
      <c r="D568" s="4"/>
      <c r="E568" s="73"/>
      <c r="F568" s="43"/>
    </row>
    <row r="569" spans="1:6">
      <c r="A569" s="76"/>
      <c r="B569" s="53"/>
      <c r="C569" s="74"/>
      <c r="D569" s="4"/>
      <c r="E569" s="73"/>
      <c r="F569" s="43"/>
    </row>
    <row r="570" spans="1:6">
      <c r="A570" s="76"/>
      <c r="B570" s="53"/>
      <c r="C570" s="74"/>
      <c r="D570" s="4"/>
      <c r="E570" s="73"/>
      <c r="F570" s="43"/>
    </row>
    <row r="571" spans="1:6">
      <c r="A571" s="76"/>
      <c r="B571" s="53"/>
      <c r="C571" s="78"/>
      <c r="D571" s="4"/>
      <c r="E571" s="73"/>
      <c r="F571" s="43"/>
    </row>
    <row r="572" spans="1:6">
      <c r="A572" s="76"/>
      <c r="B572" s="53"/>
      <c r="C572" s="74"/>
      <c r="D572" s="4"/>
      <c r="E572" s="73"/>
      <c r="F572" s="43"/>
    </row>
    <row r="573" spans="1:6">
      <c r="A573" s="76"/>
      <c r="B573" s="53"/>
      <c r="C573" s="2"/>
      <c r="D573" s="4"/>
      <c r="E573" s="73"/>
      <c r="F573" s="43"/>
    </row>
    <row r="574" spans="1:6">
      <c r="A574" s="76"/>
      <c r="B574" s="53"/>
      <c r="C574" s="74"/>
      <c r="D574" s="4"/>
      <c r="E574" s="73"/>
      <c r="F574" s="43"/>
    </row>
    <row r="575" spans="1:6">
      <c r="A575" s="76"/>
      <c r="B575" s="53"/>
      <c r="C575" s="2"/>
      <c r="D575" s="4"/>
      <c r="E575" s="73"/>
      <c r="F575" s="43"/>
    </row>
    <row r="576" spans="1:6">
      <c r="A576" s="76"/>
      <c r="B576" s="53"/>
      <c r="C576" s="74"/>
      <c r="D576" s="4"/>
      <c r="E576" s="73"/>
      <c r="F576" s="43"/>
    </row>
    <row r="577" spans="1:6">
      <c r="A577" s="76"/>
      <c r="B577" s="53"/>
      <c r="C577" s="2"/>
      <c r="D577" s="4"/>
      <c r="E577" s="73"/>
      <c r="F577" s="43"/>
    </row>
    <row r="578" spans="1:6">
      <c r="A578" s="80"/>
      <c r="B578" s="53"/>
      <c r="C578" s="74"/>
      <c r="D578" s="11"/>
      <c r="E578" s="11"/>
      <c r="F578" s="11"/>
    </row>
    <row r="579" spans="1:6">
      <c r="A579" s="80"/>
      <c r="B579" s="53"/>
      <c r="C579" s="53"/>
      <c r="D579" s="11"/>
      <c r="E579" s="11"/>
      <c r="F579" s="11"/>
    </row>
    <row r="580" spans="1:6">
      <c r="A580" s="80"/>
      <c r="B580" s="53"/>
      <c r="C580" s="78"/>
      <c r="D580" s="11"/>
      <c r="E580" s="11"/>
      <c r="F580" s="11"/>
    </row>
    <row r="581" spans="1:6">
      <c r="A581" s="80"/>
      <c r="B581" s="53"/>
      <c r="C581" s="2"/>
      <c r="D581" s="11"/>
      <c r="E581" s="11"/>
      <c r="F581" s="11"/>
    </row>
    <row r="582" spans="1:6">
      <c r="A582" s="80"/>
      <c r="B582" s="53"/>
      <c r="C582" s="2"/>
      <c r="D582" s="11"/>
      <c r="E582" s="11"/>
      <c r="F582" s="11"/>
    </row>
    <row r="583" spans="1:6">
      <c r="A583" s="80"/>
      <c r="B583" s="53"/>
      <c r="C583" s="2"/>
      <c r="D583" s="4"/>
      <c r="E583" s="73"/>
      <c r="F583" s="43"/>
    </row>
    <row r="584" spans="1:6">
      <c r="A584" s="80"/>
      <c r="B584" s="53"/>
      <c r="C584" s="74"/>
      <c r="D584" s="4"/>
      <c r="E584" s="73"/>
      <c r="F584" s="43"/>
    </row>
    <row r="585" spans="1:6">
      <c r="A585" s="80"/>
      <c r="B585" s="53"/>
      <c r="C585" s="74"/>
      <c r="D585" s="4"/>
      <c r="E585" s="73"/>
      <c r="F585" s="43"/>
    </row>
    <row r="586" spans="1:6">
      <c r="A586" s="80"/>
      <c r="B586" s="53"/>
      <c r="C586" s="74"/>
      <c r="D586" s="11"/>
      <c r="E586" s="11"/>
      <c r="F586" s="11"/>
    </row>
    <row r="587" spans="1:6">
      <c r="A587" s="80"/>
      <c r="B587" s="53"/>
      <c r="C587" s="2"/>
      <c r="D587" s="11"/>
      <c r="E587" s="11"/>
      <c r="F587" s="11"/>
    </row>
    <row r="588" spans="1:6">
      <c r="A588" s="80"/>
      <c r="B588" s="53"/>
      <c r="C588" s="2"/>
      <c r="D588" s="4"/>
      <c r="E588" s="73"/>
      <c r="F588" s="43"/>
    </row>
    <row r="589" spans="1:6">
      <c r="A589" s="80"/>
      <c r="B589" s="53"/>
      <c r="C589" s="74"/>
      <c r="D589" s="4"/>
      <c r="E589" s="73"/>
      <c r="F589" s="43"/>
    </row>
    <row r="590" spans="1:6">
      <c r="A590" s="80"/>
      <c r="B590" s="53"/>
      <c r="C590" s="74"/>
      <c r="D590" s="4"/>
      <c r="E590" s="73"/>
      <c r="F590" s="43"/>
    </row>
    <row r="591" spans="1:6">
      <c r="A591" s="80"/>
      <c r="B591" s="53"/>
      <c r="C591" s="74"/>
      <c r="D591" s="4"/>
      <c r="E591" s="73"/>
      <c r="F591" s="43"/>
    </row>
    <row r="592" spans="1:6">
      <c r="A592" s="80"/>
      <c r="B592" s="53"/>
      <c r="C592" s="74"/>
      <c r="D592" s="4"/>
      <c r="E592" s="73"/>
      <c r="F592" s="43"/>
    </row>
    <row r="593" spans="1:6">
      <c r="A593" s="80"/>
      <c r="B593" s="53"/>
      <c r="C593" s="74"/>
      <c r="D593" s="4"/>
      <c r="E593" s="73"/>
      <c r="F593" s="43"/>
    </row>
    <row r="594" spans="1:6">
      <c r="A594" s="80"/>
      <c r="B594" s="53"/>
      <c r="C594" s="74"/>
      <c r="D594" s="4"/>
      <c r="E594" s="73"/>
      <c r="F594" s="43"/>
    </row>
    <row r="595" spans="1:6">
      <c r="A595" s="80"/>
      <c r="B595" s="53"/>
      <c r="C595" s="74"/>
      <c r="D595" s="11"/>
      <c r="E595" s="11"/>
      <c r="F595" s="11"/>
    </row>
    <row r="596" spans="1:6">
      <c r="A596" s="80"/>
      <c r="B596" s="53"/>
      <c r="C596" s="2"/>
      <c r="D596" s="4"/>
      <c r="E596" s="73"/>
      <c r="F596" s="43"/>
    </row>
    <row r="597" spans="1:6">
      <c r="A597" s="80"/>
      <c r="B597" s="53"/>
      <c r="C597" s="74"/>
      <c r="D597" s="4"/>
      <c r="E597" s="73"/>
      <c r="F597" s="43"/>
    </row>
    <row r="598" spans="1:6">
      <c r="A598" s="80"/>
      <c r="B598" s="53"/>
      <c r="C598" s="74"/>
      <c r="D598" s="4"/>
      <c r="E598" s="73"/>
      <c r="F598" s="43"/>
    </row>
    <row r="599" spans="1:6">
      <c r="A599" s="80"/>
      <c r="B599" s="53"/>
      <c r="C599" s="74"/>
      <c r="D599" s="4"/>
      <c r="E599" s="73"/>
      <c r="F599" s="43"/>
    </row>
    <row r="600" spans="1:6">
      <c r="A600" s="80"/>
      <c r="B600" s="53"/>
      <c r="C600" s="74"/>
      <c r="D600" s="4"/>
      <c r="E600" s="73"/>
      <c r="F600" s="43"/>
    </row>
    <row r="601" spans="1:6">
      <c r="A601" s="80"/>
      <c r="B601" s="53"/>
      <c r="C601" s="74"/>
      <c r="D601" s="4"/>
      <c r="E601" s="73"/>
      <c r="F601" s="43"/>
    </row>
    <row r="602" spans="1:6">
      <c r="A602" s="80"/>
      <c r="B602" s="53"/>
      <c r="C602" s="74"/>
      <c r="D602" s="4"/>
      <c r="E602" s="73"/>
      <c r="F602" s="43"/>
    </row>
    <row r="603" spans="1:6">
      <c r="A603" s="80"/>
      <c r="B603" s="53"/>
      <c r="C603" s="74"/>
      <c r="D603" s="4"/>
      <c r="E603" s="73"/>
      <c r="F603" s="43"/>
    </row>
    <row r="604" spans="1:6">
      <c r="A604" s="80"/>
      <c r="B604" s="53"/>
      <c r="C604" s="74"/>
      <c r="D604" s="4"/>
      <c r="E604" s="73"/>
      <c r="F604" s="43"/>
    </row>
    <row r="605" spans="1:6">
      <c r="A605" s="80"/>
      <c r="B605" s="53"/>
      <c r="C605" s="74"/>
      <c r="D605" s="11"/>
      <c r="E605" s="11"/>
      <c r="F605" s="11"/>
    </row>
    <row r="606" spans="1:6">
      <c r="A606" s="80"/>
      <c r="B606" s="53"/>
      <c r="C606" s="53"/>
      <c r="D606" s="11"/>
      <c r="E606" s="11"/>
      <c r="F606" s="11"/>
    </row>
    <row r="607" spans="1:6">
      <c r="A607" s="80"/>
      <c r="B607" s="53"/>
      <c r="C607" s="2"/>
      <c r="D607" s="4"/>
      <c r="E607" s="73"/>
      <c r="F607" s="43"/>
    </row>
    <row r="608" spans="1:6">
      <c r="A608" s="80"/>
      <c r="B608" s="53"/>
      <c r="C608" s="74"/>
      <c r="D608" s="4"/>
      <c r="E608" s="73"/>
      <c r="F608" s="43"/>
    </row>
    <row r="609" spans="1:6">
      <c r="A609" s="80"/>
      <c r="B609" s="53"/>
      <c r="C609" s="74"/>
      <c r="D609" s="4"/>
      <c r="E609" s="73"/>
      <c r="F609" s="43"/>
    </row>
    <row r="610" spans="1:6">
      <c r="A610" s="80"/>
      <c r="B610" s="53"/>
      <c r="C610" s="74"/>
      <c r="D610" s="4"/>
      <c r="E610" s="73"/>
      <c r="F610" s="43"/>
    </row>
    <row r="611" spans="1:6">
      <c r="A611" s="80"/>
      <c r="B611" s="53"/>
      <c r="C611" s="74"/>
      <c r="D611" s="4"/>
      <c r="E611" s="73"/>
      <c r="F611" s="43"/>
    </row>
    <row r="612" spans="1:6">
      <c r="A612" s="80"/>
      <c r="B612" s="53"/>
      <c r="C612" s="74"/>
      <c r="D612" s="11"/>
      <c r="E612" s="11"/>
      <c r="F612" s="11"/>
    </row>
    <row r="613" spans="1:6">
      <c r="A613" s="80"/>
      <c r="B613" s="53"/>
      <c r="C613" s="2"/>
      <c r="D613" s="4"/>
      <c r="E613" s="73"/>
      <c r="F613" s="43"/>
    </row>
    <row r="614" spans="1:6">
      <c r="A614" s="80"/>
      <c r="B614" s="53"/>
      <c r="C614" s="74"/>
      <c r="D614" s="4"/>
      <c r="E614" s="73"/>
      <c r="F614" s="43"/>
    </row>
    <row r="615" spans="1:6">
      <c r="A615" s="80"/>
      <c r="B615" s="53"/>
      <c r="C615" s="74"/>
      <c r="D615" s="4"/>
      <c r="E615" s="73"/>
      <c r="F615" s="43"/>
    </row>
    <row r="616" spans="1:6">
      <c r="A616" s="80"/>
      <c r="B616" s="53"/>
      <c r="C616" s="74"/>
      <c r="D616" s="11"/>
      <c r="E616" s="11"/>
      <c r="F616" s="11"/>
    </row>
    <row r="617" spans="1:6">
      <c r="A617" s="80"/>
      <c r="B617" s="53"/>
      <c r="C617" s="2"/>
      <c r="D617" s="4"/>
      <c r="E617" s="73"/>
      <c r="F617" s="43"/>
    </row>
    <row r="618" spans="1:6">
      <c r="A618" s="80"/>
      <c r="B618" s="53"/>
      <c r="C618" s="74"/>
      <c r="D618" s="4"/>
      <c r="E618" s="73"/>
      <c r="F618" s="43"/>
    </row>
    <row r="619" spans="1:6">
      <c r="A619" s="80"/>
      <c r="B619" s="53"/>
      <c r="C619" s="74"/>
      <c r="D619" s="4"/>
      <c r="E619" s="73"/>
      <c r="F619" s="43"/>
    </row>
    <row r="620" spans="1:6">
      <c r="A620" s="80"/>
      <c r="B620" s="53"/>
      <c r="C620" s="74"/>
      <c r="D620" s="4"/>
      <c r="E620" s="73"/>
      <c r="F620" s="43"/>
    </row>
    <row r="621" spans="1:6">
      <c r="A621" s="80"/>
      <c r="B621" s="53"/>
      <c r="C621" s="74"/>
      <c r="D621" s="4"/>
      <c r="E621" s="73"/>
      <c r="F621" s="43"/>
    </row>
    <row r="622" spans="1:6">
      <c r="A622" s="80"/>
      <c r="B622" s="53"/>
      <c r="C622" s="74"/>
      <c r="D622" s="4"/>
      <c r="E622" s="73"/>
      <c r="F622" s="43"/>
    </row>
    <row r="623" spans="1:6">
      <c r="A623" s="80"/>
      <c r="B623" s="53"/>
      <c r="C623" s="2"/>
      <c r="D623" s="4"/>
      <c r="E623" s="73"/>
      <c r="F623" s="43"/>
    </row>
    <row r="624" spans="1:6">
      <c r="A624" s="80"/>
      <c r="B624" s="53"/>
      <c r="C624" s="2"/>
      <c r="D624" s="11"/>
      <c r="E624" s="11"/>
      <c r="F624" s="11"/>
    </row>
    <row r="625" spans="1:6">
      <c r="A625" s="80"/>
      <c r="B625" s="53"/>
      <c r="C625" s="2"/>
      <c r="D625" s="4"/>
      <c r="E625" s="73"/>
      <c r="F625" s="43"/>
    </row>
    <row r="626" spans="1:6">
      <c r="A626" s="80"/>
      <c r="B626" s="53"/>
      <c r="C626" s="74"/>
      <c r="D626" s="4"/>
      <c r="E626" s="73"/>
      <c r="F626" s="43"/>
    </row>
    <row r="627" spans="1:6">
      <c r="A627" s="80"/>
      <c r="B627" s="53"/>
      <c r="C627" s="74"/>
      <c r="D627" s="4"/>
      <c r="E627" s="73"/>
      <c r="F627" s="43"/>
    </row>
    <row r="628" spans="1:6">
      <c r="A628" s="80"/>
      <c r="B628" s="53"/>
      <c r="C628" s="74"/>
      <c r="D628" s="4"/>
      <c r="E628" s="73"/>
      <c r="F628" s="43"/>
    </row>
    <row r="629" spans="1:6">
      <c r="A629" s="80"/>
      <c r="B629" s="53"/>
      <c r="C629" s="74"/>
      <c r="D629" s="4"/>
      <c r="E629" s="73"/>
      <c r="F629" s="43"/>
    </row>
    <row r="630" spans="1:6">
      <c r="A630" s="80"/>
      <c r="B630" s="53"/>
      <c r="C630" s="74"/>
      <c r="D630" s="4"/>
      <c r="E630" s="73"/>
      <c r="F630" s="43"/>
    </row>
    <row r="631" spans="1:6">
      <c r="A631" s="80"/>
      <c r="B631" s="53"/>
      <c r="C631" s="74"/>
      <c r="D631" s="4"/>
      <c r="E631" s="73"/>
      <c r="F631" s="43"/>
    </row>
    <row r="632" spans="1:6">
      <c r="A632" s="80"/>
      <c r="B632" s="53"/>
      <c r="C632" s="74"/>
      <c r="D632" s="4"/>
      <c r="E632" s="73"/>
      <c r="F632" s="43"/>
    </row>
    <row r="633" spans="1:6">
      <c r="A633" s="80"/>
      <c r="B633" s="53"/>
      <c r="C633" s="74"/>
      <c r="D633" s="11"/>
      <c r="E633" s="11"/>
      <c r="F633" s="11"/>
    </row>
    <row r="634" spans="1:6">
      <c r="A634" s="80"/>
      <c r="B634" s="53"/>
      <c r="C634" s="2"/>
      <c r="D634" s="4"/>
      <c r="E634" s="73"/>
      <c r="F634" s="43"/>
    </row>
    <row r="635" spans="1:6">
      <c r="A635" s="80"/>
      <c r="B635" s="53"/>
      <c r="C635" s="74"/>
      <c r="D635" s="4"/>
      <c r="E635" s="73"/>
      <c r="F635" s="43"/>
    </row>
    <row r="636" spans="1:6">
      <c r="A636" s="80"/>
      <c r="B636" s="53"/>
      <c r="C636" s="74"/>
      <c r="D636" s="4"/>
      <c r="E636" s="73"/>
      <c r="F636" s="43"/>
    </row>
    <row r="637" spans="1:6">
      <c r="A637" s="80"/>
      <c r="B637" s="11"/>
      <c r="C637" s="74"/>
      <c r="D637" s="4"/>
      <c r="E637" s="73"/>
      <c r="F637" s="43"/>
    </row>
    <row r="638" spans="1:6">
      <c r="A638" s="80"/>
      <c r="B638" s="53"/>
      <c r="C638" s="74"/>
      <c r="D638" s="4"/>
      <c r="E638" s="73"/>
      <c r="F638" s="43"/>
    </row>
    <row r="639" spans="1:6">
      <c r="A639" s="80"/>
      <c r="B639" s="53"/>
      <c r="C639" s="74"/>
      <c r="D639" s="4"/>
      <c r="E639" s="73"/>
      <c r="F639" s="43"/>
    </row>
    <row r="640" spans="1:6">
      <c r="A640" s="80"/>
      <c r="B640" s="53"/>
      <c r="C640" s="2"/>
      <c r="D640" s="11"/>
      <c r="E640" s="11"/>
      <c r="F640" s="11"/>
    </row>
    <row r="641" spans="1:6">
      <c r="A641" s="80"/>
      <c r="B641" s="53"/>
      <c r="C641" s="2"/>
      <c r="D641" s="4"/>
      <c r="E641" s="73"/>
      <c r="F641" s="43"/>
    </row>
    <row r="642" spans="1:6">
      <c r="A642" s="80"/>
      <c r="B642" s="53"/>
      <c r="C642" s="74"/>
      <c r="D642" s="4"/>
      <c r="E642" s="73"/>
      <c r="F642" s="43"/>
    </row>
    <row r="643" spans="1:6">
      <c r="A643" s="80"/>
      <c r="B643" s="53"/>
      <c r="C643" s="74"/>
      <c r="D643" s="4"/>
      <c r="E643" s="73"/>
      <c r="F643" s="43"/>
    </row>
    <row r="644" spans="1:6">
      <c r="A644" s="80"/>
      <c r="B644" s="53"/>
      <c r="C644" s="2"/>
      <c r="D644" s="11"/>
      <c r="E644" s="11"/>
      <c r="F644" s="11"/>
    </row>
    <row r="645" spans="1:6">
      <c r="A645" s="80"/>
      <c r="B645" s="53"/>
      <c r="C645" s="2"/>
      <c r="D645" s="4"/>
      <c r="E645" s="73"/>
      <c r="F645" s="43"/>
    </row>
    <row r="646" spans="1:6">
      <c r="A646" s="80"/>
      <c r="B646" s="53"/>
      <c r="C646" s="74"/>
      <c r="D646" s="4"/>
      <c r="E646" s="73"/>
      <c r="F646" s="43"/>
    </row>
    <row r="647" spans="1:6">
      <c r="A647" s="80"/>
      <c r="B647" s="53"/>
      <c r="C647" s="74"/>
      <c r="D647" s="4"/>
      <c r="E647" s="73"/>
      <c r="F647" s="43"/>
    </row>
    <row r="648" spans="1:6">
      <c r="A648" s="80"/>
      <c r="B648" s="53"/>
      <c r="C648" s="74"/>
      <c r="D648" s="4"/>
      <c r="E648" s="73"/>
      <c r="F648" s="43"/>
    </row>
    <row r="649" spans="1:6">
      <c r="A649" s="80"/>
      <c r="B649" s="53"/>
      <c r="C649" s="74"/>
      <c r="D649" s="4"/>
      <c r="E649" s="73"/>
      <c r="F649" s="43"/>
    </row>
    <row r="650" spans="1:6">
      <c r="A650" s="80"/>
      <c r="B650" s="53"/>
      <c r="C650" s="2"/>
      <c r="D650" s="11"/>
      <c r="E650" s="11"/>
      <c r="F650" s="11"/>
    </row>
    <row r="651" spans="1:6">
      <c r="A651" s="80"/>
      <c r="B651" s="53"/>
      <c r="C651" s="2"/>
      <c r="D651" s="4"/>
      <c r="E651" s="73"/>
      <c r="F651" s="43"/>
    </row>
    <row r="652" spans="1:6">
      <c r="A652" s="80"/>
      <c r="B652" s="53"/>
      <c r="C652" s="74"/>
      <c r="D652" s="4"/>
      <c r="E652" s="73"/>
      <c r="F652" s="43"/>
    </row>
    <row r="653" spans="1:6">
      <c r="A653" s="80"/>
      <c r="B653" s="53"/>
      <c r="C653" s="74"/>
      <c r="D653" s="4"/>
      <c r="E653" s="73"/>
      <c r="F653" s="43"/>
    </row>
    <row r="654" spans="1:6">
      <c r="A654" s="80"/>
      <c r="B654" s="11"/>
      <c r="C654" s="74"/>
      <c r="D654" s="4"/>
      <c r="E654" s="73"/>
      <c r="F654" s="43"/>
    </row>
    <row r="655" spans="1:6">
      <c r="A655" s="80"/>
      <c r="B655" s="53"/>
      <c r="C655" s="74"/>
      <c r="D655" s="4"/>
      <c r="E655" s="73"/>
      <c r="F655" s="43"/>
    </row>
    <row r="656" spans="1:6">
      <c r="A656" s="80"/>
      <c r="B656" s="53"/>
      <c r="C656" s="2"/>
      <c r="D656" s="11"/>
      <c r="E656" s="11"/>
      <c r="F656" s="11"/>
    </row>
    <row r="657" spans="1:6">
      <c r="A657" s="80"/>
      <c r="B657" s="53"/>
      <c r="C657" s="2"/>
      <c r="D657" s="4"/>
      <c r="E657" s="73"/>
      <c r="F657" s="43"/>
    </row>
    <row r="658" spans="1:6">
      <c r="A658" s="80"/>
      <c r="B658" s="53"/>
      <c r="C658" s="74"/>
      <c r="D658" s="4"/>
      <c r="E658" s="73"/>
      <c r="F658" s="43"/>
    </row>
    <row r="659" spans="1:6">
      <c r="A659" s="80"/>
      <c r="B659" s="16"/>
      <c r="C659" s="74"/>
      <c r="D659" s="4"/>
      <c r="E659" s="73"/>
      <c r="F659" s="43"/>
    </row>
    <row r="660" spans="1:6">
      <c r="A660" s="80"/>
      <c r="B660" s="16"/>
      <c r="C660" s="74"/>
      <c r="D660" s="4"/>
      <c r="E660" s="73"/>
      <c r="F660" s="43"/>
    </row>
    <row r="661" spans="1:6">
      <c r="A661" s="80"/>
      <c r="B661" s="16"/>
      <c r="C661" s="74"/>
      <c r="D661" s="4"/>
      <c r="E661" s="73"/>
      <c r="F661" s="43"/>
    </row>
    <row r="662" spans="1:6">
      <c r="A662" s="80"/>
      <c r="B662" s="53"/>
      <c r="C662" s="74"/>
      <c r="D662" s="4"/>
      <c r="E662" s="73"/>
      <c r="F662" s="43"/>
    </row>
    <row r="663" spans="1:6">
      <c r="A663" s="80"/>
      <c r="B663" s="53"/>
      <c r="C663" s="2"/>
      <c r="D663" s="11"/>
      <c r="E663" s="11"/>
      <c r="F663" s="11"/>
    </row>
    <row r="664" spans="1:6">
      <c r="A664" s="80"/>
      <c r="B664" s="53"/>
      <c r="C664" s="2"/>
      <c r="D664" s="4"/>
      <c r="E664" s="73"/>
      <c r="F664" s="43"/>
    </row>
    <row r="665" spans="1:6">
      <c r="A665" s="80"/>
      <c r="B665" s="53"/>
      <c r="C665" s="74"/>
      <c r="D665" s="4"/>
      <c r="E665" s="73"/>
      <c r="F665" s="43"/>
    </row>
    <row r="666" spans="1:6">
      <c r="A666" s="80"/>
      <c r="B666" s="16"/>
      <c r="C666" s="74"/>
      <c r="D666" s="4"/>
      <c r="E666" s="73"/>
      <c r="F666" s="43"/>
    </row>
    <row r="667" spans="1:6">
      <c r="A667" s="80"/>
      <c r="B667" s="16"/>
      <c r="C667" s="74"/>
      <c r="D667" s="4"/>
      <c r="E667" s="73"/>
      <c r="F667" s="43"/>
    </row>
    <row r="668" spans="1:6">
      <c r="A668" s="80"/>
      <c r="B668" s="16"/>
      <c r="C668" s="74"/>
      <c r="D668" s="4"/>
      <c r="E668" s="73"/>
      <c r="F668" s="43"/>
    </row>
    <row r="669" spans="1:6">
      <c r="A669" s="80"/>
      <c r="B669" s="16"/>
      <c r="C669" s="2"/>
      <c r="D669" s="11"/>
      <c r="E669" s="11"/>
      <c r="F669" s="11"/>
    </row>
    <row r="670" spans="1:6">
      <c r="A670" s="80"/>
      <c r="B670" s="16"/>
      <c r="C670" s="2"/>
      <c r="D670" s="4"/>
      <c r="E670" s="73"/>
      <c r="F670" s="43"/>
    </row>
    <row r="671" spans="1:6">
      <c r="A671" s="80"/>
      <c r="B671" s="16"/>
      <c r="C671" s="74"/>
      <c r="D671" s="4"/>
      <c r="E671" s="73"/>
      <c r="F671" s="43"/>
    </row>
    <row r="672" spans="1:6">
      <c r="A672" s="80"/>
      <c r="B672" s="16"/>
      <c r="C672" s="74"/>
      <c r="D672" s="4"/>
      <c r="E672" s="73"/>
      <c r="F672" s="43"/>
    </row>
    <row r="673" spans="1:6">
      <c r="A673" s="80"/>
      <c r="B673" s="16"/>
      <c r="C673" s="2"/>
      <c r="D673" s="11"/>
      <c r="E673" s="11"/>
      <c r="F673" s="11"/>
    </row>
    <row r="674" spans="1:6">
      <c r="A674" s="80"/>
      <c r="B674" s="16"/>
      <c r="C674" s="2"/>
      <c r="D674" s="4"/>
      <c r="E674" s="73"/>
      <c r="F674" s="43"/>
    </row>
    <row r="675" spans="1:6">
      <c r="A675" s="80"/>
      <c r="B675" s="16"/>
      <c r="C675" s="74"/>
      <c r="D675" s="4"/>
      <c r="E675" s="73"/>
      <c r="F675" s="43"/>
    </row>
    <row r="676" spans="1:6">
      <c r="A676" s="80"/>
      <c r="B676" s="16"/>
      <c r="C676" s="74"/>
      <c r="D676" s="4"/>
      <c r="E676" s="73"/>
      <c r="F676" s="43"/>
    </row>
    <row r="677" spans="1:6">
      <c r="A677" s="80"/>
      <c r="B677" s="16"/>
      <c r="C677" s="2"/>
      <c r="D677" s="11"/>
      <c r="E677" s="11"/>
      <c r="F677" s="11"/>
    </row>
    <row r="678" spans="1:6">
      <c r="A678" s="80"/>
      <c r="B678" s="16"/>
      <c r="C678" s="2"/>
      <c r="D678" s="4"/>
      <c r="E678" s="73"/>
      <c r="F678" s="43"/>
    </row>
    <row r="679" spans="1:6">
      <c r="A679" s="80"/>
      <c r="B679" s="16"/>
      <c r="C679" s="74"/>
      <c r="D679" s="4"/>
      <c r="E679" s="73"/>
      <c r="F679" s="43"/>
    </row>
    <row r="680" spans="1:6">
      <c r="A680" s="80"/>
      <c r="B680" s="16"/>
      <c r="C680" s="74"/>
      <c r="D680" s="4"/>
      <c r="E680" s="73"/>
      <c r="F680" s="43"/>
    </row>
    <row r="681" spans="1:6">
      <c r="A681" s="80"/>
      <c r="B681" s="16"/>
      <c r="C681" s="74"/>
      <c r="D681" s="4"/>
      <c r="E681" s="73"/>
      <c r="F681" s="43"/>
    </row>
    <row r="682" spans="1:6">
      <c r="A682" s="80"/>
      <c r="B682" s="16"/>
      <c r="C682" s="74"/>
      <c r="D682" s="4"/>
      <c r="E682" s="73"/>
      <c r="F682" s="73"/>
    </row>
    <row r="683" spans="1:6">
      <c r="A683" s="80"/>
      <c r="B683" s="16"/>
      <c r="C683" s="2"/>
      <c r="D683" s="11"/>
      <c r="E683" s="11"/>
      <c r="F683" s="11"/>
    </row>
    <row r="684" spans="1:6">
      <c r="A684" s="80"/>
      <c r="B684" s="16"/>
      <c r="C684" s="2"/>
      <c r="D684" s="4"/>
      <c r="E684" s="73"/>
      <c r="F684" s="43"/>
    </row>
    <row r="685" spans="1:6">
      <c r="A685" s="80"/>
      <c r="B685" s="16"/>
      <c r="C685" s="74"/>
      <c r="D685" s="4"/>
      <c r="E685" s="73"/>
      <c r="F685" s="43"/>
    </row>
    <row r="686" spans="1:6">
      <c r="A686" s="80"/>
      <c r="B686" s="16"/>
      <c r="C686" s="74"/>
      <c r="D686" s="4"/>
      <c r="E686" s="73"/>
      <c r="F686" s="43"/>
    </row>
    <row r="687" spans="1:6">
      <c r="A687" s="80"/>
      <c r="B687" s="16"/>
      <c r="C687" s="74"/>
      <c r="D687" s="4"/>
      <c r="E687" s="73"/>
      <c r="F687" s="73"/>
    </row>
    <row r="688" spans="1:6">
      <c r="A688" s="80"/>
      <c r="B688" s="16"/>
      <c r="C688" s="2"/>
      <c r="D688" s="11"/>
      <c r="E688" s="11"/>
      <c r="F688" s="11"/>
    </row>
    <row r="689" spans="1:6">
      <c r="A689" s="80"/>
      <c r="B689" s="16"/>
      <c r="C689" s="2"/>
      <c r="D689" s="4"/>
      <c r="E689" s="73"/>
      <c r="F689" s="43"/>
    </row>
    <row r="690" spans="1:6">
      <c r="A690" s="80"/>
      <c r="B690" s="16"/>
      <c r="C690" s="74"/>
      <c r="D690" s="4"/>
      <c r="E690" s="73"/>
      <c r="F690" s="43"/>
    </row>
    <row r="691" spans="1:6">
      <c r="A691" s="80"/>
      <c r="B691" s="16"/>
      <c r="C691" s="74"/>
      <c r="D691" s="4"/>
      <c r="E691" s="73"/>
      <c r="F691" s="43"/>
    </row>
    <row r="692" spans="1:6">
      <c r="A692" s="80"/>
      <c r="B692" s="16"/>
      <c r="C692" s="74"/>
      <c r="D692" s="4"/>
      <c r="E692" s="73"/>
      <c r="F692" s="43"/>
    </row>
    <row r="693" spans="1:6">
      <c r="A693" s="80"/>
      <c r="B693" s="16"/>
      <c r="C693" s="74"/>
      <c r="D693" s="11"/>
      <c r="E693" s="11"/>
      <c r="F693" s="11"/>
    </row>
    <row r="694" spans="1:6">
      <c r="A694" s="80"/>
      <c r="B694" s="16"/>
      <c r="C694" s="2"/>
      <c r="D694" s="4"/>
      <c r="E694" s="73"/>
      <c r="F694" s="43"/>
    </row>
    <row r="695" spans="1:6">
      <c r="A695" s="80"/>
      <c r="B695" s="16"/>
      <c r="C695" s="74"/>
      <c r="D695" s="4"/>
      <c r="E695" s="73"/>
      <c r="F695" s="43"/>
    </row>
    <row r="696" spans="1:6">
      <c r="A696" s="80"/>
      <c r="B696" s="16"/>
      <c r="C696" s="74"/>
      <c r="D696" s="4"/>
      <c r="E696" s="73"/>
      <c r="F696" s="43"/>
    </row>
    <row r="697" spans="1:6">
      <c r="A697" s="80"/>
      <c r="B697" s="16"/>
      <c r="C697" s="74"/>
      <c r="D697" s="4"/>
      <c r="E697" s="73"/>
      <c r="F697" s="43"/>
    </row>
    <row r="698" spans="1:6">
      <c r="A698" s="80"/>
      <c r="B698" s="16"/>
      <c r="C698" s="74"/>
      <c r="D698" s="4"/>
      <c r="E698" s="73"/>
      <c r="F698" s="43"/>
    </row>
    <row r="699" spans="1:6">
      <c r="A699" s="80"/>
      <c r="B699" s="16"/>
      <c r="C699" s="74"/>
      <c r="D699" s="11"/>
      <c r="E699" s="11"/>
      <c r="F699" s="11"/>
    </row>
    <row r="700" spans="1:6">
      <c r="A700" s="80"/>
      <c r="B700" s="16"/>
      <c r="C700" s="2"/>
      <c r="D700" s="4"/>
      <c r="E700" s="73"/>
      <c r="F700" s="43"/>
    </row>
    <row r="701" spans="1:6">
      <c r="A701" s="80"/>
      <c r="B701" s="16"/>
      <c r="C701" s="74"/>
      <c r="D701" s="4"/>
      <c r="E701" s="73"/>
      <c r="F701" s="43"/>
    </row>
    <row r="702" spans="1:6">
      <c r="A702" s="80"/>
      <c r="B702" s="16"/>
      <c r="C702" s="74"/>
      <c r="D702" s="4"/>
      <c r="E702" s="73"/>
      <c r="F702" s="43"/>
    </row>
    <row r="703" spans="1:6">
      <c r="A703" s="80"/>
      <c r="B703" s="16"/>
      <c r="C703" s="74"/>
      <c r="D703" s="4"/>
      <c r="E703" s="73"/>
      <c r="F703" s="43"/>
    </row>
    <row r="704" spans="1:6">
      <c r="A704" s="80"/>
      <c r="B704" s="16"/>
      <c r="C704" s="74"/>
      <c r="D704" s="4"/>
      <c r="E704" s="73"/>
      <c r="F704" s="43"/>
    </row>
    <row r="705" spans="1:6">
      <c r="A705" s="80"/>
      <c r="B705" s="16"/>
      <c r="C705" s="74"/>
      <c r="D705" s="4"/>
      <c r="E705" s="73"/>
      <c r="F705" s="43"/>
    </row>
    <row r="706" spans="1:6">
      <c r="A706" s="80"/>
      <c r="B706" s="16"/>
      <c r="C706" s="74"/>
      <c r="D706" s="4"/>
      <c r="E706" s="73"/>
      <c r="F706" s="43"/>
    </row>
    <row r="707" spans="1:6">
      <c r="A707" s="80"/>
      <c r="B707" s="16"/>
      <c r="C707" s="74"/>
      <c r="D707" s="4"/>
      <c r="E707" s="73"/>
      <c r="F707" s="43"/>
    </row>
    <row r="708" spans="1:6">
      <c r="A708" s="80"/>
      <c r="B708" s="16"/>
      <c r="C708" s="74"/>
      <c r="D708" s="4"/>
      <c r="E708" s="73"/>
      <c r="F708" s="43"/>
    </row>
    <row r="709" spans="1:6">
      <c r="A709" s="80"/>
      <c r="B709" s="16"/>
      <c r="C709" s="74"/>
      <c r="D709" s="4"/>
      <c r="E709" s="73"/>
      <c r="F709" s="43"/>
    </row>
    <row r="710" spans="1:6">
      <c r="A710" s="80"/>
      <c r="B710" s="16"/>
      <c r="C710" s="74"/>
      <c r="D710" s="4"/>
      <c r="E710" s="73"/>
      <c r="F710" s="43"/>
    </row>
    <row r="711" spans="1:6">
      <c r="A711" s="80"/>
      <c r="B711" s="16"/>
      <c r="C711" s="74"/>
      <c r="D711" s="4"/>
      <c r="E711" s="73"/>
      <c r="F711" s="73"/>
    </row>
    <row r="712" spans="1:6">
      <c r="A712" s="80"/>
      <c r="B712" s="16"/>
      <c r="C712" s="2"/>
      <c r="D712" s="11"/>
      <c r="E712" s="11"/>
      <c r="F712" s="11"/>
    </row>
    <row r="713" spans="1:6">
      <c r="A713" s="80"/>
      <c r="B713" s="16"/>
      <c r="C713" s="2"/>
      <c r="D713" s="4"/>
      <c r="E713" s="73"/>
      <c r="F713" s="43"/>
    </row>
    <row r="714" spans="1:6">
      <c r="A714" s="80"/>
      <c r="B714" s="16"/>
      <c r="C714" s="74"/>
      <c r="D714" s="4"/>
      <c r="E714" s="73"/>
      <c r="F714" s="73"/>
    </row>
    <row r="715" spans="1:6">
      <c r="A715" s="80"/>
      <c r="B715" s="16"/>
      <c r="C715" s="2"/>
      <c r="D715" s="11"/>
      <c r="E715" s="11"/>
      <c r="F715" s="11"/>
    </row>
    <row r="716" spans="1:6">
      <c r="A716" s="80"/>
      <c r="B716" s="16"/>
      <c r="C716" s="2"/>
      <c r="D716" s="4"/>
      <c r="E716" s="73"/>
      <c r="F716" s="43"/>
    </row>
    <row r="717" spans="1:6">
      <c r="A717" s="80"/>
      <c r="B717" s="16"/>
      <c r="C717" s="74"/>
      <c r="D717" s="4"/>
      <c r="E717" s="73"/>
      <c r="F717" s="43"/>
    </row>
    <row r="718" spans="1:6">
      <c r="A718" s="80"/>
      <c r="B718" s="16"/>
      <c r="C718" s="74"/>
      <c r="D718" s="11"/>
      <c r="E718" s="11"/>
      <c r="F718" s="11"/>
    </row>
    <row r="719" spans="1:6">
      <c r="A719" s="80"/>
      <c r="B719" s="16"/>
      <c r="C719" s="2"/>
      <c r="D719" s="4"/>
      <c r="E719" s="73"/>
      <c r="F719" s="43"/>
    </row>
    <row r="720" spans="1:6">
      <c r="A720" s="76"/>
      <c r="B720" s="53"/>
      <c r="C720" s="74"/>
      <c r="D720" s="4"/>
      <c r="E720" s="73"/>
      <c r="F720" s="43"/>
    </row>
    <row r="721" spans="1:6">
      <c r="A721" s="76"/>
      <c r="B721" s="53"/>
      <c r="C721" s="2"/>
      <c r="D721" s="11"/>
      <c r="E721" s="11"/>
      <c r="F721" s="11"/>
    </row>
    <row r="722" spans="1:6">
      <c r="A722" s="76"/>
      <c r="B722" s="53"/>
      <c r="C722" s="78"/>
      <c r="D722" s="11"/>
      <c r="E722" s="11"/>
      <c r="F722" s="11"/>
    </row>
    <row r="723" spans="1:6">
      <c r="A723" s="76"/>
      <c r="B723" s="53"/>
      <c r="C723" s="2"/>
      <c r="D723" s="4"/>
      <c r="E723" s="73"/>
      <c r="F723" s="43"/>
    </row>
    <row r="724" spans="1:6">
      <c r="A724" s="80"/>
      <c r="B724" s="53"/>
      <c r="C724" s="2"/>
      <c r="D724" s="4"/>
      <c r="E724" s="73"/>
      <c r="F724" s="43"/>
    </row>
    <row r="725" spans="1:6">
      <c r="A725" s="80"/>
      <c r="B725" s="53"/>
      <c r="C725" s="74"/>
      <c r="D725" s="4"/>
    </row>
    <row r="726" spans="1:6">
      <c r="A726" s="80"/>
      <c r="B726" s="53"/>
      <c r="C726" s="2"/>
      <c r="D726" s="4"/>
    </row>
    <row r="727" spans="1:6">
      <c r="A727" s="80"/>
      <c r="B727" s="53"/>
      <c r="C727" s="2"/>
      <c r="D727" s="4"/>
      <c r="E727" s="73"/>
      <c r="F727" s="43"/>
    </row>
    <row r="728" spans="1:6">
      <c r="A728" s="80"/>
      <c r="B728" s="53"/>
      <c r="C728" s="2"/>
      <c r="D728" s="4"/>
      <c r="E728" s="73"/>
      <c r="F728" s="43"/>
    </row>
    <row r="729" spans="1:6">
      <c r="A729" s="80"/>
      <c r="B729" s="53"/>
      <c r="C729" s="2"/>
      <c r="D729" s="4"/>
      <c r="E729" s="73"/>
      <c r="F729" s="43"/>
    </row>
    <row r="730" spans="1:6">
      <c r="A730" s="80"/>
      <c r="B730" s="53"/>
      <c r="C730" s="78"/>
      <c r="D730" s="4"/>
      <c r="E730" s="73"/>
      <c r="F730" s="43"/>
    </row>
    <row r="731" spans="1:6">
      <c r="A731" s="80"/>
      <c r="B731" s="53"/>
      <c r="C731" s="2"/>
      <c r="D731" s="4"/>
      <c r="E731" s="73"/>
      <c r="F731" s="43"/>
    </row>
    <row r="732" spans="1:6">
      <c r="A732" s="80"/>
      <c r="B732" s="53"/>
      <c r="C732" s="2"/>
      <c r="D732" s="4"/>
      <c r="E732" s="73"/>
      <c r="F732" s="43"/>
    </row>
    <row r="733" spans="1:6">
      <c r="A733" s="80"/>
      <c r="B733" s="16"/>
      <c r="C733" s="2"/>
      <c r="D733" s="4"/>
      <c r="E733" s="73"/>
      <c r="F733" s="43"/>
    </row>
    <row r="734" spans="1:6">
      <c r="A734" s="80"/>
      <c r="B734" s="39"/>
      <c r="C734" s="2"/>
      <c r="D734" s="48"/>
      <c r="E734" s="84"/>
      <c r="F734" s="50"/>
    </row>
    <row r="735" spans="1:6">
      <c r="A735" s="80"/>
      <c r="B735" s="39"/>
      <c r="C735" s="29"/>
      <c r="D735" s="48"/>
      <c r="E735" s="84"/>
      <c r="F735" s="50"/>
    </row>
    <row r="736" spans="1:6">
      <c r="C736" s="29"/>
    </row>
    <row r="737" spans="1:6">
      <c r="B737" s="39"/>
      <c r="D737" s="85"/>
      <c r="E737" s="73"/>
      <c r="F737" s="73"/>
    </row>
    <row r="738" spans="1:6">
      <c r="B738" s="16"/>
      <c r="C738" s="29"/>
      <c r="D738" s="86"/>
      <c r="E738" s="87"/>
      <c r="F738" s="43"/>
    </row>
    <row r="739" spans="1:6">
      <c r="B739" s="16"/>
      <c r="C739" s="29"/>
      <c r="D739" s="86"/>
      <c r="E739" s="87"/>
      <c r="F739" s="43"/>
    </row>
    <row r="740" spans="1:6">
      <c r="B740" s="16"/>
      <c r="C740" s="78"/>
      <c r="D740" s="86"/>
      <c r="E740" s="87"/>
      <c r="F740" s="43"/>
    </row>
    <row r="741" spans="1:6">
      <c r="B741" s="16"/>
      <c r="C741" s="78"/>
      <c r="D741" s="86"/>
      <c r="E741" s="87"/>
      <c r="F741" s="43"/>
    </row>
    <row r="742" spans="1:6">
      <c r="B742" s="16"/>
      <c r="C742" s="78"/>
      <c r="D742" s="86"/>
      <c r="E742" s="87"/>
      <c r="F742" s="43"/>
    </row>
    <row r="743" spans="1:6">
      <c r="B743" s="16"/>
      <c r="C743" s="29"/>
      <c r="D743" s="86"/>
      <c r="E743" s="87"/>
      <c r="F743" s="43"/>
    </row>
    <row r="744" spans="1:6">
      <c r="B744" s="16"/>
      <c r="C744" s="29"/>
      <c r="D744" s="86"/>
      <c r="E744" s="87"/>
      <c r="F744" s="43"/>
    </row>
    <row r="745" spans="1:6">
      <c r="B745" s="16"/>
      <c r="C745" s="29"/>
      <c r="D745" s="86"/>
      <c r="E745" s="87"/>
      <c r="F745" s="43"/>
    </row>
    <row r="746" spans="1:6">
      <c r="B746" s="16"/>
      <c r="C746" s="29"/>
      <c r="D746" s="86"/>
      <c r="E746" s="87"/>
      <c r="F746" s="43"/>
    </row>
    <row r="747" spans="1:6" s="51" customFormat="1">
      <c r="A747" s="47"/>
      <c r="B747" s="53"/>
      <c r="C747" s="2"/>
      <c r="D747" s="4"/>
      <c r="E747" s="73"/>
      <c r="F747" s="43"/>
    </row>
    <row r="748" spans="1:6">
      <c r="B748" s="16"/>
      <c r="C748" s="2"/>
      <c r="D748" s="86"/>
      <c r="E748" s="73"/>
      <c r="F748" s="73"/>
    </row>
    <row r="749" spans="1:6">
      <c r="B749" s="53"/>
      <c r="C749" s="2"/>
      <c r="D749" s="4"/>
      <c r="E749" s="73"/>
      <c r="F749" s="43"/>
    </row>
    <row r="750" spans="1:6">
      <c r="B750" s="53"/>
      <c r="C750" s="2"/>
      <c r="D750" s="4"/>
      <c r="E750" s="73"/>
      <c r="F750" s="43"/>
    </row>
    <row r="751" spans="1:6">
      <c r="B751" s="53"/>
      <c r="C751" s="2"/>
      <c r="D751" s="4"/>
      <c r="E751" s="73"/>
      <c r="F751" s="43"/>
    </row>
    <row r="752" spans="1:6">
      <c r="B752" s="53"/>
      <c r="C752" s="2"/>
      <c r="D752" s="4"/>
      <c r="E752" s="73"/>
      <c r="F752" s="43"/>
    </row>
    <row r="753" spans="2:6">
      <c r="B753" s="53"/>
      <c r="C753" s="2"/>
      <c r="D753" s="4"/>
      <c r="E753" s="73"/>
      <c r="F753" s="43"/>
    </row>
    <row r="754" spans="2:6">
      <c r="B754" s="16"/>
      <c r="C754" s="2"/>
      <c r="D754" s="86"/>
      <c r="E754" s="73"/>
      <c r="F754" s="43"/>
    </row>
    <row r="755" spans="2:6">
      <c r="B755" s="16"/>
      <c r="C755" s="2"/>
      <c r="D755" s="11"/>
      <c r="E755" s="11"/>
      <c r="F755" s="11"/>
    </row>
    <row r="756" spans="2:6">
      <c r="B756" s="16"/>
      <c r="C756" s="2"/>
      <c r="D756" s="86"/>
      <c r="E756" s="73"/>
      <c r="F756" s="43"/>
    </row>
    <row r="757" spans="2:6">
      <c r="B757" s="16"/>
      <c r="C757" s="2"/>
      <c r="D757" s="86"/>
      <c r="E757" s="73"/>
      <c r="F757" s="43"/>
    </row>
    <row r="758" spans="2:6">
      <c r="B758" s="16"/>
      <c r="C758" s="2"/>
      <c r="D758" s="86"/>
      <c r="E758" s="73"/>
      <c r="F758" s="43"/>
    </row>
    <row r="759" spans="2:6">
      <c r="B759" s="16"/>
      <c r="C759" s="2"/>
      <c r="D759" s="11"/>
      <c r="E759" s="11"/>
      <c r="F759" s="11"/>
    </row>
    <row r="760" spans="2:6">
      <c r="B760" s="16"/>
      <c r="C760" s="2"/>
      <c r="D760" s="86"/>
      <c r="E760" s="73"/>
      <c r="F760" s="43"/>
    </row>
    <row r="761" spans="2:6">
      <c r="B761" s="16"/>
      <c r="C761" s="2"/>
      <c r="D761" s="86"/>
      <c r="E761" s="73"/>
      <c r="F761" s="43"/>
    </row>
    <row r="762" spans="2:6">
      <c r="B762" s="16"/>
      <c r="C762" s="2"/>
      <c r="D762" s="86"/>
      <c r="E762" s="73"/>
      <c r="F762" s="43"/>
    </row>
    <row r="763" spans="2:6">
      <c r="B763" s="16"/>
      <c r="C763" s="2"/>
      <c r="D763" s="11"/>
      <c r="E763" s="11"/>
      <c r="F763" s="11"/>
    </row>
    <row r="764" spans="2:6">
      <c r="B764" s="16"/>
      <c r="C764" s="2"/>
      <c r="D764" s="86"/>
      <c r="E764" s="73"/>
      <c r="F764" s="43"/>
    </row>
    <row r="765" spans="2:6">
      <c r="B765" s="16"/>
      <c r="C765" s="2"/>
      <c r="D765" s="86"/>
      <c r="E765" s="73"/>
      <c r="F765" s="43"/>
    </row>
    <row r="766" spans="2:6">
      <c r="B766" s="16"/>
      <c r="C766" s="2"/>
      <c r="D766" s="86"/>
      <c r="E766" s="73"/>
      <c r="F766" s="43"/>
    </row>
    <row r="767" spans="2:6">
      <c r="B767" s="16"/>
      <c r="C767" s="2"/>
      <c r="D767" s="11"/>
      <c r="E767" s="11"/>
      <c r="F767" s="11"/>
    </row>
    <row r="768" spans="2:6">
      <c r="B768" s="16"/>
      <c r="C768" s="2"/>
      <c r="D768" s="86"/>
      <c r="E768" s="73"/>
      <c r="F768" s="43"/>
    </row>
    <row r="769" spans="2:6">
      <c r="B769" s="16"/>
      <c r="C769" s="2"/>
      <c r="D769" s="86"/>
      <c r="E769" s="73"/>
      <c r="F769" s="43"/>
    </row>
    <row r="770" spans="2:6">
      <c r="B770" s="16"/>
      <c r="C770" s="2"/>
      <c r="D770" s="86"/>
      <c r="E770" s="73"/>
      <c r="F770" s="43"/>
    </row>
    <row r="771" spans="2:6">
      <c r="B771" s="16"/>
      <c r="C771" s="2"/>
      <c r="D771" s="86"/>
      <c r="E771" s="73"/>
      <c r="F771" s="43"/>
    </row>
    <row r="772" spans="2:6">
      <c r="B772" s="16"/>
      <c r="C772" s="2"/>
      <c r="D772" s="86"/>
      <c r="E772" s="73"/>
      <c r="F772" s="43"/>
    </row>
    <row r="773" spans="2:6">
      <c r="B773" s="16"/>
      <c r="C773" s="2"/>
      <c r="D773" s="86"/>
      <c r="E773" s="73"/>
      <c r="F773" s="43"/>
    </row>
    <row r="774" spans="2:6">
      <c r="B774" s="16"/>
      <c r="C774" s="2"/>
      <c r="D774" s="86"/>
      <c r="E774" s="73"/>
      <c r="F774" s="73"/>
    </row>
    <row r="775" spans="2:6">
      <c r="B775" s="53"/>
      <c r="C775" s="2"/>
      <c r="D775" s="4"/>
      <c r="E775" s="73"/>
      <c r="F775" s="43"/>
    </row>
    <row r="776" spans="2:6">
      <c r="B776" s="53"/>
      <c r="C776" s="2"/>
      <c r="D776" s="86"/>
      <c r="E776" s="73"/>
      <c r="F776" s="73"/>
    </row>
    <row r="777" spans="2:6">
      <c r="B777" s="53"/>
      <c r="C777" s="2"/>
      <c r="D777" s="4"/>
      <c r="E777" s="73"/>
      <c r="F777" s="43"/>
    </row>
    <row r="778" spans="2:6">
      <c r="B778" s="16"/>
      <c r="C778" s="2"/>
      <c r="D778" s="86"/>
      <c r="E778" s="73"/>
      <c r="F778" s="43"/>
    </row>
    <row r="779" spans="2:6">
      <c r="B779" s="16"/>
      <c r="C779" s="2"/>
      <c r="D779" s="86"/>
      <c r="E779" s="73"/>
      <c r="F779" s="43"/>
    </row>
    <row r="780" spans="2:6">
      <c r="B780" s="16"/>
      <c r="C780" s="2"/>
      <c r="D780" s="86"/>
      <c r="E780" s="88"/>
      <c r="F780" s="88"/>
    </row>
    <row r="781" spans="2:6">
      <c r="B781" s="16"/>
      <c r="C781" s="2"/>
      <c r="D781" s="86"/>
      <c r="E781" s="88"/>
      <c r="F781" s="88"/>
    </row>
    <row r="782" spans="2:6">
      <c r="B782" s="16"/>
      <c r="C782" s="2"/>
      <c r="D782" s="86"/>
      <c r="E782" s="88"/>
      <c r="F782" s="43"/>
    </row>
    <row r="783" spans="2:6">
      <c r="B783" s="16"/>
      <c r="C783" s="2"/>
      <c r="D783" s="86"/>
      <c r="E783" s="88"/>
      <c r="F783" s="43"/>
    </row>
    <row r="784" spans="2:6">
      <c r="B784" s="16"/>
      <c r="C784" s="2"/>
      <c r="D784" s="86"/>
      <c r="E784" s="88"/>
      <c r="F784" s="43"/>
    </row>
    <row r="785" spans="2:6">
      <c r="B785" s="16"/>
      <c r="C785" s="2"/>
      <c r="D785" s="86"/>
      <c r="E785" s="88"/>
      <c r="F785" s="43"/>
    </row>
    <row r="786" spans="2:6">
      <c r="B786" s="16"/>
      <c r="C786" s="2"/>
      <c r="D786" s="86"/>
      <c r="E786" s="88"/>
      <c r="F786" s="43"/>
    </row>
    <row r="787" spans="2:6">
      <c r="B787" s="16"/>
      <c r="C787" s="2"/>
      <c r="D787" s="86"/>
      <c r="E787" s="88"/>
      <c r="F787" s="43"/>
    </row>
    <row r="788" spans="2:6">
      <c r="B788" s="16"/>
      <c r="C788" s="2"/>
      <c r="D788" s="86"/>
      <c r="E788" s="88"/>
      <c r="F788" s="43"/>
    </row>
    <row r="789" spans="2:6">
      <c r="B789" s="16"/>
      <c r="C789" s="2"/>
      <c r="D789" s="86"/>
      <c r="E789" s="88"/>
      <c r="F789" s="43"/>
    </row>
    <row r="790" spans="2:6">
      <c r="B790" s="16"/>
      <c r="C790" s="2"/>
      <c r="D790" s="86"/>
      <c r="E790" s="88"/>
      <c r="F790" s="43"/>
    </row>
    <row r="791" spans="2:6">
      <c r="B791" s="16"/>
      <c r="C791" s="2"/>
      <c r="D791" s="86"/>
      <c r="E791" s="88"/>
      <c r="F791" s="43"/>
    </row>
    <row r="792" spans="2:6">
      <c r="B792" s="16"/>
      <c r="C792" s="2"/>
      <c r="D792" s="11"/>
      <c r="E792" s="11"/>
      <c r="F792" s="11"/>
    </row>
    <row r="793" spans="2:6">
      <c r="B793" s="16"/>
      <c r="C793" s="2"/>
      <c r="D793" s="86"/>
      <c r="E793" s="88"/>
      <c r="F793" s="43"/>
    </row>
    <row r="794" spans="2:6">
      <c r="B794" s="16"/>
      <c r="C794" s="2"/>
      <c r="D794" s="86"/>
      <c r="E794" s="88"/>
      <c r="F794" s="43"/>
    </row>
    <row r="795" spans="2:6">
      <c r="B795" s="16"/>
      <c r="C795" s="2"/>
      <c r="D795" s="86"/>
      <c r="E795" s="88"/>
      <c r="F795" s="43"/>
    </row>
    <row r="796" spans="2:6">
      <c r="B796" s="16"/>
      <c r="C796" s="2"/>
      <c r="D796" s="86"/>
      <c r="E796" s="88"/>
      <c r="F796" s="43"/>
    </row>
    <row r="797" spans="2:6">
      <c r="B797" s="16"/>
      <c r="C797" s="2"/>
      <c r="D797" s="86"/>
      <c r="E797" s="88"/>
      <c r="F797" s="43"/>
    </row>
    <row r="798" spans="2:6">
      <c r="B798" s="16"/>
      <c r="C798" s="2"/>
      <c r="D798" s="86"/>
      <c r="E798" s="88"/>
      <c r="F798" s="43"/>
    </row>
    <row r="799" spans="2:6">
      <c r="B799" s="16"/>
      <c r="C799" s="2"/>
      <c r="D799" s="86"/>
      <c r="E799" s="88"/>
      <c r="F799" s="43"/>
    </row>
    <row r="800" spans="2:6">
      <c r="B800" s="16"/>
      <c r="C800" s="2"/>
      <c r="D800" s="86"/>
      <c r="E800" s="88"/>
      <c r="F800" s="43"/>
    </row>
    <row r="801" spans="2:6">
      <c r="B801" s="16"/>
      <c r="C801" s="2"/>
      <c r="D801" s="11"/>
      <c r="E801" s="11"/>
      <c r="F801" s="11"/>
    </row>
    <row r="802" spans="2:6">
      <c r="B802" s="16"/>
      <c r="C802" s="2"/>
      <c r="D802" s="86"/>
      <c r="E802" s="88"/>
      <c r="F802" s="43"/>
    </row>
    <row r="803" spans="2:6">
      <c r="B803" s="16"/>
      <c r="C803" s="2"/>
      <c r="D803" s="86"/>
      <c r="E803" s="88"/>
      <c r="F803" s="43"/>
    </row>
    <row r="804" spans="2:6">
      <c r="B804" s="16"/>
      <c r="C804" s="2"/>
      <c r="D804" s="86"/>
      <c r="E804" s="88"/>
      <c r="F804" s="43"/>
    </row>
    <row r="805" spans="2:6">
      <c r="B805" s="16"/>
      <c r="C805" s="2"/>
      <c r="D805" s="86"/>
      <c r="E805" s="88"/>
      <c r="F805" s="43"/>
    </row>
    <row r="806" spans="2:6">
      <c r="B806" s="53"/>
      <c r="C806" s="2"/>
      <c r="D806" s="86"/>
      <c r="E806" s="88"/>
      <c r="F806" s="43"/>
    </row>
    <row r="807" spans="2:6">
      <c r="B807" s="16"/>
      <c r="C807" s="2"/>
      <c r="D807" s="86"/>
      <c r="E807" s="88"/>
      <c r="F807" s="43"/>
    </row>
    <row r="808" spans="2:6">
      <c r="B808" s="16"/>
      <c r="C808" s="2"/>
      <c r="D808" s="86"/>
      <c r="E808" s="88"/>
      <c r="F808" s="88"/>
    </row>
    <row r="809" spans="2:6">
      <c r="B809" s="16"/>
      <c r="C809" s="2"/>
      <c r="D809" s="86"/>
      <c r="E809" s="88"/>
      <c r="F809" s="88"/>
    </row>
    <row r="810" spans="2:6">
      <c r="B810" s="16"/>
      <c r="C810" s="2"/>
      <c r="D810" s="86"/>
      <c r="E810" s="88"/>
      <c r="F810" s="43"/>
    </row>
    <row r="811" spans="2:6">
      <c r="B811" s="16"/>
      <c r="C811" s="2"/>
      <c r="D811" s="86"/>
      <c r="E811" s="88"/>
      <c r="F811" s="43"/>
    </row>
    <row r="812" spans="2:6">
      <c r="B812" s="16"/>
      <c r="C812" s="2"/>
      <c r="D812" s="86"/>
      <c r="E812" s="88"/>
      <c r="F812" s="88"/>
    </row>
    <row r="813" spans="2:6">
      <c r="B813" s="16"/>
      <c r="C813" s="2"/>
      <c r="D813" s="86"/>
      <c r="E813" s="73"/>
      <c r="F813" s="43"/>
    </row>
    <row r="814" spans="2:6">
      <c r="B814" s="16"/>
      <c r="C814" s="2"/>
      <c r="D814" s="86"/>
      <c r="E814" s="73"/>
      <c r="F814" s="73"/>
    </row>
    <row r="815" spans="2:6">
      <c r="B815" s="16"/>
      <c r="C815" s="2"/>
      <c r="D815" s="86"/>
      <c r="E815" s="73"/>
      <c r="F815" s="73"/>
    </row>
    <row r="816" spans="2:6">
      <c r="B816" s="16"/>
      <c r="C816" s="2"/>
      <c r="D816" s="86"/>
      <c r="E816" s="73"/>
      <c r="F816" s="43"/>
    </row>
    <row r="817" spans="1:6">
      <c r="B817" s="53"/>
      <c r="C817" s="2"/>
      <c r="D817" s="86"/>
      <c r="E817" s="73"/>
      <c r="F817" s="43"/>
    </row>
    <row r="818" spans="1:6">
      <c r="B818" s="53"/>
      <c r="C818" s="2"/>
      <c r="D818" s="86"/>
      <c r="E818" s="73"/>
      <c r="F818" s="73"/>
    </row>
    <row r="819" spans="1:6">
      <c r="B819" s="16"/>
      <c r="C819" s="2"/>
      <c r="D819" s="86"/>
      <c r="E819" s="87"/>
      <c r="F819" s="43"/>
    </row>
    <row r="820" spans="1:6">
      <c r="B820" s="16"/>
      <c r="C820" s="2"/>
      <c r="D820" s="86"/>
      <c r="E820" s="87"/>
      <c r="F820" s="43"/>
    </row>
    <row r="821" spans="1:6">
      <c r="B821" s="16"/>
      <c r="C821" s="2"/>
      <c r="D821" s="86"/>
      <c r="E821" s="87"/>
      <c r="F821" s="43"/>
    </row>
    <row r="822" spans="1:6">
      <c r="B822" s="16"/>
      <c r="C822" s="2"/>
      <c r="D822" s="86"/>
      <c r="E822" s="87"/>
      <c r="F822" s="43"/>
    </row>
    <row r="823" spans="1:6">
      <c r="B823" s="16"/>
      <c r="C823" s="2"/>
      <c r="D823" s="86"/>
      <c r="E823" s="87"/>
      <c r="F823" s="43"/>
    </row>
    <row r="824" spans="1:6">
      <c r="B824" s="16"/>
      <c r="C824" s="2"/>
      <c r="D824" s="86"/>
      <c r="E824" s="87"/>
      <c r="F824" s="43"/>
    </row>
    <row r="825" spans="1:6">
      <c r="B825" s="16"/>
      <c r="C825" s="74"/>
      <c r="D825" s="86"/>
      <c r="E825" s="87"/>
      <c r="F825" s="43"/>
    </row>
    <row r="826" spans="1:6">
      <c r="B826" s="16"/>
      <c r="C826" s="74"/>
      <c r="D826" s="90"/>
      <c r="E826" s="91"/>
      <c r="F826" s="92"/>
    </row>
    <row r="827" spans="1:6">
      <c r="B827" s="16"/>
      <c r="C827" s="89"/>
      <c r="D827" s="90"/>
      <c r="E827" s="91"/>
      <c r="F827" s="92"/>
    </row>
    <row r="828" spans="1:6">
      <c r="B828" s="93"/>
      <c r="C828" s="89"/>
      <c r="D828" s="90"/>
      <c r="E828" s="91"/>
      <c r="F828" s="92"/>
    </row>
    <row r="829" spans="1:6">
      <c r="B829" s="93"/>
      <c r="C829" s="89"/>
      <c r="D829" s="90"/>
      <c r="E829" s="91"/>
      <c r="F829" s="92"/>
    </row>
    <row r="830" spans="1:6">
      <c r="B830" s="16"/>
      <c r="C830" s="89"/>
      <c r="D830" s="86"/>
      <c r="E830" s="73"/>
      <c r="F830" s="73"/>
    </row>
    <row r="831" spans="1:6">
      <c r="B831" s="39"/>
      <c r="C831" s="2"/>
      <c r="D831" s="85"/>
      <c r="E831" s="73"/>
      <c r="F831" s="50"/>
    </row>
    <row r="832" spans="1:6">
      <c r="A832" s="61"/>
      <c r="B832" s="62"/>
      <c r="C832" s="29"/>
      <c r="D832" s="63"/>
      <c r="E832" s="64"/>
      <c r="F832" s="64"/>
    </row>
    <row r="833" spans="3:3">
      <c r="C833" s="94"/>
    </row>
  </sheetData>
  <sheetProtection password="EBCE" sheet="1" objects="1" scenarios="1"/>
  <protectedRanges>
    <protectedRange sqref="E151:F151 F60 F62 E149:F149 E48:F52 E153:F154 E477:F478 E833:F65536 E205:F206 E250:F250 E53 E112:F113 E110:F110 E142:F142 E130:F140 E145:F145 E147:F147 E63:F101" name="Obseg5_11"/>
    <protectedRange sqref="E94:F94" name="Range1"/>
    <protectedRange sqref="E95:F95" name="Range1_2"/>
    <protectedRange sqref="F53:F59 F61" name="Obseg5_4_1_3"/>
    <protectedRange sqref="E203:F204" name="Obseg5_8_1"/>
    <protectedRange sqref="E219:E223 E248:F249 E207:F218" name="Obseg5_2_3"/>
    <protectedRange sqref="F219:F221 F223" name="Obseg5_4_1_3_2"/>
    <protectedRange sqref="E235:F235 E172:E174 E224:E234 E111 E103 E105:E109 E116:E118 E114 E141 E144 E146 E148 E150 E152 E155:E165 E167:E170 E176:E180 E236:E246 E182:E202" name="Obseg5_3_1"/>
    <protectedRange sqref="F234 F111 F103 F105:F109 F116:F118 F114 F141 F144 F146 F148 F150 F152 F155:F165 F167:F170 F176:F180 F172:F174 F222 F224:F232 F236:F246 F182:F202" name="Obseg5_4_2"/>
    <protectedRange sqref="E251:F251 E476:F476 E252:E254" name="Obseg5_6_2"/>
    <protectedRange sqref="F252:F254" name="Obseg5_4_1_5"/>
    <protectedRange sqref="E257:E259" name="Obseg5_1_3"/>
    <protectedRange sqref="F259" name="Obseg5_4_2_2"/>
    <protectedRange sqref="E423:F424 E306:F307 E421:E422 E308:E309 E399 E419:F420 E417:E418 E415:F416 E413:E414 E411:F412 E409:E410 E408:F408 E406:E407 E404:F405 E310:F310 E402:E403 E457:E459 E456:F456 E467:E468 E437:E438 E435:F436 E433:E434 E431:F432 E429:E430 E427:F428 E425:E426 E460:F460 E461:E462 E472:F472 E751 E439:F440 E625:E631 E634:E639 E641:E643 E723:E724 E454 E466:F466 E291:E301 E311:E315 E316:F316 E319:F319 E317:E318 E320:E324 E326:E330 E363:E397 E280:E281 E360 E302:F302 E303:E304 E334:E335 E337:E338 E340:E341 E283:E287 E400:F401 E453:F453 E451:E452 E449:F450 E447:E448 E446:F446 E444:E445 E443:F443 E441:E442 E473:E475 E687:F687 E519:F520 E682:F682 E657:E662 E716:E717 E651:E655 E670:E672 E711:F711 E645:E649 E674:E676 E727 E544:F544 E514:E515 E511:E512 E556:E559 E562 E565:E577 E664:E668 E678:E681 E684:E686 E689:E692 E694:E698 E700:E710 E713 E714:F714 E731 E486:E496 E498:E499 E502:E503 E508:E509 E517 E719:E720 E528:F528 E522:E524 E526:E527 E530:E532 E538:E540 E534:E536 E542:E543 E546:E547 E550:E552 E583:E585 E588:E594 E596:E604 E607:E611 E613:E615 E617:E623" name="Obseg5_1_3_3"/>
    <protectedRange sqref="F347:F348 F413:F414 F409:F410 F406:F407 F402:F403 F358:F399 F354:F355 F351:F352 F447:F448 F444:F445 F441:F442 F437:F438 F433:F434 F429:F430 F425:F426 F421:F422 F417:F418 F461:F462 F751 F451:F452 F664:F668 F657:F662 F670:F672 F674:F676 F678:F681 F716:F717 F723:F724 F454 F457:F459 F291:F301 F308:F309 F311:F315 F317:F318 F320:F324 F326:F330 F280:F281 F303:F304 F334:F335 F337:F338 F340:F341 F283:F287 F467:F468 F473:F475 F684:F686 F689:F692 F694:F698 F700:F710 F713 F514:F515 F556:F559 F562 F565:F577 F727 F731 F486:F496 F498:F499 F502:F503 F508:F509 F511:F512 F517 F719:F720 F522:F524 F526:F527 F530:F532 F538:F540 F534:F536 F542:F543 F546:F547 F550:F552 F583:F585 F588:F594 F596:F604 F607:F611 F613:F615 F617:F623 F625:F631 F634:F639 F641:F643 F645:F649 F651:F655" name="Obseg5_4_2_4"/>
    <protectedRange sqref="E736:F736 E832:F832" name="Obseg5"/>
    <protectedRange sqref="E832:F832" name="Range1_3"/>
    <protectedRange sqref="E734:F735 E479:F479 E480:E482 E732:E733" name="Obseg5_6"/>
    <protectedRange sqref="F480:F482 F732:F733" name="Obseg5_4_1_5_1"/>
    <protectedRange sqref="E737:F737 E830:F831" name="Obseg5_10"/>
    <protectedRange sqref="E738:E746" name="Obseg5_2_6_1"/>
    <protectedRange sqref="F738:F746" name="Obseg5_4_4_6_1"/>
    <protectedRange sqref="E748:F748 E747 E774:F774 E776:F776 E775 E780:F781 E808:F809 E812:F812 E749:E750 E752:E754 E756 E777:E779 E810:E811 E760 E764 E768 E782:E791 E793:E800 E802:E807 E772" name="Obseg5_3_1_2"/>
    <protectedRange sqref="F747 F775 F802:F807 F749:F750 F816:F817 F752:F754 F777:F779 F810:F811 F760:F761 F756:F757 F764:F765 F768:F769 F782:F791 F793:F800 F813 F771:F773 F819:F829" name="Obseg5_4_6_1"/>
    <protectedRange sqref="E818:F818 E819:E829 E816:E817 E814:F815 E813" name="Obseg5_5_1_2"/>
    <protectedRange sqref="E2:F47" name="Obseg5_11_1"/>
  </protectedRanges>
  <phoneticPr fontId="113" type="noConversion"/>
  <pageMargins left="0.7" right="0.7" top="0.75" bottom="0.75" header="0.3" footer="0.3"/>
  <pageSetup paperSize="9" scale="74" orientation="portrait"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F178"/>
  <sheetViews>
    <sheetView topLeftCell="A37" workbookViewId="0">
      <selection activeCell="E40" sqref="E40"/>
    </sheetView>
  </sheetViews>
  <sheetFormatPr defaultColWidth="9.109375" defaultRowHeight="13.2"/>
  <cols>
    <col min="1" max="1" width="3.5546875" style="373" bestFit="1" customWidth="1"/>
    <col min="2" max="2" width="54.5546875" style="352" customWidth="1"/>
    <col min="3" max="3" width="6" style="380" bestFit="1" customWidth="1"/>
    <col min="4" max="4" width="13.109375" style="381" customWidth="1"/>
    <col min="5" max="5" width="10.33203125" style="981" customWidth="1"/>
    <col min="6" max="6" width="14.109375" style="982" bestFit="1" customWidth="1"/>
    <col min="7" max="16384" width="9.109375" style="107"/>
  </cols>
  <sheetData>
    <row r="1" spans="1:6" s="105" customFormat="1" ht="13.8" thickBot="1">
      <c r="A1" s="202" t="s">
        <v>1036</v>
      </c>
      <c r="B1" s="102" t="s">
        <v>1035</v>
      </c>
      <c r="C1" s="103"/>
      <c r="D1" s="104"/>
      <c r="E1" s="962"/>
      <c r="F1" s="963"/>
    </row>
    <row r="2" spans="1:6" s="196" customFormat="1">
      <c r="A2" s="326"/>
      <c r="B2" s="199"/>
      <c r="C2" s="200"/>
      <c r="D2" s="201"/>
      <c r="E2" s="964"/>
      <c r="F2" s="965"/>
    </row>
    <row r="3" spans="1:6">
      <c r="A3" s="204"/>
      <c r="B3" s="109"/>
      <c r="C3" s="110"/>
      <c r="D3" s="106"/>
      <c r="E3" s="966"/>
      <c r="F3" s="967"/>
    </row>
    <row r="4" spans="1:6" s="213" customFormat="1">
      <c r="A4" s="363" t="s">
        <v>998</v>
      </c>
      <c r="B4" s="214" t="s">
        <v>1155</v>
      </c>
      <c r="C4" s="364"/>
      <c r="D4" s="365"/>
      <c r="E4" s="968"/>
      <c r="F4" s="969"/>
    </row>
    <row r="5" spans="1:6">
      <c r="A5" s="327"/>
      <c r="B5" s="366"/>
      <c r="C5" s="364"/>
      <c r="D5" s="365"/>
      <c r="E5" s="968"/>
      <c r="F5" s="969"/>
    </row>
    <row r="6" spans="1:6">
      <c r="A6" s="367"/>
      <c r="B6" s="368" t="s">
        <v>1156</v>
      </c>
      <c r="C6" s="369" t="s">
        <v>1157</v>
      </c>
      <c r="D6" s="370" t="s">
        <v>1158</v>
      </c>
      <c r="E6" s="970" t="s">
        <v>1159</v>
      </c>
      <c r="F6" s="971" t="s">
        <v>1160</v>
      </c>
    </row>
    <row r="7" spans="1:6">
      <c r="A7" s="205"/>
      <c r="B7" s="112"/>
      <c r="C7" s="113"/>
      <c r="D7" s="114"/>
      <c r="E7" s="972"/>
      <c r="F7" s="973"/>
    </row>
    <row r="8" spans="1:6">
      <c r="A8" s="206"/>
      <c r="B8" s="99" t="s">
        <v>1198</v>
      </c>
      <c r="C8" s="96"/>
      <c r="D8" s="97"/>
      <c r="E8" s="974"/>
      <c r="F8" s="967"/>
    </row>
    <row r="9" spans="1:6" ht="52.8">
      <c r="A9" s="206"/>
      <c r="B9" s="100" t="s">
        <v>1086</v>
      </c>
      <c r="C9" s="96"/>
      <c r="D9" s="97"/>
      <c r="E9" s="974"/>
      <c r="F9" s="967"/>
    </row>
    <row r="10" spans="1:6" ht="26.4">
      <c r="A10" s="206"/>
      <c r="B10" s="100" t="s">
        <v>1087</v>
      </c>
      <c r="C10" s="96"/>
      <c r="D10" s="97"/>
      <c r="E10" s="974"/>
      <c r="F10" s="967"/>
    </row>
    <row r="11" spans="1:6" ht="66">
      <c r="A11" s="206"/>
      <c r="B11" s="100" t="s">
        <v>1088</v>
      </c>
      <c r="C11" s="96"/>
      <c r="D11" s="97"/>
      <c r="E11" s="974"/>
      <c r="F11" s="967"/>
    </row>
    <row r="12" spans="1:6" ht="39.6">
      <c r="A12" s="206"/>
      <c r="B12" s="100" t="s">
        <v>1089</v>
      </c>
      <c r="C12" s="96"/>
      <c r="D12" s="97"/>
      <c r="E12" s="974"/>
      <c r="F12" s="967"/>
    </row>
    <row r="13" spans="1:6" ht="52.8">
      <c r="A13" s="206"/>
      <c r="B13" s="100" t="s">
        <v>1090</v>
      </c>
      <c r="C13" s="96"/>
      <c r="D13" s="97"/>
      <c r="E13" s="974"/>
      <c r="F13" s="967"/>
    </row>
    <row r="14" spans="1:6" s="116" customFormat="1" ht="105.6">
      <c r="A14" s="371"/>
      <c r="B14" s="372" t="s">
        <v>919</v>
      </c>
      <c r="C14" s="372"/>
      <c r="D14" s="372"/>
      <c r="E14" s="975"/>
      <c r="F14" s="976"/>
    </row>
    <row r="15" spans="1:6">
      <c r="B15" s="374" t="s">
        <v>1070</v>
      </c>
      <c r="C15" s="374"/>
      <c r="D15" s="374"/>
      <c r="E15" s="977"/>
      <c r="F15" s="978"/>
    </row>
    <row r="16" spans="1:6">
      <c r="A16" s="375"/>
      <c r="B16" s="376" t="s">
        <v>892</v>
      </c>
      <c r="C16" s="377"/>
      <c r="D16" s="378"/>
      <c r="E16" s="979"/>
      <c r="F16" s="980"/>
    </row>
    <row r="17" spans="1:6">
      <c r="A17" s="375"/>
      <c r="B17" s="376" t="s">
        <v>893</v>
      </c>
      <c r="C17" s="377"/>
      <c r="D17" s="378"/>
      <c r="E17" s="979"/>
      <c r="F17" s="980"/>
    </row>
    <row r="18" spans="1:6">
      <c r="A18" s="375"/>
      <c r="B18" s="376" t="s">
        <v>1012</v>
      </c>
      <c r="C18" s="377"/>
      <c r="D18" s="378"/>
      <c r="E18" s="979"/>
      <c r="F18" s="980"/>
    </row>
    <row r="19" spans="1:6">
      <c r="A19" s="375"/>
      <c r="B19" s="376" t="s">
        <v>1013</v>
      </c>
      <c r="C19" s="357"/>
      <c r="D19" s="378"/>
      <c r="E19" s="979"/>
      <c r="F19" s="980"/>
    </row>
    <row r="20" spans="1:6" ht="39.6">
      <c r="A20" s="207"/>
      <c r="B20" s="376" t="s">
        <v>1014</v>
      </c>
      <c r="C20" s="357"/>
      <c r="D20" s="378"/>
      <c r="E20" s="979"/>
      <c r="F20" s="980"/>
    </row>
    <row r="21" spans="1:6" ht="39.6">
      <c r="B21" s="379" t="s">
        <v>1015</v>
      </c>
    </row>
    <row r="22" spans="1:6" ht="66">
      <c r="A22" s="206"/>
      <c r="B22" s="100" t="s">
        <v>1033</v>
      </c>
      <c r="C22" s="96"/>
      <c r="D22" s="97"/>
      <c r="E22" s="974"/>
      <c r="F22" s="967"/>
    </row>
    <row r="23" spans="1:6" ht="39.6">
      <c r="A23" s="206"/>
      <c r="B23" s="100" t="s">
        <v>1034</v>
      </c>
      <c r="C23" s="96"/>
      <c r="D23" s="97"/>
      <c r="E23" s="974"/>
      <c r="F23" s="967"/>
    </row>
    <row r="24" spans="1:6">
      <c r="A24" s="206"/>
      <c r="B24" s="100"/>
      <c r="C24" s="96"/>
      <c r="D24" s="97"/>
      <c r="E24" s="974"/>
      <c r="F24" s="967"/>
    </row>
    <row r="25" spans="1:6">
      <c r="A25" s="239"/>
      <c r="B25" s="349" t="s">
        <v>1155</v>
      </c>
      <c r="C25" s="382"/>
      <c r="D25" s="383"/>
      <c r="E25" s="983"/>
      <c r="F25" s="984"/>
    </row>
    <row r="26" spans="1:6" ht="145.19999999999999">
      <c r="A26" s="327"/>
      <c r="B26" s="349" t="s">
        <v>910</v>
      </c>
      <c r="D26" s="384"/>
      <c r="E26" s="983"/>
      <c r="F26" s="984"/>
    </row>
    <row r="27" spans="1:6" ht="79.2">
      <c r="A27" s="327"/>
      <c r="B27" s="349" t="s">
        <v>916</v>
      </c>
      <c r="D27" s="384"/>
      <c r="E27" s="983"/>
      <c r="F27" s="984"/>
    </row>
    <row r="28" spans="1:6" ht="26.4">
      <c r="A28" s="327"/>
      <c r="B28" s="349" t="s">
        <v>917</v>
      </c>
    </row>
    <row r="29" spans="1:6" ht="39.6">
      <c r="A29" s="327"/>
      <c r="B29" s="349" t="s">
        <v>918</v>
      </c>
    </row>
    <row r="30" spans="1:6" ht="105.6">
      <c r="A30" s="327"/>
      <c r="B30" s="349" t="s">
        <v>919</v>
      </c>
    </row>
    <row r="31" spans="1:6">
      <c r="A31" s="327"/>
      <c r="B31" s="349" t="s">
        <v>1070</v>
      </c>
    </row>
    <row r="32" spans="1:6">
      <c r="A32" s="327"/>
      <c r="B32" s="349" t="s">
        <v>892</v>
      </c>
    </row>
    <row r="33" spans="1:6">
      <c r="A33" s="327"/>
      <c r="B33" s="349" t="s">
        <v>893</v>
      </c>
    </row>
    <row r="34" spans="1:6">
      <c r="A34" s="327"/>
      <c r="B34" s="349" t="s">
        <v>1012</v>
      </c>
    </row>
    <row r="35" spans="1:6">
      <c r="A35" s="327"/>
      <c r="B35" s="349" t="s">
        <v>1013</v>
      </c>
    </row>
    <row r="36" spans="1:6" ht="39.6">
      <c r="A36" s="327"/>
      <c r="B36" s="349" t="s">
        <v>913</v>
      </c>
    </row>
    <row r="37" spans="1:6" ht="26.4">
      <c r="A37" s="327"/>
      <c r="B37" s="349" t="s">
        <v>1071</v>
      </c>
    </row>
    <row r="38" spans="1:6" ht="26.4">
      <c r="A38" s="327"/>
      <c r="B38" s="349" t="s">
        <v>912</v>
      </c>
    </row>
    <row r="39" spans="1:6">
      <c r="A39" s="385"/>
      <c r="B39" s="386"/>
      <c r="C39" s="387"/>
      <c r="D39" s="388"/>
      <c r="E39" s="983"/>
      <c r="F39" s="984"/>
    </row>
    <row r="40" spans="1:6" s="289" customFormat="1" ht="39.6">
      <c r="A40" s="385" t="s">
        <v>1161</v>
      </c>
      <c r="B40" s="386" t="s">
        <v>1138</v>
      </c>
      <c r="C40" s="387" t="s">
        <v>1164</v>
      </c>
      <c r="D40" s="388">
        <v>110.8</v>
      </c>
      <c r="E40" s="985"/>
      <c r="F40" s="986">
        <f>D40*E40</f>
        <v>0</v>
      </c>
    </row>
    <row r="41" spans="1:6" s="289" customFormat="1">
      <c r="A41" s="385"/>
      <c r="B41" s="386"/>
      <c r="C41" s="387"/>
      <c r="D41" s="388"/>
      <c r="E41" s="985"/>
      <c r="F41" s="987"/>
    </row>
    <row r="42" spans="1:6" s="289" customFormat="1" ht="39.6">
      <c r="A42" s="385" t="s">
        <v>1163</v>
      </c>
      <c r="B42" s="386" t="s">
        <v>884</v>
      </c>
      <c r="C42" s="387" t="s">
        <v>1164</v>
      </c>
      <c r="D42" s="388">
        <v>110.8</v>
      </c>
      <c r="E42" s="985"/>
      <c r="F42" s="986">
        <f>D42*E42</f>
        <v>0</v>
      </c>
    </row>
    <row r="43" spans="1:6" s="289" customFormat="1">
      <c r="A43" s="385"/>
      <c r="B43" s="386"/>
      <c r="C43" s="387"/>
      <c r="D43" s="388"/>
      <c r="E43" s="985"/>
      <c r="F43" s="987"/>
    </row>
    <row r="44" spans="1:6" s="289" customFormat="1" ht="39.6">
      <c r="A44" s="385" t="s">
        <v>1165</v>
      </c>
      <c r="B44" s="386" t="s">
        <v>1137</v>
      </c>
      <c r="C44" s="387" t="s">
        <v>1164</v>
      </c>
      <c r="D44" s="388">
        <v>57.3</v>
      </c>
      <c r="E44" s="985"/>
      <c r="F44" s="986">
        <f>D44*E44</f>
        <v>0</v>
      </c>
    </row>
    <row r="45" spans="1:6" s="289" customFormat="1">
      <c r="A45" s="385"/>
      <c r="B45" s="386"/>
      <c r="C45" s="387"/>
      <c r="D45" s="388"/>
      <c r="E45" s="985"/>
      <c r="F45" s="987"/>
    </row>
    <row r="46" spans="1:6" s="117" customFormat="1" ht="39.6">
      <c r="A46" s="501" t="s">
        <v>1166</v>
      </c>
      <c r="B46" s="372" t="s">
        <v>1171</v>
      </c>
      <c r="C46" s="328" t="s">
        <v>1162</v>
      </c>
      <c r="D46" s="238">
        <v>145</v>
      </c>
      <c r="E46" s="985"/>
      <c r="F46" s="986">
        <f>D46*E46</f>
        <v>0</v>
      </c>
    </row>
    <row r="47" spans="1:6" s="117" customFormat="1">
      <c r="A47" s="253"/>
      <c r="B47" s="502"/>
      <c r="C47" s="120"/>
      <c r="D47" s="101"/>
      <c r="E47" s="988"/>
      <c r="F47" s="986"/>
    </row>
    <row r="48" spans="1:6" s="117" customFormat="1" ht="39.6">
      <c r="A48" s="501" t="s">
        <v>1167</v>
      </c>
      <c r="B48" s="503" t="s">
        <v>616</v>
      </c>
      <c r="C48" s="120"/>
      <c r="D48" s="101"/>
      <c r="E48" s="988"/>
      <c r="F48" s="986"/>
    </row>
    <row r="49" spans="1:6" s="117" customFormat="1">
      <c r="A49" s="253"/>
      <c r="B49" s="120" t="s">
        <v>969</v>
      </c>
      <c r="C49" s="120" t="s">
        <v>957</v>
      </c>
      <c r="D49" s="120">
        <v>2</v>
      </c>
      <c r="E49" s="988"/>
      <c r="F49" s="986">
        <f>D49*E49</f>
        <v>0</v>
      </c>
    </row>
    <row r="50" spans="1:6" s="117" customFormat="1">
      <c r="A50" s="253"/>
      <c r="B50" s="120" t="s">
        <v>970</v>
      </c>
      <c r="C50" s="120" t="s">
        <v>957</v>
      </c>
      <c r="D50" s="120">
        <v>2</v>
      </c>
      <c r="E50" s="988"/>
      <c r="F50" s="986">
        <f t="shared" ref="F50:F95" si="0">D50*E50</f>
        <v>0</v>
      </c>
    </row>
    <row r="51" spans="1:6" s="117" customFormat="1">
      <c r="A51" s="253"/>
      <c r="B51" s="120" t="s">
        <v>971</v>
      </c>
      <c r="C51" s="120" t="s">
        <v>957</v>
      </c>
      <c r="D51" s="120">
        <v>2</v>
      </c>
      <c r="E51" s="988"/>
      <c r="F51" s="986">
        <f t="shared" si="0"/>
        <v>0</v>
      </c>
    </row>
    <row r="52" spans="1:6" s="117" customFormat="1">
      <c r="A52" s="253"/>
      <c r="B52" s="120" t="s">
        <v>972</v>
      </c>
      <c r="C52" s="120" t="s">
        <v>957</v>
      </c>
      <c r="D52" s="120">
        <v>2</v>
      </c>
      <c r="E52" s="988"/>
      <c r="F52" s="986">
        <f t="shared" si="0"/>
        <v>0</v>
      </c>
    </row>
    <row r="53" spans="1:6" s="117" customFormat="1">
      <c r="A53" s="253"/>
      <c r="B53" s="120" t="s">
        <v>1092</v>
      </c>
      <c r="C53" s="120" t="s">
        <v>957</v>
      </c>
      <c r="D53" s="120">
        <v>2</v>
      </c>
      <c r="E53" s="988"/>
      <c r="F53" s="986">
        <f t="shared" si="0"/>
        <v>0</v>
      </c>
    </row>
    <row r="54" spans="1:6" s="117" customFormat="1">
      <c r="A54" s="253"/>
      <c r="B54" s="120" t="s">
        <v>973</v>
      </c>
      <c r="C54" s="120" t="s">
        <v>957</v>
      </c>
      <c r="D54" s="120">
        <v>3</v>
      </c>
      <c r="E54" s="988"/>
      <c r="F54" s="986">
        <f t="shared" si="0"/>
        <v>0</v>
      </c>
    </row>
    <row r="55" spans="1:6" s="117" customFormat="1" ht="22.5" customHeight="1">
      <c r="A55" s="253"/>
      <c r="B55" s="120" t="s">
        <v>1093</v>
      </c>
      <c r="C55" s="120" t="s">
        <v>957</v>
      </c>
      <c r="D55" s="120">
        <v>2</v>
      </c>
      <c r="E55" s="988"/>
      <c r="F55" s="986">
        <f t="shared" si="0"/>
        <v>0</v>
      </c>
    </row>
    <row r="56" spans="1:6" s="117" customFormat="1">
      <c r="A56" s="253"/>
      <c r="B56" s="120" t="s">
        <v>1094</v>
      </c>
      <c r="C56" s="120" t="s">
        <v>957</v>
      </c>
      <c r="D56" s="120">
        <v>2</v>
      </c>
      <c r="E56" s="988"/>
      <c r="F56" s="986">
        <f t="shared" si="0"/>
        <v>0</v>
      </c>
    </row>
    <row r="57" spans="1:6" s="117" customFormat="1">
      <c r="A57" s="253"/>
      <c r="B57" s="120" t="s">
        <v>974</v>
      </c>
      <c r="C57" s="120" t="s">
        <v>957</v>
      </c>
      <c r="D57" s="120">
        <v>2</v>
      </c>
      <c r="E57" s="988"/>
      <c r="F57" s="986">
        <f t="shared" si="0"/>
        <v>0</v>
      </c>
    </row>
    <row r="58" spans="1:6" s="117" customFormat="1">
      <c r="A58" s="253"/>
      <c r="B58" s="120" t="s">
        <v>1095</v>
      </c>
      <c r="C58" s="120" t="s">
        <v>957</v>
      </c>
      <c r="D58" s="120">
        <v>1</v>
      </c>
      <c r="E58" s="988"/>
      <c r="F58" s="986">
        <f t="shared" si="0"/>
        <v>0</v>
      </c>
    </row>
    <row r="59" spans="1:6" s="117" customFormat="1">
      <c r="A59" s="253"/>
      <c r="B59" s="120" t="s">
        <v>1096</v>
      </c>
      <c r="C59" s="120" t="s">
        <v>957</v>
      </c>
      <c r="D59" s="120">
        <v>1</v>
      </c>
      <c r="E59" s="988"/>
      <c r="F59" s="986">
        <f t="shared" si="0"/>
        <v>0</v>
      </c>
    </row>
    <row r="60" spans="1:6" s="117" customFormat="1">
      <c r="A60" s="253"/>
      <c r="B60" s="120" t="s">
        <v>975</v>
      </c>
      <c r="C60" s="120" t="s">
        <v>957</v>
      </c>
      <c r="D60" s="120">
        <v>4</v>
      </c>
      <c r="E60" s="988"/>
      <c r="F60" s="986">
        <f t="shared" si="0"/>
        <v>0</v>
      </c>
    </row>
    <row r="61" spans="1:6" s="117" customFormat="1">
      <c r="A61" s="253"/>
      <c r="B61" s="120" t="s">
        <v>1097</v>
      </c>
      <c r="C61" s="120" t="s">
        <v>957</v>
      </c>
      <c r="D61" s="120">
        <v>1</v>
      </c>
      <c r="E61" s="988"/>
      <c r="F61" s="986">
        <f t="shared" si="0"/>
        <v>0</v>
      </c>
    </row>
    <row r="62" spans="1:6" s="117" customFormat="1">
      <c r="A62" s="253"/>
      <c r="B62" s="120" t="s">
        <v>883</v>
      </c>
      <c r="C62" s="120" t="s">
        <v>957</v>
      </c>
      <c r="D62" s="120">
        <v>5</v>
      </c>
      <c r="E62" s="988"/>
      <c r="F62" s="986">
        <f t="shared" si="0"/>
        <v>0</v>
      </c>
    </row>
    <row r="63" spans="1:6" s="117" customFormat="1">
      <c r="A63" s="253"/>
      <c r="B63" s="120" t="s">
        <v>1098</v>
      </c>
      <c r="C63" s="120" t="s">
        <v>957</v>
      </c>
      <c r="D63" s="120">
        <v>2</v>
      </c>
      <c r="E63" s="988"/>
      <c r="F63" s="986">
        <f t="shared" si="0"/>
        <v>0</v>
      </c>
    </row>
    <row r="64" spans="1:6" s="117" customFormat="1">
      <c r="A64" s="253"/>
      <c r="B64" s="120" t="s">
        <v>1099</v>
      </c>
      <c r="C64" s="120" t="s">
        <v>957</v>
      </c>
      <c r="D64" s="120">
        <v>1</v>
      </c>
      <c r="E64" s="988"/>
      <c r="F64" s="986">
        <f t="shared" si="0"/>
        <v>0</v>
      </c>
    </row>
    <row r="65" spans="1:6" s="117" customFormat="1">
      <c r="A65" s="253"/>
      <c r="B65" s="120" t="s">
        <v>1100</v>
      </c>
      <c r="C65" s="120" t="s">
        <v>957</v>
      </c>
      <c r="D65" s="120">
        <v>1</v>
      </c>
      <c r="E65" s="988"/>
      <c r="F65" s="986">
        <f t="shared" si="0"/>
        <v>0</v>
      </c>
    </row>
    <row r="66" spans="1:6" s="117" customFormat="1">
      <c r="A66" s="253"/>
      <c r="B66" s="120" t="s">
        <v>1101</v>
      </c>
      <c r="C66" s="120" t="s">
        <v>957</v>
      </c>
      <c r="D66" s="120">
        <v>1</v>
      </c>
      <c r="E66" s="988"/>
      <c r="F66" s="986">
        <f t="shared" si="0"/>
        <v>0</v>
      </c>
    </row>
    <row r="67" spans="1:6" s="117" customFormat="1">
      <c r="A67" s="253"/>
      <c r="B67" s="120" t="s">
        <v>1102</v>
      </c>
      <c r="C67" s="120" t="s">
        <v>957</v>
      </c>
      <c r="D67" s="120">
        <v>2</v>
      </c>
      <c r="E67" s="988"/>
      <c r="F67" s="986">
        <f t="shared" si="0"/>
        <v>0</v>
      </c>
    </row>
    <row r="68" spans="1:6" s="117" customFormat="1">
      <c r="A68" s="253"/>
      <c r="B68" s="120" t="s">
        <v>1103</v>
      </c>
      <c r="C68" s="120" t="s">
        <v>957</v>
      </c>
      <c r="D68" s="120">
        <v>2</v>
      </c>
      <c r="E68" s="988"/>
      <c r="F68" s="986">
        <f t="shared" si="0"/>
        <v>0</v>
      </c>
    </row>
    <row r="69" spans="1:6" s="117" customFormat="1">
      <c r="A69" s="253"/>
      <c r="B69" s="120" t="s">
        <v>1104</v>
      </c>
      <c r="C69" s="120" t="s">
        <v>957</v>
      </c>
      <c r="D69" s="120">
        <v>2</v>
      </c>
      <c r="E69" s="988"/>
      <c r="F69" s="986">
        <f t="shared" si="0"/>
        <v>0</v>
      </c>
    </row>
    <row r="70" spans="1:6" s="117" customFormat="1">
      <c r="A70" s="253"/>
      <c r="B70" s="120" t="s">
        <v>1105</v>
      </c>
      <c r="C70" s="120" t="s">
        <v>957</v>
      </c>
      <c r="D70" s="120">
        <v>2</v>
      </c>
      <c r="E70" s="988"/>
      <c r="F70" s="986">
        <f t="shared" si="0"/>
        <v>0</v>
      </c>
    </row>
    <row r="71" spans="1:6" s="117" customFormat="1">
      <c r="A71" s="253"/>
      <c r="B71" s="120" t="s">
        <v>1106</v>
      </c>
      <c r="C71" s="120" t="s">
        <v>957</v>
      </c>
      <c r="D71" s="120">
        <v>1</v>
      </c>
      <c r="E71" s="988"/>
      <c r="F71" s="986">
        <f t="shared" si="0"/>
        <v>0</v>
      </c>
    </row>
    <row r="72" spans="1:6" s="117" customFormat="1">
      <c r="A72" s="253"/>
      <c r="B72" s="120" t="s">
        <v>1107</v>
      </c>
      <c r="C72" s="120" t="s">
        <v>957</v>
      </c>
      <c r="D72" s="120">
        <v>2</v>
      </c>
      <c r="E72" s="988"/>
      <c r="F72" s="986">
        <f t="shared" si="0"/>
        <v>0</v>
      </c>
    </row>
    <row r="73" spans="1:6" s="117" customFormat="1">
      <c r="A73" s="253"/>
      <c r="B73" s="120" t="s">
        <v>864</v>
      </c>
      <c r="C73" s="120" t="s">
        <v>957</v>
      </c>
      <c r="D73" s="120">
        <v>2</v>
      </c>
      <c r="E73" s="988"/>
      <c r="F73" s="986">
        <f t="shared" si="0"/>
        <v>0</v>
      </c>
    </row>
    <row r="74" spans="1:6" s="117" customFormat="1" ht="13.5" customHeight="1">
      <c r="A74" s="253"/>
      <c r="B74" s="120" t="s">
        <v>865</v>
      </c>
      <c r="C74" s="120" t="s">
        <v>957</v>
      </c>
      <c r="D74" s="120">
        <v>1</v>
      </c>
      <c r="E74" s="988"/>
      <c r="F74" s="986">
        <f t="shared" si="0"/>
        <v>0</v>
      </c>
    </row>
    <row r="75" spans="1:6" s="117" customFormat="1" ht="19.5" customHeight="1">
      <c r="A75" s="253"/>
      <c r="B75" s="120" t="s">
        <v>866</v>
      </c>
      <c r="C75" s="120" t="s">
        <v>957</v>
      </c>
      <c r="D75" s="120">
        <v>2</v>
      </c>
      <c r="E75" s="988"/>
      <c r="F75" s="986">
        <f t="shared" si="0"/>
        <v>0</v>
      </c>
    </row>
    <row r="76" spans="1:6" s="117" customFormat="1">
      <c r="A76" s="253"/>
      <c r="B76" s="120" t="s">
        <v>867</v>
      </c>
      <c r="C76" s="120" t="s">
        <v>957</v>
      </c>
      <c r="D76" s="120">
        <v>3</v>
      </c>
      <c r="E76" s="988"/>
      <c r="F76" s="986">
        <f t="shared" si="0"/>
        <v>0</v>
      </c>
    </row>
    <row r="77" spans="1:6" s="117" customFormat="1">
      <c r="A77" s="253"/>
      <c r="B77" s="120" t="s">
        <v>868</v>
      </c>
      <c r="C77" s="120" t="s">
        <v>957</v>
      </c>
      <c r="D77" s="120">
        <v>2</v>
      </c>
      <c r="E77" s="988"/>
      <c r="F77" s="986">
        <f t="shared" si="0"/>
        <v>0</v>
      </c>
    </row>
    <row r="78" spans="1:6" s="117" customFormat="1">
      <c r="A78" s="253"/>
      <c r="B78" s="120" t="s">
        <v>869</v>
      </c>
      <c r="C78" s="120" t="s">
        <v>957</v>
      </c>
      <c r="D78" s="120">
        <v>8</v>
      </c>
      <c r="E78" s="988"/>
      <c r="F78" s="986">
        <f t="shared" si="0"/>
        <v>0</v>
      </c>
    </row>
    <row r="79" spans="1:6" s="117" customFormat="1">
      <c r="A79" s="253"/>
      <c r="B79" s="120" t="s">
        <v>870</v>
      </c>
      <c r="C79" s="120" t="s">
        <v>957</v>
      </c>
      <c r="D79" s="120">
        <v>2</v>
      </c>
      <c r="E79" s="988"/>
      <c r="F79" s="986">
        <f t="shared" si="0"/>
        <v>0</v>
      </c>
    </row>
    <row r="80" spans="1:6" s="117" customFormat="1">
      <c r="A80" s="253"/>
      <c r="B80" s="120" t="s">
        <v>871</v>
      </c>
      <c r="C80" s="120" t="s">
        <v>957</v>
      </c>
      <c r="D80" s="120">
        <v>1</v>
      </c>
      <c r="E80" s="988"/>
      <c r="F80" s="986">
        <f t="shared" si="0"/>
        <v>0</v>
      </c>
    </row>
    <row r="81" spans="1:6" s="117" customFormat="1">
      <c r="A81" s="253"/>
      <c r="B81" s="120" t="s">
        <v>872</v>
      </c>
      <c r="C81" s="120" t="s">
        <v>957</v>
      </c>
      <c r="D81" s="120">
        <v>1</v>
      </c>
      <c r="E81" s="988"/>
      <c r="F81" s="986">
        <f t="shared" si="0"/>
        <v>0</v>
      </c>
    </row>
    <row r="82" spans="1:6" s="117" customFormat="1">
      <c r="A82" s="253"/>
      <c r="B82" s="120" t="s">
        <v>873</v>
      </c>
      <c r="C82" s="120" t="s">
        <v>957</v>
      </c>
      <c r="D82" s="120">
        <v>1</v>
      </c>
      <c r="E82" s="988"/>
      <c r="F82" s="986">
        <f t="shared" si="0"/>
        <v>0</v>
      </c>
    </row>
    <row r="83" spans="1:6" s="117" customFormat="1">
      <c r="A83" s="253"/>
      <c r="B83" s="120" t="s">
        <v>874</v>
      </c>
      <c r="C83" s="120" t="s">
        <v>957</v>
      </c>
      <c r="D83" s="120">
        <v>2</v>
      </c>
      <c r="E83" s="988"/>
      <c r="F83" s="986">
        <f t="shared" si="0"/>
        <v>0</v>
      </c>
    </row>
    <row r="84" spans="1:6" s="117" customFormat="1">
      <c r="A84" s="253"/>
      <c r="B84" s="120" t="s">
        <v>875</v>
      </c>
      <c r="C84" s="120" t="s">
        <v>957</v>
      </c>
      <c r="D84" s="120">
        <v>20</v>
      </c>
      <c r="E84" s="988"/>
      <c r="F84" s="986">
        <f t="shared" si="0"/>
        <v>0</v>
      </c>
    </row>
    <row r="85" spans="1:6" s="117" customFormat="1">
      <c r="A85" s="253"/>
      <c r="B85" s="120" t="s">
        <v>876</v>
      </c>
      <c r="C85" s="120" t="s">
        <v>957</v>
      </c>
      <c r="D85" s="120">
        <v>4</v>
      </c>
      <c r="E85" s="988"/>
      <c r="F85" s="986">
        <f t="shared" si="0"/>
        <v>0</v>
      </c>
    </row>
    <row r="86" spans="1:6" s="289" customFormat="1">
      <c r="A86" s="253"/>
      <c r="B86" s="120" t="s">
        <v>877</v>
      </c>
      <c r="C86" s="120" t="s">
        <v>957</v>
      </c>
      <c r="D86" s="120">
        <v>1</v>
      </c>
      <c r="E86" s="988"/>
      <c r="F86" s="986">
        <f t="shared" si="0"/>
        <v>0</v>
      </c>
    </row>
    <row r="87" spans="1:6" s="289" customFormat="1">
      <c r="A87" s="253"/>
      <c r="B87" s="120" t="s">
        <v>878</v>
      </c>
      <c r="C87" s="120" t="s">
        <v>957</v>
      </c>
      <c r="D87" s="120">
        <v>2</v>
      </c>
      <c r="E87" s="988"/>
      <c r="F87" s="986">
        <f t="shared" si="0"/>
        <v>0</v>
      </c>
    </row>
    <row r="88" spans="1:6" s="289" customFormat="1">
      <c r="A88" s="253"/>
      <c r="B88" s="120" t="s">
        <v>886</v>
      </c>
      <c r="C88" s="120" t="s">
        <v>957</v>
      </c>
      <c r="D88" s="120">
        <v>2</v>
      </c>
      <c r="E88" s="988"/>
      <c r="F88" s="986">
        <f t="shared" si="0"/>
        <v>0</v>
      </c>
    </row>
    <row r="89" spans="1:6" s="289" customFormat="1">
      <c r="A89" s="253"/>
      <c r="B89" s="120" t="s">
        <v>887</v>
      </c>
      <c r="C89" s="120" t="s">
        <v>957</v>
      </c>
      <c r="D89" s="120">
        <v>1</v>
      </c>
      <c r="E89" s="988"/>
      <c r="F89" s="986">
        <f t="shared" si="0"/>
        <v>0</v>
      </c>
    </row>
    <row r="90" spans="1:6" s="289" customFormat="1">
      <c r="A90" s="253"/>
      <c r="B90" s="120" t="s">
        <v>888</v>
      </c>
      <c r="C90" s="120" t="s">
        <v>957</v>
      </c>
      <c r="D90" s="120">
        <v>1</v>
      </c>
      <c r="E90" s="988"/>
      <c r="F90" s="986">
        <f t="shared" si="0"/>
        <v>0</v>
      </c>
    </row>
    <row r="91" spans="1:6" s="289" customFormat="1">
      <c r="A91" s="253"/>
      <c r="B91" s="120" t="s">
        <v>889</v>
      </c>
      <c r="C91" s="120" t="s">
        <v>957</v>
      </c>
      <c r="D91" s="120">
        <v>1</v>
      </c>
      <c r="E91" s="988"/>
      <c r="F91" s="986">
        <f t="shared" si="0"/>
        <v>0</v>
      </c>
    </row>
    <row r="92" spans="1:6" s="289" customFormat="1">
      <c r="A92" s="253"/>
      <c r="B92" s="120" t="s">
        <v>891</v>
      </c>
      <c r="C92" s="120" t="s">
        <v>957</v>
      </c>
      <c r="D92" s="120">
        <v>1</v>
      </c>
      <c r="E92" s="988"/>
      <c r="F92" s="986">
        <f t="shared" si="0"/>
        <v>0</v>
      </c>
    </row>
    <row r="93" spans="1:6" s="289" customFormat="1">
      <c r="A93" s="253"/>
      <c r="B93" s="120" t="s">
        <v>890</v>
      </c>
      <c r="C93" s="120" t="s">
        <v>957</v>
      </c>
      <c r="D93" s="120">
        <v>1</v>
      </c>
      <c r="E93" s="988"/>
      <c r="F93" s="986">
        <f t="shared" si="0"/>
        <v>0</v>
      </c>
    </row>
    <row r="94" spans="1:6" s="289" customFormat="1">
      <c r="A94" s="206"/>
      <c r="B94" s="119"/>
      <c r="C94" s="120"/>
      <c r="D94" s="121"/>
      <c r="E94" s="985"/>
      <c r="F94" s="986"/>
    </row>
    <row r="95" spans="1:6" s="289" customFormat="1" ht="39.75" customHeight="1">
      <c r="A95" s="206" t="s">
        <v>1170</v>
      </c>
      <c r="B95" s="119" t="s">
        <v>618</v>
      </c>
      <c r="C95" s="120" t="s">
        <v>1168</v>
      </c>
      <c r="D95" s="121">
        <v>1</v>
      </c>
      <c r="E95" s="985"/>
      <c r="F95" s="986">
        <f t="shared" si="0"/>
        <v>0</v>
      </c>
    </row>
    <row r="96" spans="1:6" s="289" customFormat="1">
      <c r="A96" s="206"/>
      <c r="B96" s="119"/>
      <c r="C96" s="120"/>
      <c r="D96" s="121"/>
      <c r="E96" s="985"/>
      <c r="F96" s="986"/>
    </row>
    <row r="97" spans="1:6" s="289" customFormat="1" ht="39.6">
      <c r="A97" s="501" t="s">
        <v>1174</v>
      </c>
      <c r="B97" s="372" t="s">
        <v>1074</v>
      </c>
      <c r="C97" s="328"/>
      <c r="D97" s="238"/>
      <c r="E97" s="985"/>
      <c r="F97" s="987"/>
    </row>
    <row r="98" spans="1:6" s="289" customFormat="1">
      <c r="A98" s="501"/>
      <c r="B98" s="372" t="s">
        <v>896</v>
      </c>
      <c r="C98" s="328" t="s">
        <v>1168</v>
      </c>
      <c r="D98" s="238">
        <v>8</v>
      </c>
      <c r="E98" s="988"/>
      <c r="F98" s="986">
        <f>D98*E98</f>
        <v>0</v>
      </c>
    </row>
    <row r="99" spans="1:6" s="289" customFormat="1">
      <c r="A99" s="501"/>
      <c r="B99" s="372" t="s">
        <v>895</v>
      </c>
      <c r="C99" s="328" t="s">
        <v>1168</v>
      </c>
      <c r="D99" s="238">
        <v>8</v>
      </c>
      <c r="E99" s="988"/>
      <c r="F99" s="986">
        <f>D99*E99</f>
        <v>0</v>
      </c>
    </row>
    <row r="100" spans="1:6" s="289" customFormat="1">
      <c r="A100" s="501"/>
      <c r="B100" s="372" t="s">
        <v>897</v>
      </c>
      <c r="C100" s="328" t="s">
        <v>1168</v>
      </c>
      <c r="D100" s="238">
        <v>3</v>
      </c>
      <c r="E100" s="988"/>
      <c r="F100" s="986">
        <f>D100*E100</f>
        <v>0</v>
      </c>
    </row>
    <row r="101" spans="1:6" s="289" customFormat="1">
      <c r="A101" s="501"/>
      <c r="B101" s="372" t="s">
        <v>898</v>
      </c>
      <c r="C101" s="328" t="s">
        <v>1168</v>
      </c>
      <c r="D101" s="238">
        <v>2</v>
      </c>
      <c r="E101" s="988"/>
      <c r="F101" s="986">
        <f>D101*E101</f>
        <v>0</v>
      </c>
    </row>
    <row r="102" spans="1:6" s="289" customFormat="1">
      <c r="A102" s="501"/>
      <c r="B102" s="372"/>
      <c r="C102" s="328"/>
      <c r="D102" s="238"/>
      <c r="E102" s="985"/>
      <c r="F102" s="987"/>
    </row>
    <row r="103" spans="1:6" s="289" customFormat="1" ht="52.8">
      <c r="A103" s="206" t="s">
        <v>1175</v>
      </c>
      <c r="B103" s="100" t="s">
        <v>617</v>
      </c>
      <c r="C103" s="123" t="s">
        <v>1229</v>
      </c>
      <c r="D103" s="101">
        <v>97.5</v>
      </c>
      <c r="E103" s="988"/>
      <c r="F103" s="986">
        <f>D103*E103</f>
        <v>0</v>
      </c>
    </row>
    <row r="104" spans="1:6" s="289" customFormat="1">
      <c r="A104" s="206"/>
      <c r="B104" s="100"/>
      <c r="C104" s="123"/>
      <c r="D104" s="101"/>
      <c r="E104" s="988"/>
      <c r="F104" s="986"/>
    </row>
    <row r="105" spans="1:6" s="289" customFormat="1" ht="42">
      <c r="A105" s="389" t="s">
        <v>1176</v>
      </c>
      <c r="B105" s="119" t="s">
        <v>601</v>
      </c>
      <c r="C105" s="122" t="s">
        <v>1168</v>
      </c>
      <c r="D105" s="504">
        <v>113</v>
      </c>
      <c r="E105" s="989"/>
      <c r="F105" s="986">
        <f>D105*E105</f>
        <v>0</v>
      </c>
    </row>
    <row r="106" spans="1:6" s="289" customFormat="1">
      <c r="A106" s="389"/>
      <c r="B106" s="119"/>
      <c r="C106" s="122"/>
      <c r="D106" s="504"/>
      <c r="E106" s="989"/>
      <c r="F106" s="990"/>
    </row>
    <row r="107" spans="1:6" s="143" customFormat="1">
      <c r="A107" s="329"/>
      <c r="B107" s="126"/>
      <c r="C107" s="138"/>
      <c r="D107" s="128"/>
      <c r="E107" s="991"/>
      <c r="F107" s="992"/>
    </row>
    <row r="108" spans="1:6" s="508" customFormat="1">
      <c r="A108" s="505"/>
      <c r="B108" s="506" t="s">
        <v>1172</v>
      </c>
      <c r="C108" s="249"/>
      <c r="D108" s="507"/>
      <c r="E108" s="993"/>
      <c r="F108" s="994">
        <f>SUM(F7:F106)</f>
        <v>0</v>
      </c>
    </row>
    <row r="109" spans="1:6" s="289" customFormat="1">
      <c r="A109" s="389"/>
      <c r="B109" s="96"/>
      <c r="C109" s="122"/>
      <c r="D109" s="509"/>
      <c r="E109" s="989"/>
      <c r="F109" s="990"/>
    </row>
    <row r="110" spans="1:6" s="289" customFormat="1">
      <c r="A110" s="389"/>
      <c r="B110" s="96"/>
      <c r="C110" s="122"/>
      <c r="D110" s="509"/>
      <c r="E110" s="989"/>
      <c r="F110" s="990"/>
    </row>
    <row r="111" spans="1:6" s="289" customFormat="1">
      <c r="A111" s="389"/>
      <c r="B111" s="96"/>
      <c r="C111" s="122"/>
      <c r="D111" s="509"/>
      <c r="E111" s="989"/>
      <c r="F111" s="990"/>
    </row>
    <row r="112" spans="1:6" s="289" customFormat="1">
      <c r="A112" s="389"/>
      <c r="B112" s="96"/>
      <c r="C112" s="122"/>
      <c r="D112" s="509"/>
      <c r="E112" s="989"/>
      <c r="F112" s="990"/>
    </row>
    <row r="113" spans="1:6" s="289" customFormat="1">
      <c r="A113" s="389"/>
      <c r="B113" s="96"/>
      <c r="C113" s="122"/>
      <c r="D113" s="509"/>
      <c r="E113" s="989"/>
      <c r="F113" s="990"/>
    </row>
    <row r="114" spans="1:6" s="289" customFormat="1">
      <c r="A114" s="389"/>
      <c r="B114" s="96"/>
      <c r="C114" s="122"/>
      <c r="D114" s="509"/>
      <c r="E114" s="989"/>
      <c r="F114" s="990"/>
    </row>
    <row r="115" spans="1:6" s="289" customFormat="1">
      <c r="A115" s="389"/>
      <c r="B115" s="96"/>
      <c r="C115" s="122"/>
      <c r="D115" s="509"/>
      <c r="E115" s="989"/>
      <c r="F115" s="990"/>
    </row>
    <row r="116" spans="1:6" s="289" customFormat="1">
      <c r="A116" s="389"/>
      <c r="B116" s="96"/>
      <c r="C116" s="122"/>
      <c r="D116" s="509"/>
      <c r="E116" s="989"/>
      <c r="F116" s="990"/>
    </row>
    <row r="117" spans="1:6" s="289" customFormat="1">
      <c r="A117" s="389"/>
      <c r="B117" s="96"/>
      <c r="C117" s="122"/>
      <c r="D117" s="509"/>
      <c r="E117" s="989"/>
      <c r="F117" s="990"/>
    </row>
    <row r="118" spans="1:6" s="289" customFormat="1">
      <c r="A118" s="389"/>
      <c r="B118" s="96"/>
      <c r="C118" s="122"/>
      <c r="D118" s="509"/>
      <c r="E118" s="989"/>
      <c r="F118" s="990"/>
    </row>
    <row r="119" spans="1:6" s="289" customFormat="1">
      <c r="A119" s="389"/>
      <c r="B119" s="96"/>
      <c r="C119" s="122"/>
      <c r="D119" s="509"/>
      <c r="E119" s="989"/>
      <c r="F119" s="990"/>
    </row>
    <row r="120" spans="1:6" s="289" customFormat="1">
      <c r="A120" s="389"/>
      <c r="B120" s="96"/>
      <c r="C120" s="122"/>
      <c r="D120" s="509"/>
      <c r="E120" s="989"/>
      <c r="F120" s="990"/>
    </row>
    <row r="121" spans="1:6" s="289" customFormat="1">
      <c r="A121" s="389"/>
      <c r="B121" s="96"/>
      <c r="C121" s="122"/>
      <c r="D121" s="509"/>
      <c r="E121" s="989"/>
      <c r="F121" s="990"/>
    </row>
    <row r="122" spans="1:6" s="289" customFormat="1">
      <c r="A122" s="389"/>
      <c r="B122" s="96"/>
      <c r="C122" s="122"/>
      <c r="D122" s="509"/>
      <c r="E122" s="989"/>
      <c r="F122" s="990"/>
    </row>
    <row r="123" spans="1:6" s="289" customFormat="1">
      <c r="A123" s="389"/>
      <c r="B123" s="96"/>
      <c r="C123" s="122"/>
      <c r="D123" s="509"/>
      <c r="E123" s="989"/>
      <c r="F123" s="990"/>
    </row>
    <row r="124" spans="1:6" s="289" customFormat="1">
      <c r="A124" s="389"/>
      <c r="B124" s="96"/>
      <c r="C124" s="122"/>
      <c r="D124" s="509"/>
      <c r="E124" s="989"/>
      <c r="F124" s="990"/>
    </row>
    <row r="125" spans="1:6" s="289" customFormat="1">
      <c r="A125" s="389"/>
      <c r="B125" s="96"/>
      <c r="C125" s="122"/>
      <c r="D125" s="509"/>
      <c r="E125" s="989"/>
      <c r="F125" s="990"/>
    </row>
    <row r="126" spans="1:6" s="289" customFormat="1">
      <c r="A126" s="389"/>
      <c r="B126" s="96"/>
      <c r="C126" s="122"/>
      <c r="D126" s="509"/>
      <c r="E126" s="989"/>
      <c r="F126" s="990"/>
    </row>
    <row r="127" spans="1:6" s="289" customFormat="1">
      <c r="A127" s="389"/>
      <c r="B127" s="96"/>
      <c r="C127" s="122"/>
      <c r="D127" s="509"/>
      <c r="E127" s="989"/>
      <c r="F127" s="990"/>
    </row>
    <row r="128" spans="1:6" s="289" customFormat="1">
      <c r="A128" s="389"/>
      <c r="B128" s="96"/>
      <c r="C128" s="122"/>
      <c r="D128" s="509"/>
      <c r="E128" s="989"/>
      <c r="F128" s="990"/>
    </row>
    <row r="129" spans="1:6" s="289" customFormat="1">
      <c r="A129" s="389"/>
      <c r="B129" s="96"/>
      <c r="C129" s="122"/>
      <c r="D129" s="509"/>
      <c r="E129" s="989"/>
      <c r="F129" s="990"/>
    </row>
    <row r="130" spans="1:6" s="289" customFormat="1">
      <c r="A130" s="389"/>
      <c r="B130" s="96"/>
      <c r="C130" s="122"/>
      <c r="D130" s="509"/>
      <c r="E130" s="989"/>
      <c r="F130" s="990"/>
    </row>
    <row r="131" spans="1:6" s="289" customFormat="1">
      <c r="A131" s="389"/>
      <c r="B131" s="96"/>
      <c r="C131" s="122"/>
      <c r="D131" s="509"/>
      <c r="E131" s="989"/>
      <c r="F131" s="990"/>
    </row>
    <row r="132" spans="1:6" s="289" customFormat="1">
      <c r="A132" s="389"/>
      <c r="B132" s="96"/>
      <c r="C132" s="122"/>
      <c r="D132" s="509"/>
      <c r="E132" s="989"/>
      <c r="F132" s="990"/>
    </row>
    <row r="133" spans="1:6" s="289" customFormat="1">
      <c r="A133" s="389"/>
      <c r="B133" s="96"/>
      <c r="C133" s="122"/>
      <c r="D133" s="509"/>
      <c r="E133" s="989"/>
      <c r="F133" s="990"/>
    </row>
    <row r="134" spans="1:6" s="289" customFormat="1">
      <c r="A134" s="389"/>
      <c r="B134" s="96"/>
      <c r="C134" s="122"/>
      <c r="D134" s="509"/>
      <c r="E134" s="989"/>
      <c r="F134" s="990"/>
    </row>
    <row r="135" spans="1:6" s="289" customFormat="1">
      <c r="A135" s="389"/>
      <c r="B135" s="96"/>
      <c r="C135" s="122"/>
      <c r="D135" s="509"/>
      <c r="E135" s="989"/>
      <c r="F135" s="990"/>
    </row>
    <row r="136" spans="1:6" s="289" customFormat="1">
      <c r="A136" s="389"/>
      <c r="B136" s="96"/>
      <c r="C136" s="122"/>
      <c r="D136" s="509"/>
      <c r="E136" s="989"/>
      <c r="F136" s="990"/>
    </row>
    <row r="137" spans="1:6" s="289" customFormat="1">
      <c r="A137" s="389"/>
      <c r="B137" s="96"/>
      <c r="C137" s="122"/>
      <c r="D137" s="509"/>
      <c r="E137" s="989"/>
      <c r="F137" s="990"/>
    </row>
    <row r="138" spans="1:6" s="289" customFormat="1">
      <c r="A138" s="389"/>
      <c r="B138" s="96"/>
      <c r="C138" s="122"/>
      <c r="D138" s="509"/>
      <c r="E138" s="989"/>
      <c r="F138" s="990"/>
    </row>
    <row r="139" spans="1:6" s="289" customFormat="1">
      <c r="A139" s="389"/>
      <c r="B139" s="96"/>
      <c r="C139" s="122"/>
      <c r="D139" s="509"/>
      <c r="E139" s="989"/>
      <c r="F139" s="990"/>
    </row>
    <row r="140" spans="1:6" s="289" customFormat="1">
      <c r="A140" s="389"/>
      <c r="B140" s="96"/>
      <c r="C140" s="122"/>
      <c r="D140" s="509"/>
      <c r="E140" s="989"/>
      <c r="F140" s="990"/>
    </row>
    <row r="141" spans="1:6" s="289" customFormat="1">
      <c r="A141" s="389"/>
      <c r="B141" s="96"/>
      <c r="C141" s="122"/>
      <c r="D141" s="509"/>
      <c r="E141" s="989"/>
      <c r="F141" s="990"/>
    </row>
    <row r="142" spans="1:6" s="289" customFormat="1">
      <c r="A142" s="389"/>
      <c r="B142" s="96"/>
      <c r="C142" s="122"/>
      <c r="D142" s="509"/>
      <c r="E142" s="989"/>
      <c r="F142" s="990"/>
    </row>
    <row r="143" spans="1:6" s="289" customFormat="1">
      <c r="A143" s="389"/>
      <c r="B143" s="96"/>
      <c r="C143" s="122"/>
      <c r="D143" s="509"/>
      <c r="E143" s="989"/>
      <c r="F143" s="990"/>
    </row>
    <row r="144" spans="1:6" s="289" customFormat="1">
      <c r="A144" s="389"/>
      <c r="B144" s="96"/>
      <c r="C144" s="122"/>
      <c r="D144" s="509"/>
      <c r="E144" s="989"/>
      <c r="F144" s="990"/>
    </row>
    <row r="145" spans="1:6" s="289" customFormat="1">
      <c r="A145" s="389"/>
      <c r="B145" s="96"/>
      <c r="C145" s="122"/>
      <c r="D145" s="509"/>
      <c r="E145" s="989"/>
      <c r="F145" s="990"/>
    </row>
    <row r="146" spans="1:6" s="289" customFormat="1">
      <c r="A146" s="389"/>
      <c r="B146" s="96"/>
      <c r="C146" s="122"/>
      <c r="D146" s="509"/>
      <c r="E146" s="989"/>
      <c r="F146" s="990"/>
    </row>
    <row r="147" spans="1:6" s="289" customFormat="1">
      <c r="A147" s="389"/>
      <c r="B147" s="96"/>
      <c r="C147" s="122"/>
      <c r="D147" s="509"/>
      <c r="E147" s="989"/>
      <c r="F147" s="990"/>
    </row>
    <row r="148" spans="1:6" s="289" customFormat="1">
      <c r="A148" s="389"/>
      <c r="B148" s="96"/>
      <c r="C148" s="122"/>
      <c r="D148" s="509"/>
      <c r="E148" s="989"/>
      <c r="F148" s="990"/>
    </row>
    <row r="149" spans="1:6" s="289" customFormat="1">
      <c r="A149" s="389"/>
      <c r="B149" s="96"/>
      <c r="C149" s="122"/>
      <c r="D149" s="509"/>
      <c r="E149" s="989"/>
      <c r="F149" s="990"/>
    </row>
    <row r="150" spans="1:6" s="289" customFormat="1">
      <c r="A150" s="389"/>
      <c r="B150" s="96"/>
      <c r="C150" s="122"/>
      <c r="D150" s="509"/>
      <c r="E150" s="989"/>
      <c r="F150" s="990"/>
    </row>
    <row r="151" spans="1:6" s="289" customFormat="1">
      <c r="A151" s="389"/>
      <c r="B151" s="96"/>
      <c r="C151" s="122"/>
      <c r="D151" s="509"/>
      <c r="E151" s="989"/>
      <c r="F151" s="990"/>
    </row>
    <row r="152" spans="1:6" s="289" customFormat="1">
      <c r="A152" s="389"/>
      <c r="B152" s="96"/>
      <c r="C152" s="122"/>
      <c r="D152" s="509"/>
      <c r="E152" s="989"/>
      <c r="F152" s="990"/>
    </row>
    <row r="153" spans="1:6" s="289" customFormat="1">
      <c r="A153" s="389"/>
      <c r="B153" s="96"/>
      <c r="C153" s="122"/>
      <c r="D153" s="509"/>
      <c r="E153" s="989"/>
      <c r="F153" s="990"/>
    </row>
    <row r="154" spans="1:6" s="289" customFormat="1">
      <c r="A154" s="389"/>
      <c r="B154" s="96"/>
      <c r="C154" s="122"/>
      <c r="D154" s="509"/>
      <c r="E154" s="989"/>
      <c r="F154" s="990"/>
    </row>
    <row r="155" spans="1:6" s="289" customFormat="1">
      <c r="A155" s="389"/>
      <c r="B155" s="96"/>
      <c r="C155" s="122"/>
      <c r="D155" s="509"/>
      <c r="E155" s="989"/>
      <c r="F155" s="990"/>
    </row>
    <row r="156" spans="1:6" s="289" customFormat="1">
      <c r="A156" s="389"/>
      <c r="B156" s="96"/>
      <c r="C156" s="122"/>
      <c r="D156" s="509"/>
      <c r="E156" s="989"/>
      <c r="F156" s="990"/>
    </row>
    <row r="157" spans="1:6" s="289" customFormat="1">
      <c r="A157" s="389"/>
      <c r="B157" s="96"/>
      <c r="C157" s="122"/>
      <c r="D157" s="509"/>
      <c r="E157" s="989"/>
      <c r="F157" s="990"/>
    </row>
    <row r="158" spans="1:6" s="289" customFormat="1">
      <c r="A158" s="389"/>
      <c r="B158" s="96"/>
      <c r="C158" s="122"/>
      <c r="D158" s="509"/>
      <c r="E158" s="989"/>
      <c r="F158" s="990"/>
    </row>
    <row r="159" spans="1:6" s="289" customFormat="1">
      <c r="A159" s="389"/>
      <c r="B159" s="96"/>
      <c r="C159" s="122"/>
      <c r="D159" s="509"/>
      <c r="E159" s="989"/>
      <c r="F159" s="990"/>
    </row>
    <row r="160" spans="1:6" s="289" customFormat="1">
      <c r="A160" s="389"/>
      <c r="B160" s="96"/>
      <c r="C160" s="122"/>
      <c r="D160" s="509"/>
      <c r="E160" s="989"/>
      <c r="F160" s="990"/>
    </row>
    <row r="161" spans="1:6" s="289" customFormat="1">
      <c r="A161" s="389"/>
      <c r="B161" s="96"/>
      <c r="C161" s="122"/>
      <c r="D161" s="509"/>
      <c r="E161" s="989"/>
      <c r="F161" s="990"/>
    </row>
    <row r="162" spans="1:6" s="289" customFormat="1">
      <c r="A162" s="389"/>
      <c r="B162" s="96"/>
      <c r="C162" s="122"/>
      <c r="D162" s="509"/>
      <c r="E162" s="989"/>
      <c r="F162" s="990"/>
    </row>
    <row r="163" spans="1:6" s="289" customFormat="1">
      <c r="A163" s="389"/>
      <c r="B163" s="96"/>
      <c r="C163" s="122"/>
      <c r="D163" s="509"/>
      <c r="E163" s="989"/>
      <c r="F163" s="990"/>
    </row>
    <row r="164" spans="1:6" s="289" customFormat="1">
      <c r="A164" s="389"/>
      <c r="B164" s="96"/>
      <c r="C164" s="122"/>
      <c r="D164" s="509"/>
      <c r="E164" s="989"/>
      <c r="F164" s="990"/>
    </row>
    <row r="165" spans="1:6" s="289" customFormat="1">
      <c r="A165" s="389"/>
      <c r="B165" s="96"/>
      <c r="C165" s="122"/>
      <c r="D165" s="509"/>
      <c r="E165" s="989"/>
      <c r="F165" s="990"/>
    </row>
    <row r="166" spans="1:6" s="289" customFormat="1">
      <c r="A166" s="389"/>
      <c r="B166" s="96"/>
      <c r="C166" s="122"/>
      <c r="D166" s="509"/>
      <c r="E166" s="989"/>
      <c r="F166" s="990"/>
    </row>
    <row r="167" spans="1:6" s="289" customFormat="1">
      <c r="A167" s="389"/>
      <c r="B167" s="96"/>
      <c r="C167" s="122"/>
      <c r="D167" s="509"/>
      <c r="E167" s="989"/>
      <c r="F167" s="990"/>
    </row>
    <row r="168" spans="1:6" s="289" customFormat="1">
      <c r="A168" s="389"/>
      <c r="B168" s="96"/>
      <c r="C168" s="122"/>
      <c r="D168" s="509"/>
      <c r="E168" s="989"/>
      <c r="F168" s="990"/>
    </row>
    <row r="169" spans="1:6" s="289" customFormat="1">
      <c r="A169" s="389"/>
      <c r="B169" s="96"/>
      <c r="C169" s="122"/>
      <c r="D169" s="509"/>
      <c r="E169" s="989"/>
      <c r="F169" s="990"/>
    </row>
    <row r="170" spans="1:6" s="289" customFormat="1">
      <c r="A170" s="389"/>
      <c r="B170" s="96"/>
      <c r="C170" s="122"/>
      <c r="D170" s="509"/>
      <c r="E170" s="989"/>
      <c r="F170" s="990"/>
    </row>
    <row r="171" spans="1:6" s="289" customFormat="1">
      <c r="A171" s="389"/>
      <c r="B171" s="96"/>
      <c r="C171" s="122"/>
      <c r="D171" s="509"/>
      <c r="E171" s="989"/>
      <c r="F171" s="990"/>
    </row>
    <row r="172" spans="1:6" s="289" customFormat="1">
      <c r="A172" s="389"/>
      <c r="B172" s="96"/>
      <c r="C172" s="122"/>
      <c r="D172" s="509"/>
      <c r="E172" s="989"/>
      <c r="F172" s="990"/>
    </row>
    <row r="173" spans="1:6" s="289" customFormat="1">
      <c r="A173" s="389"/>
      <c r="B173" s="96"/>
      <c r="C173" s="122"/>
      <c r="D173" s="509"/>
      <c r="E173" s="989"/>
      <c r="F173" s="990"/>
    </row>
    <row r="174" spans="1:6" s="289" customFormat="1">
      <c r="A174" s="389"/>
      <c r="B174" s="96"/>
      <c r="C174" s="122"/>
      <c r="D174" s="509"/>
      <c r="E174" s="989"/>
      <c r="F174" s="990"/>
    </row>
    <row r="175" spans="1:6" s="289" customFormat="1">
      <c r="A175" s="389"/>
      <c r="B175" s="96"/>
      <c r="C175" s="122"/>
      <c r="D175" s="509"/>
      <c r="E175" s="989"/>
      <c r="F175" s="990"/>
    </row>
    <row r="176" spans="1:6" s="289" customFormat="1">
      <c r="A176" s="389"/>
      <c r="B176" s="96"/>
      <c r="C176" s="122"/>
      <c r="D176" s="509"/>
      <c r="E176" s="989"/>
      <c r="F176" s="990"/>
    </row>
    <row r="177" spans="1:6" s="289" customFormat="1">
      <c r="A177" s="389"/>
      <c r="B177" s="96"/>
      <c r="C177" s="122"/>
      <c r="D177" s="509"/>
      <c r="E177" s="989"/>
      <c r="F177" s="990"/>
    </row>
    <row r="178" spans="1:6" s="289" customFormat="1">
      <c r="A178" s="389"/>
      <c r="B178" s="96"/>
      <c r="C178" s="122"/>
      <c r="D178" s="509"/>
      <c r="E178" s="989"/>
      <c r="F178" s="990"/>
    </row>
  </sheetData>
  <sheetProtection password="EBCE" sheet="1" objects="1" scenarios="1"/>
  <protectedRanges>
    <protectedRange sqref="E103:E104" name="Obseg5_3_1_1"/>
    <protectedRange sqref="F104" name="Obseg5_4_2_1"/>
    <protectedRange sqref="E105:E106" name="Obseg5_3_1_8_1"/>
    <protectedRange sqref="F106" name="Obseg5_4_2_8_1"/>
    <protectedRange sqref="F40 F42 F44 F105 F98:F101 F95 F46 F103 F49:F93" name="Obseg5_4_2_1_2_1"/>
    <protectedRange sqref="F47:F48" name="Obseg5_4_4_7_1_2"/>
    <protectedRange sqref="E95 E96:F96 E94:F94" name="Obseg5_15_1_2"/>
    <protectedRange sqref="E93 E98:E101 E47:E91" name="Obseg5_3_1_2_1_1"/>
    <protectedRange sqref="E14 E7:F13 E15:F20" name="Obseg5_11_4"/>
    <protectedRange sqref="E3:F3" name="Obseg5_8_1"/>
    <protectedRange sqref="E92" name="Obseg5_3_1_2_1_1_1"/>
    <protectedRange sqref="E22:F24" name="Obseg5_11_1"/>
    <protectedRange sqref="F1:F2" name="Obseg5_14_1"/>
    <protectedRange sqref="E107" name="Obseg5_3_1_1_1"/>
    <protectedRange sqref="F107" name="Obseg5_4_2_1_1"/>
  </protectedRanges>
  <phoneticPr fontId="113" type="noConversion"/>
  <pageMargins left="0.70866141732283472" right="0.19685039370078741" top="0.74803149606299213" bottom="0.74803149606299213" header="0.31496062992125984" footer="0.31496062992125984"/>
  <pageSetup paperSize="9" scale="67" orientation="portrait"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G37"/>
  <sheetViews>
    <sheetView workbookViewId="0">
      <selection activeCell="H15" sqref="H15"/>
    </sheetView>
  </sheetViews>
  <sheetFormatPr defaultColWidth="9.109375" defaultRowHeight="13.2"/>
  <cols>
    <col min="1" max="1" width="5" style="348" customWidth="1"/>
    <col min="2" max="2" width="54.5546875" style="352" customWidth="1"/>
    <col min="3" max="3" width="6" style="380" bestFit="1" customWidth="1"/>
    <col min="4" max="4" width="13.109375" style="381" customWidth="1"/>
    <col min="5" max="5" width="10.33203125" style="989" customWidth="1"/>
    <col min="6" max="6" width="14.109375" style="1007" bestFit="1" customWidth="1"/>
    <col min="7" max="16384" width="9.109375" style="107"/>
  </cols>
  <sheetData>
    <row r="1" spans="1:7" s="105" customFormat="1" ht="13.8" thickBot="1">
      <c r="A1" s="150" t="s">
        <v>1036</v>
      </c>
      <c r="B1" s="102" t="s">
        <v>1035</v>
      </c>
      <c r="C1" s="103"/>
      <c r="D1" s="104"/>
      <c r="E1" s="1317"/>
      <c r="F1" s="963"/>
      <c r="G1" s="98"/>
    </row>
    <row r="3" spans="1:7" s="289" customFormat="1">
      <c r="A3" s="510" t="s">
        <v>959</v>
      </c>
      <c r="B3" s="511" t="s">
        <v>1091</v>
      </c>
      <c r="C3" s="512"/>
      <c r="D3" s="513"/>
      <c r="E3" s="995"/>
      <c r="F3" s="996"/>
    </row>
    <row r="4" spans="1:7">
      <c r="A4" s="327"/>
      <c r="B4" s="366"/>
      <c r="C4" s="364"/>
      <c r="D4" s="365"/>
      <c r="E4" s="995"/>
      <c r="F4" s="997"/>
    </row>
    <row r="5" spans="1:7">
      <c r="A5" s="393"/>
      <c r="B5" s="394" t="s">
        <v>1156</v>
      </c>
      <c r="C5" s="395" t="s">
        <v>1157</v>
      </c>
      <c r="D5" s="396" t="s">
        <v>1158</v>
      </c>
      <c r="E5" s="1318" t="s">
        <v>1159</v>
      </c>
      <c r="F5" s="998" t="s">
        <v>1160</v>
      </c>
    </row>
    <row r="6" spans="1:7">
      <c r="A6" s="397"/>
      <c r="B6" s="386"/>
      <c r="C6" s="387"/>
      <c r="D6" s="388"/>
      <c r="E6" s="999"/>
      <c r="F6" s="1000"/>
    </row>
    <row r="7" spans="1:7">
      <c r="A7" s="108"/>
      <c r="B7" s="100" t="s">
        <v>1198</v>
      </c>
      <c r="C7" s="123"/>
      <c r="D7" s="101"/>
      <c r="E7" s="988"/>
      <c r="F7" s="1001"/>
    </row>
    <row r="8" spans="1:7" ht="39.6">
      <c r="A8" s="108"/>
      <c r="B8" s="100" t="s">
        <v>1199</v>
      </c>
      <c r="C8" s="123"/>
      <c r="D8" s="101"/>
      <c r="E8" s="988"/>
      <c r="F8" s="1001"/>
    </row>
    <row r="9" spans="1:7" ht="26.4">
      <c r="A9" s="108"/>
      <c r="B9" s="100" t="s">
        <v>1200</v>
      </c>
      <c r="C9" s="123"/>
      <c r="D9" s="101"/>
      <c r="E9" s="988"/>
      <c r="F9" s="1001"/>
    </row>
    <row r="10" spans="1:7">
      <c r="A10" s="108"/>
      <c r="B10" s="100" t="s">
        <v>1201</v>
      </c>
      <c r="C10" s="123"/>
      <c r="D10" s="101"/>
      <c r="E10" s="988"/>
      <c r="F10" s="1001"/>
    </row>
    <row r="11" spans="1:7" ht="26.4">
      <c r="A11" s="108"/>
      <c r="B11" s="100" t="s">
        <v>1202</v>
      </c>
      <c r="C11" s="123"/>
      <c r="D11" s="101"/>
      <c r="E11" s="988"/>
      <c r="F11" s="1001"/>
    </row>
    <row r="12" spans="1:7">
      <c r="A12" s="108"/>
      <c r="B12" s="100" t="s">
        <v>1203</v>
      </c>
      <c r="C12" s="123"/>
      <c r="D12" s="101"/>
      <c r="E12" s="988"/>
      <c r="F12" s="1001"/>
    </row>
    <row r="13" spans="1:7" ht="26.4">
      <c r="A13" s="108"/>
      <c r="B13" s="100" t="s">
        <v>1037</v>
      </c>
      <c r="C13" s="123"/>
      <c r="D13" s="101"/>
      <c r="E13" s="988"/>
      <c r="F13" s="1001"/>
    </row>
    <row r="14" spans="1:7" ht="26.4">
      <c r="A14" s="108"/>
      <c r="B14" s="100" t="s">
        <v>1204</v>
      </c>
      <c r="C14" s="123"/>
      <c r="D14" s="101"/>
      <c r="E14" s="988"/>
      <c r="F14" s="1001"/>
    </row>
    <row r="15" spans="1:7" ht="39.6">
      <c r="A15" s="108"/>
      <c r="B15" s="100" t="s">
        <v>1205</v>
      </c>
      <c r="C15" s="123"/>
      <c r="D15" s="101"/>
      <c r="E15" s="988"/>
      <c r="F15" s="1001"/>
    </row>
    <row r="16" spans="1:7" ht="26.4">
      <c r="A16" s="108"/>
      <c r="B16" s="100" t="s">
        <v>1206</v>
      </c>
      <c r="C16" s="123"/>
      <c r="D16" s="101"/>
      <c r="E16" s="988"/>
      <c r="F16" s="1001"/>
    </row>
    <row r="17" spans="1:6">
      <c r="A17" s="108"/>
      <c r="B17" s="100"/>
      <c r="C17" s="123"/>
      <c r="D17" s="101"/>
      <c r="E17" s="988"/>
      <c r="F17" s="1001"/>
    </row>
    <row r="18" spans="1:6">
      <c r="A18" s="108"/>
      <c r="B18" s="100" t="s">
        <v>1039</v>
      </c>
      <c r="C18" s="123"/>
      <c r="D18" s="101"/>
      <c r="E18" s="988"/>
      <c r="F18" s="1001"/>
    </row>
    <row r="19" spans="1:6" ht="26.4">
      <c r="A19" s="108" t="s">
        <v>1161</v>
      </c>
      <c r="B19" s="233" t="s">
        <v>1207</v>
      </c>
      <c r="C19" s="234" t="s">
        <v>602</v>
      </c>
      <c r="D19" s="235">
        <v>48</v>
      </c>
      <c r="E19" s="988"/>
      <c r="F19" s="1001">
        <f>D19*E19</f>
        <v>0</v>
      </c>
    </row>
    <row r="20" spans="1:6">
      <c r="A20" s="108"/>
      <c r="B20" s="233"/>
      <c r="C20" s="234"/>
      <c r="D20" s="235"/>
      <c r="E20" s="988"/>
      <c r="F20" s="1001"/>
    </row>
    <row r="21" spans="1:6" ht="52.8">
      <c r="A21" s="108" t="s">
        <v>1163</v>
      </c>
      <c r="B21" s="100" t="s">
        <v>989</v>
      </c>
      <c r="C21" s="123" t="s">
        <v>602</v>
      </c>
      <c r="D21" s="101">
        <v>400</v>
      </c>
      <c r="E21" s="988"/>
      <c r="F21" s="1001">
        <f>D21*E21</f>
        <v>0</v>
      </c>
    </row>
    <row r="22" spans="1:6">
      <c r="A22" s="108"/>
      <c r="B22" s="100"/>
      <c r="C22" s="123"/>
      <c r="D22" s="101"/>
      <c r="E22" s="988"/>
      <c r="F22" s="1001"/>
    </row>
    <row r="23" spans="1:6" ht="52.8">
      <c r="A23" s="108" t="s">
        <v>1165</v>
      </c>
      <c r="B23" s="100" t="s">
        <v>1208</v>
      </c>
      <c r="C23" s="123" t="s">
        <v>1229</v>
      </c>
      <c r="D23" s="101">
        <v>35.799999999999997</v>
      </c>
      <c r="E23" s="988"/>
      <c r="F23" s="1001">
        <f>D23*E23</f>
        <v>0</v>
      </c>
    </row>
    <row r="24" spans="1:6">
      <c r="A24" s="108"/>
      <c r="B24" s="100"/>
      <c r="C24" s="123"/>
      <c r="D24" s="101"/>
      <c r="E24" s="988"/>
      <c r="F24" s="1001"/>
    </row>
    <row r="25" spans="1:6" ht="39.6">
      <c r="A25" s="108" t="s">
        <v>1166</v>
      </c>
      <c r="B25" s="100" t="s">
        <v>856</v>
      </c>
      <c r="C25" s="123" t="s">
        <v>602</v>
      </c>
      <c r="D25" s="101">
        <v>370</v>
      </c>
      <c r="E25" s="988"/>
      <c r="F25" s="1001">
        <f>D25*E25</f>
        <v>0</v>
      </c>
    </row>
    <row r="26" spans="1:6">
      <c r="A26" s="108"/>
      <c r="B26" s="100"/>
      <c r="C26" s="123"/>
      <c r="D26" s="101"/>
      <c r="E26" s="988"/>
      <c r="F26" s="1001"/>
    </row>
    <row r="27" spans="1:6" ht="39.6">
      <c r="A27" s="108" t="s">
        <v>1167</v>
      </c>
      <c r="B27" s="100" t="s">
        <v>1209</v>
      </c>
      <c r="C27" s="123" t="s">
        <v>602</v>
      </c>
      <c r="D27" s="101">
        <v>30</v>
      </c>
      <c r="E27" s="988"/>
      <c r="F27" s="1001">
        <f>D27*E27</f>
        <v>0</v>
      </c>
    </row>
    <row r="28" spans="1:6">
      <c r="A28" s="108"/>
      <c r="B28" s="100"/>
      <c r="C28" s="123"/>
      <c r="D28" s="101"/>
      <c r="E28" s="988"/>
      <c r="F28" s="1001"/>
    </row>
    <row r="29" spans="1:6" ht="57" customHeight="1">
      <c r="A29" s="108" t="s">
        <v>1169</v>
      </c>
      <c r="B29" s="100" t="s">
        <v>1076</v>
      </c>
      <c r="C29" s="123" t="s">
        <v>1164</v>
      </c>
      <c r="D29" s="101">
        <v>75.5</v>
      </c>
      <c r="E29" s="988"/>
      <c r="F29" s="1001">
        <f>D29*E29</f>
        <v>0</v>
      </c>
    </row>
    <row r="30" spans="1:6">
      <c r="A30" s="108"/>
      <c r="B30" s="100"/>
      <c r="C30" s="123"/>
      <c r="D30" s="101"/>
      <c r="E30" s="988"/>
      <c r="F30" s="1001"/>
    </row>
    <row r="31" spans="1:6" ht="52.8">
      <c r="A31" s="108" t="s">
        <v>1170</v>
      </c>
      <c r="B31" s="100" t="s">
        <v>1210</v>
      </c>
      <c r="C31" s="123" t="s">
        <v>1229</v>
      </c>
      <c r="D31" s="101">
        <v>34.299999999999997</v>
      </c>
      <c r="E31" s="988"/>
      <c r="F31" s="1001">
        <f>D31*E31</f>
        <v>0</v>
      </c>
    </row>
    <row r="32" spans="1:6">
      <c r="A32" s="108"/>
      <c r="B32" s="100"/>
      <c r="C32" s="123"/>
      <c r="D32" s="101"/>
      <c r="E32" s="988"/>
      <c r="F32" s="1001"/>
    </row>
    <row r="33" spans="1:7" ht="26.4">
      <c r="A33" s="236" t="s">
        <v>1174</v>
      </c>
      <c r="B33" s="100" t="s">
        <v>1211</v>
      </c>
      <c r="C33" s="123" t="s">
        <v>602</v>
      </c>
      <c r="D33" s="101">
        <v>41.5</v>
      </c>
      <c r="E33" s="988"/>
      <c r="F33" s="1001">
        <f>D33*E33</f>
        <v>0</v>
      </c>
    </row>
    <row r="34" spans="1:7" ht="13.8">
      <c r="A34" s="53"/>
      <c r="B34" s="2"/>
      <c r="C34" s="3"/>
      <c r="D34" s="4"/>
      <c r="E34" s="1002"/>
      <c r="F34" s="1003"/>
      <c r="G34" s="195"/>
    </row>
    <row r="35" spans="1:7">
      <c r="A35" s="390"/>
      <c r="B35" s="1258" t="s">
        <v>1222</v>
      </c>
      <c r="C35" s="391"/>
      <c r="D35" s="392"/>
      <c r="E35" s="993"/>
      <c r="F35" s="1004">
        <f>SUM(F7:F34)</f>
        <v>0</v>
      </c>
    </row>
    <row r="36" spans="1:7">
      <c r="A36" s="352"/>
      <c r="B36" s="152"/>
      <c r="C36" s="99"/>
      <c r="D36" s="125"/>
      <c r="E36" s="1005"/>
      <c r="F36" s="1006"/>
    </row>
    <row r="37" spans="1:7">
      <c r="A37" s="115"/>
      <c r="B37" s="124"/>
      <c r="C37" s="122"/>
      <c r="D37" s="97"/>
      <c r="F37" s="1001"/>
    </row>
  </sheetData>
  <sheetProtection password="EBCE" sheet="1" objects="1" scenarios="1"/>
  <protectedRanges>
    <protectedRange sqref="E37:F37" name="Obseg5_11_1"/>
    <protectedRange sqref="E35:F36 E7:F16 E17:E20" name="Obseg5_2_3"/>
    <protectedRange sqref="F20 F17:F18" name="Obseg5_4_1_3_2"/>
    <protectedRange sqref="E28:F28 E21:E27 E31:E33 E30:F30 E29" name="Obseg5_3_1_1"/>
    <protectedRange sqref="F19 F21:F25 F27 F29 F31:F33" name="Obseg5_4_2_1"/>
    <protectedRange sqref="F1:G1" name="Obseg5_14_1"/>
    <protectedRange sqref="E34" name="Obseg5_3_1_5"/>
    <protectedRange sqref="F34" name="Obseg5_4_2_5"/>
  </protectedRanges>
  <phoneticPr fontId="113" type="noConversion"/>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F15"/>
  <sheetViews>
    <sheetView workbookViewId="0">
      <selection activeCell="E10" sqref="E10"/>
    </sheetView>
  </sheetViews>
  <sheetFormatPr defaultColWidth="9.109375" defaultRowHeight="13.2"/>
  <cols>
    <col min="1" max="1" width="4.6640625" style="171" customWidth="1"/>
    <col min="2" max="2" width="54.5546875" style="353" customWidth="1"/>
    <col min="3" max="3" width="6" style="171" bestFit="1" customWidth="1"/>
    <col min="4" max="4" width="13.109375" style="408" customWidth="1"/>
    <col min="5" max="5" width="10.33203125" style="1093" customWidth="1"/>
    <col min="6" max="6" width="14.109375" style="1094" bestFit="1" customWidth="1"/>
    <col min="7" max="16384" width="9.109375" style="136"/>
  </cols>
  <sheetData>
    <row r="1" spans="1:6" s="132" customFormat="1" ht="13.8" thickBot="1">
      <c r="A1" s="144" t="s">
        <v>1036</v>
      </c>
      <c r="B1" s="129" t="s">
        <v>1035</v>
      </c>
      <c r="C1" s="130"/>
      <c r="D1" s="131"/>
      <c r="E1" s="1083"/>
      <c r="F1" s="1084"/>
    </row>
    <row r="2" spans="1:6">
      <c r="A2" s="145"/>
      <c r="B2" s="133"/>
      <c r="C2" s="134"/>
      <c r="D2" s="135"/>
      <c r="E2" s="1085"/>
      <c r="F2" s="1086"/>
    </row>
    <row r="3" spans="1:6">
      <c r="A3" s="398" t="s">
        <v>1197</v>
      </c>
      <c r="B3" s="137" t="s">
        <v>1223</v>
      </c>
      <c r="C3" s="399"/>
      <c r="D3" s="400"/>
      <c r="E3" s="1087"/>
      <c r="F3" s="1088"/>
    </row>
    <row r="4" spans="1:6">
      <c r="A4" s="401"/>
      <c r="B4" s="402"/>
      <c r="C4" s="399"/>
      <c r="D4" s="400"/>
      <c r="E4" s="1087"/>
      <c r="F4" s="1088"/>
    </row>
    <row r="5" spans="1:6">
      <c r="A5" s="403"/>
      <c r="B5" s="404" t="s">
        <v>1156</v>
      </c>
      <c r="C5" s="405" t="s">
        <v>1157</v>
      </c>
      <c r="D5" s="406" t="s">
        <v>1158</v>
      </c>
      <c r="E5" s="1089" t="s">
        <v>1159</v>
      </c>
      <c r="F5" s="1090" t="s">
        <v>1160</v>
      </c>
    </row>
    <row r="6" spans="1:6">
      <c r="A6" s="145"/>
      <c r="B6" s="133"/>
      <c r="C6" s="134"/>
      <c r="D6" s="135"/>
      <c r="E6" s="1085"/>
      <c r="F6" s="1086"/>
    </row>
    <row r="7" spans="1:6" ht="52.8">
      <c r="A7" s="147"/>
      <c r="B7" s="126" t="s">
        <v>1213</v>
      </c>
      <c r="C7" s="138"/>
      <c r="D7" s="128"/>
      <c r="E7" s="991"/>
      <c r="F7" s="1086"/>
    </row>
    <row r="8" spans="1:6">
      <c r="A8" s="147"/>
      <c r="B8" s="126"/>
      <c r="C8" s="138"/>
      <c r="D8" s="128"/>
      <c r="E8" s="991"/>
      <c r="F8" s="1086"/>
    </row>
    <row r="9" spans="1:6">
      <c r="A9" s="148"/>
      <c r="B9" s="126" t="s">
        <v>1214</v>
      </c>
      <c r="C9" s="138"/>
      <c r="D9" s="128"/>
      <c r="E9" s="991"/>
      <c r="F9" s="1086"/>
    </row>
    <row r="10" spans="1:6" s="143" customFormat="1" ht="52.8">
      <c r="A10" s="149" t="s">
        <v>1161</v>
      </c>
      <c r="B10" s="126" t="s">
        <v>859</v>
      </c>
      <c r="C10" s="138" t="s">
        <v>603</v>
      </c>
      <c r="D10" s="128">
        <v>24.1</v>
      </c>
      <c r="E10" s="991"/>
      <c r="F10" s="992">
        <f>D10*E10</f>
        <v>0</v>
      </c>
    </row>
    <row r="11" spans="1:6" s="143" customFormat="1">
      <c r="A11" s="149"/>
      <c r="B11" s="1008" t="s">
        <v>1215</v>
      </c>
      <c r="C11" s="1009" t="s">
        <v>1216</v>
      </c>
      <c r="D11" s="128">
        <v>168.7</v>
      </c>
      <c r="E11" s="991"/>
      <c r="F11" s="992">
        <f>D11*E11</f>
        <v>0</v>
      </c>
    </row>
    <row r="12" spans="1:6">
      <c r="A12" s="149"/>
      <c r="B12" s="126"/>
      <c r="C12" s="138"/>
      <c r="D12" s="128"/>
      <c r="E12" s="991"/>
      <c r="F12" s="1086"/>
    </row>
    <row r="13" spans="1:6" s="208" customFormat="1">
      <c r="A13" s="215"/>
      <c r="B13" s="154" t="s">
        <v>1038</v>
      </c>
      <c r="C13" s="216"/>
      <c r="D13" s="217"/>
      <c r="E13" s="1091"/>
      <c r="F13" s="1092">
        <f>SUM(F8:F11)</f>
        <v>0</v>
      </c>
    </row>
    <row r="14" spans="1:6">
      <c r="A14" s="149"/>
      <c r="B14" s="126"/>
      <c r="C14" s="138"/>
      <c r="D14" s="128"/>
      <c r="E14" s="991"/>
      <c r="F14" s="1086"/>
    </row>
    <row r="15" spans="1:6">
      <c r="A15" s="149"/>
      <c r="B15" s="126"/>
      <c r="C15" s="138"/>
      <c r="D15" s="128"/>
      <c r="E15" s="1085"/>
      <c r="F15" s="1086"/>
    </row>
  </sheetData>
  <sheetProtection password="EBCE" sheet="1" objects="1" scenarios="1"/>
  <protectedRanges>
    <protectedRange sqref="E2:F2 E6:F6" name="Obseg5_11_1"/>
    <protectedRange sqref="E13:F13" name="Obseg5_2_3"/>
    <protectedRange sqref="E7:E8" name="Obseg5_6_2"/>
    <protectedRange sqref="F7:F8" name="Obseg5_4_1_5"/>
    <protectedRange sqref="E14 E12" name="Obseg5_1_3_3"/>
    <protectedRange sqref="F12 F14" name="Obseg5_4_2_4"/>
    <protectedRange sqref="F1" name="Obseg5_14_1_1"/>
  </protectedRanges>
  <phoneticPr fontId="113" type="noConversion"/>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F94"/>
  <sheetViews>
    <sheetView workbookViewId="0">
      <selection activeCell="H13" sqref="H12:H13"/>
    </sheetView>
  </sheetViews>
  <sheetFormatPr defaultColWidth="9.109375" defaultRowHeight="13.2"/>
  <cols>
    <col min="1" max="1" width="3.5546875" style="407" bestFit="1" customWidth="1"/>
    <col min="2" max="2" width="54.5546875" style="353" customWidth="1"/>
    <col min="3" max="3" width="6" style="171" bestFit="1" customWidth="1"/>
    <col min="4" max="4" width="13.109375" style="408" customWidth="1"/>
    <col min="5" max="5" width="13.88671875" style="1107" customWidth="1"/>
    <col min="6" max="6" width="15.109375" style="1097" bestFit="1" customWidth="1"/>
    <col min="7" max="16384" width="9.109375" style="136"/>
  </cols>
  <sheetData>
    <row r="1" spans="1:6" s="105" customFormat="1" ht="13.8" thickBot="1">
      <c r="A1" s="150" t="s">
        <v>1036</v>
      </c>
      <c r="B1" s="102" t="s">
        <v>1035</v>
      </c>
      <c r="C1" s="170"/>
      <c r="D1" s="104"/>
      <c r="E1" s="1108"/>
      <c r="F1" s="1109"/>
    </row>
    <row r="2" spans="1:6">
      <c r="A2" s="147"/>
      <c r="B2" s="153"/>
      <c r="C2" s="138"/>
      <c r="D2" s="128"/>
      <c r="E2" s="1096"/>
    </row>
    <row r="3" spans="1:6" s="208" customFormat="1">
      <c r="A3" s="314" t="s">
        <v>1212</v>
      </c>
      <c r="B3" s="137" t="s">
        <v>951</v>
      </c>
      <c r="C3" s="409"/>
      <c r="D3" s="410"/>
      <c r="E3" s="1098"/>
      <c r="F3" s="1110"/>
    </row>
    <row r="4" spans="1:6">
      <c r="A4" s="147"/>
      <c r="B4" s="402"/>
      <c r="C4" s="399"/>
      <c r="D4" s="400"/>
      <c r="E4" s="1099"/>
      <c r="F4" s="1111"/>
    </row>
    <row r="5" spans="1:6" s="107" customFormat="1">
      <c r="A5" s="411"/>
      <c r="B5" s="412" t="s">
        <v>1156</v>
      </c>
      <c r="C5" s="413" t="s">
        <v>1157</v>
      </c>
      <c r="D5" s="414" t="s">
        <v>1158</v>
      </c>
      <c r="E5" s="1100" t="s">
        <v>1159</v>
      </c>
      <c r="F5" s="1112" t="s">
        <v>1160</v>
      </c>
    </row>
    <row r="6" spans="1:6" s="143" customFormat="1">
      <c r="A6" s="149"/>
      <c r="B6" s="174"/>
      <c r="C6" s="134"/>
      <c r="D6" s="175"/>
      <c r="E6" s="1096"/>
      <c r="F6" s="1102"/>
    </row>
    <row r="7" spans="1:6" s="143" customFormat="1">
      <c r="A7" s="149"/>
      <c r="B7" s="126" t="s">
        <v>1041</v>
      </c>
      <c r="C7" s="134"/>
      <c r="D7" s="155"/>
      <c r="E7" s="1101"/>
      <c r="F7" s="1102"/>
    </row>
    <row r="8" spans="1:6" s="143" customFormat="1" ht="66">
      <c r="A8" s="444" t="s">
        <v>1161</v>
      </c>
      <c r="B8" s="354" t="s">
        <v>894</v>
      </c>
      <c r="C8" s="138" t="s">
        <v>953</v>
      </c>
      <c r="D8" s="128">
        <v>206.3</v>
      </c>
      <c r="E8" s="1096"/>
      <c r="F8" s="1102">
        <f>D8*E8</f>
        <v>0</v>
      </c>
    </row>
    <row r="9" spans="1:6" s="143" customFormat="1">
      <c r="A9" s="444"/>
      <c r="B9" s="126"/>
      <c r="C9" s="138"/>
      <c r="D9" s="128"/>
      <c r="E9" s="1096"/>
      <c r="F9" s="1102"/>
    </row>
    <row r="10" spans="1:6" s="143" customFormat="1">
      <c r="A10" s="444"/>
      <c r="B10" s="126" t="s">
        <v>1040</v>
      </c>
      <c r="C10" s="134"/>
      <c r="D10" s="174"/>
      <c r="E10" s="1085"/>
      <c r="F10" s="1113"/>
    </row>
    <row r="11" spans="1:6" s="143" customFormat="1" ht="52.8">
      <c r="A11" s="156" t="s">
        <v>1163</v>
      </c>
      <c r="B11" s="126" t="s">
        <v>858</v>
      </c>
      <c r="C11" s="138" t="s">
        <v>953</v>
      </c>
      <c r="D11" s="128">
        <v>216.3</v>
      </c>
      <c r="E11" s="1096"/>
      <c r="F11" s="1102">
        <f>D11*E11</f>
        <v>0</v>
      </c>
    </row>
    <row r="12" spans="1:6" s="143" customFormat="1">
      <c r="A12" s="156"/>
      <c r="B12" s="126"/>
      <c r="C12" s="138"/>
      <c r="D12" s="128"/>
      <c r="E12" s="1096"/>
      <c r="F12" s="1102"/>
    </row>
    <row r="13" spans="1:6" s="143" customFormat="1">
      <c r="A13" s="156"/>
      <c r="B13" s="157" t="s">
        <v>967</v>
      </c>
      <c r="C13" s="134"/>
      <c r="D13" s="128"/>
      <c r="E13" s="1096"/>
      <c r="F13" s="1102"/>
    </row>
    <row r="14" spans="1:6" s="143" customFormat="1" ht="66">
      <c r="A14" s="142" t="s">
        <v>1165</v>
      </c>
      <c r="B14" s="157" t="s">
        <v>1135</v>
      </c>
      <c r="C14" s="134"/>
      <c r="D14" s="128"/>
      <c r="E14" s="1096"/>
      <c r="F14" s="1102"/>
    </row>
    <row r="15" spans="1:6" s="141" customFormat="1" ht="12.75" customHeight="1">
      <c r="B15" s="157" t="s">
        <v>1122</v>
      </c>
      <c r="C15" s="523" t="s">
        <v>1168</v>
      </c>
      <c r="D15" s="528">
        <v>5</v>
      </c>
      <c r="E15" s="960"/>
      <c r="F15" s="1114">
        <f t="shared" ref="F15:F29" si="0">D15*E15</f>
        <v>0</v>
      </c>
    </row>
    <row r="16" spans="1:6" s="141" customFormat="1" ht="12.75" customHeight="1">
      <c r="B16" s="157" t="s">
        <v>1124</v>
      </c>
      <c r="C16" s="523" t="s">
        <v>1168</v>
      </c>
      <c r="D16" s="528">
        <v>8</v>
      </c>
      <c r="E16" s="960"/>
      <c r="F16" s="1114">
        <f t="shared" si="0"/>
        <v>0</v>
      </c>
    </row>
    <row r="17" spans="1:6" s="141" customFormat="1" ht="12.75" customHeight="1">
      <c r="B17" s="157" t="s">
        <v>1123</v>
      </c>
      <c r="C17" s="523" t="s">
        <v>1168</v>
      </c>
      <c r="D17" s="528">
        <v>1</v>
      </c>
      <c r="E17" s="960"/>
      <c r="F17" s="1114">
        <f t="shared" si="0"/>
        <v>0</v>
      </c>
    </row>
    <row r="18" spans="1:6" s="141" customFormat="1" ht="12.75" customHeight="1">
      <c r="B18" s="157" t="s">
        <v>1125</v>
      </c>
      <c r="C18" s="523" t="s">
        <v>1168</v>
      </c>
      <c r="D18" s="528">
        <v>2</v>
      </c>
      <c r="E18" s="960"/>
      <c r="F18" s="1114">
        <f t="shared" si="0"/>
        <v>0</v>
      </c>
    </row>
    <row r="19" spans="1:6" s="141" customFormat="1" ht="12.75" customHeight="1">
      <c r="B19" s="157" t="s">
        <v>977</v>
      </c>
      <c r="C19" s="523" t="s">
        <v>1168</v>
      </c>
      <c r="D19" s="528">
        <v>2</v>
      </c>
      <c r="E19" s="960"/>
      <c r="F19" s="1114">
        <f t="shared" si="0"/>
        <v>0</v>
      </c>
    </row>
    <row r="20" spans="1:6" s="141" customFormat="1" ht="12.75" customHeight="1">
      <c r="B20" s="157" t="s">
        <v>978</v>
      </c>
      <c r="C20" s="523" t="s">
        <v>1168</v>
      </c>
      <c r="D20" s="528">
        <v>3</v>
      </c>
      <c r="E20" s="960"/>
      <c r="F20" s="1114">
        <f t="shared" si="0"/>
        <v>0</v>
      </c>
    </row>
    <row r="21" spans="1:6" s="141" customFormat="1" ht="12.75" customHeight="1">
      <c r="B21" s="157"/>
      <c r="C21" s="523"/>
      <c r="D21" s="528"/>
      <c r="E21" s="960"/>
      <c r="F21" s="1114"/>
    </row>
    <row r="22" spans="1:6" s="141" customFormat="1" ht="12.75" customHeight="1">
      <c r="B22" s="157" t="s">
        <v>979</v>
      </c>
      <c r="C22" s="523" t="s">
        <v>1168</v>
      </c>
      <c r="D22" s="528">
        <v>2</v>
      </c>
      <c r="E22" s="960"/>
      <c r="F22" s="1114">
        <f t="shared" si="0"/>
        <v>0</v>
      </c>
    </row>
    <row r="23" spans="1:6" s="141" customFormat="1" ht="12.75" customHeight="1">
      <c r="B23" s="157" t="s">
        <v>980</v>
      </c>
      <c r="C23" s="523" t="s">
        <v>1168</v>
      </c>
      <c r="D23" s="528">
        <v>1</v>
      </c>
      <c r="E23" s="960"/>
      <c r="F23" s="1114">
        <f t="shared" si="0"/>
        <v>0</v>
      </c>
    </row>
    <row r="24" spans="1:6" s="141" customFormat="1" ht="12.75" customHeight="1">
      <c r="B24" s="157" t="s">
        <v>981</v>
      </c>
      <c r="C24" s="523" t="s">
        <v>1168</v>
      </c>
      <c r="D24" s="528">
        <v>1</v>
      </c>
      <c r="E24" s="960"/>
      <c r="F24" s="1114">
        <f t="shared" si="0"/>
        <v>0</v>
      </c>
    </row>
    <row r="25" spans="1:6" s="141" customFormat="1" ht="12.75" customHeight="1">
      <c r="B25" s="157"/>
      <c r="C25" s="523"/>
      <c r="D25" s="528"/>
      <c r="E25" s="960"/>
      <c r="F25" s="1114"/>
    </row>
    <row r="26" spans="1:6" s="141" customFormat="1" ht="12.75" customHeight="1">
      <c r="B26" s="157" t="s">
        <v>879</v>
      </c>
      <c r="C26" s="523" t="s">
        <v>1168</v>
      </c>
      <c r="D26" s="528">
        <v>2</v>
      </c>
      <c r="E26" s="960"/>
      <c r="F26" s="1114">
        <f t="shared" si="0"/>
        <v>0</v>
      </c>
    </row>
    <row r="27" spans="1:6" s="141" customFormat="1" ht="12.75" customHeight="1">
      <c r="B27" s="157" t="s">
        <v>880</v>
      </c>
      <c r="C27" s="523" t="s">
        <v>1168</v>
      </c>
      <c r="D27" s="528">
        <v>3</v>
      </c>
      <c r="E27" s="960"/>
      <c r="F27" s="1114">
        <f t="shared" si="0"/>
        <v>0</v>
      </c>
    </row>
    <row r="28" spans="1:6" s="141" customFormat="1" ht="12.75" customHeight="1">
      <c r="B28" s="157" t="s">
        <v>881</v>
      </c>
      <c r="C28" s="523" t="s">
        <v>1168</v>
      </c>
      <c r="D28" s="528">
        <v>1</v>
      </c>
      <c r="E28" s="960"/>
      <c r="F28" s="1114">
        <f t="shared" si="0"/>
        <v>0</v>
      </c>
    </row>
    <row r="29" spans="1:6" s="141" customFormat="1" ht="12.75" customHeight="1">
      <c r="B29" s="157" t="s">
        <v>882</v>
      </c>
      <c r="C29" s="523" t="s">
        <v>1168</v>
      </c>
      <c r="D29" s="528">
        <v>1</v>
      </c>
      <c r="E29" s="960"/>
      <c r="F29" s="1114">
        <f t="shared" si="0"/>
        <v>0</v>
      </c>
    </row>
    <row r="30" spans="1:6" s="143" customFormat="1">
      <c r="A30" s="142"/>
      <c r="B30" s="161"/>
      <c r="C30" s="134"/>
      <c r="D30" s="514"/>
      <c r="E30" s="1096"/>
      <c r="F30" s="1102"/>
    </row>
    <row r="31" spans="1:6" s="141" customFormat="1">
      <c r="A31" s="147"/>
      <c r="B31" s="331"/>
      <c r="C31" s="134"/>
      <c r="D31" s="128"/>
      <c r="E31" s="1096"/>
      <c r="F31" s="1102"/>
    </row>
    <row r="32" spans="1:6" s="141" customFormat="1">
      <c r="A32" s="147"/>
      <c r="B32" s="331" t="s">
        <v>968</v>
      </c>
      <c r="C32" s="134"/>
      <c r="D32" s="128"/>
      <c r="E32" s="1096"/>
      <c r="F32" s="1102"/>
    </row>
    <row r="33" spans="1:6" s="141" customFormat="1" ht="66">
      <c r="A33" s="142" t="s">
        <v>1166</v>
      </c>
      <c r="B33" s="157" t="s">
        <v>1134</v>
      </c>
      <c r="C33" s="134"/>
      <c r="D33" s="128"/>
      <c r="E33" s="1096"/>
      <c r="F33" s="1102"/>
    </row>
    <row r="34" spans="1:6" s="141" customFormat="1">
      <c r="B34" s="157" t="s">
        <v>1113</v>
      </c>
      <c r="C34" s="523" t="s">
        <v>1168</v>
      </c>
      <c r="D34" s="528">
        <v>2</v>
      </c>
      <c r="E34" s="960"/>
      <c r="F34" s="1114">
        <f>D34*E34</f>
        <v>0</v>
      </c>
    </row>
    <row r="35" spans="1:6" s="141" customFormat="1">
      <c r="B35" s="157" t="s">
        <v>1114</v>
      </c>
      <c r="C35" s="523" t="s">
        <v>1168</v>
      </c>
      <c r="D35" s="528">
        <v>2</v>
      </c>
      <c r="E35" s="960"/>
      <c r="F35" s="1114">
        <f t="shared" ref="F35:F72" si="1">D35*E35</f>
        <v>0</v>
      </c>
    </row>
    <row r="36" spans="1:6" s="141" customFormat="1" ht="15" customHeight="1">
      <c r="B36" s="157" t="s">
        <v>1115</v>
      </c>
      <c r="C36" s="523" t="s">
        <v>1168</v>
      </c>
      <c r="D36" s="528">
        <v>2</v>
      </c>
      <c r="E36" s="960"/>
      <c r="F36" s="1114">
        <f t="shared" si="1"/>
        <v>0</v>
      </c>
    </row>
    <row r="37" spans="1:6" s="141" customFormat="1">
      <c r="B37" s="157" t="s">
        <v>1116</v>
      </c>
      <c r="C37" s="523" t="s">
        <v>1168</v>
      </c>
      <c r="D37" s="528">
        <v>2</v>
      </c>
      <c r="E37" s="960"/>
      <c r="F37" s="1114">
        <f t="shared" si="1"/>
        <v>0</v>
      </c>
    </row>
    <row r="38" spans="1:6" s="141" customFormat="1">
      <c r="B38" s="157" t="s">
        <v>1117</v>
      </c>
      <c r="C38" s="523" t="s">
        <v>1168</v>
      </c>
      <c r="D38" s="528">
        <v>2</v>
      </c>
      <c r="E38" s="960"/>
      <c r="F38" s="1114">
        <f t="shared" si="1"/>
        <v>0</v>
      </c>
    </row>
    <row r="39" spans="1:6" s="157" customFormat="1" ht="17.25" customHeight="1">
      <c r="A39" s="141"/>
      <c r="B39" s="157" t="s">
        <v>1118</v>
      </c>
      <c r="C39" s="523" t="s">
        <v>1168</v>
      </c>
      <c r="D39" s="528">
        <v>3</v>
      </c>
      <c r="E39" s="960"/>
      <c r="F39" s="1114">
        <f t="shared" si="1"/>
        <v>0</v>
      </c>
    </row>
    <row r="40" spans="1:6" s="141" customFormat="1" ht="12.75" customHeight="1">
      <c r="B40" s="157" t="s">
        <v>1119</v>
      </c>
      <c r="C40" s="523" t="s">
        <v>1168</v>
      </c>
      <c r="D40" s="528">
        <v>2</v>
      </c>
      <c r="E40" s="960"/>
      <c r="F40" s="1114">
        <f t="shared" si="1"/>
        <v>0</v>
      </c>
    </row>
    <row r="41" spans="1:6" s="141" customFormat="1">
      <c r="B41" s="157" t="s">
        <v>1120</v>
      </c>
      <c r="C41" s="523" t="s">
        <v>1168</v>
      </c>
      <c r="D41" s="528">
        <v>2</v>
      </c>
      <c r="E41" s="960"/>
      <c r="F41" s="1114">
        <f t="shared" si="1"/>
        <v>0</v>
      </c>
    </row>
    <row r="42" spans="1:6" s="141" customFormat="1">
      <c r="B42" s="157" t="s">
        <v>1121</v>
      </c>
      <c r="C42" s="523" t="s">
        <v>1168</v>
      </c>
      <c r="D42" s="528">
        <v>2</v>
      </c>
      <c r="E42" s="960"/>
      <c r="F42" s="1114">
        <f t="shared" si="1"/>
        <v>0</v>
      </c>
    </row>
    <row r="43" spans="1:6" s="141" customFormat="1">
      <c r="B43" s="157" t="s">
        <v>1095</v>
      </c>
      <c r="C43" s="523" t="s">
        <v>1168</v>
      </c>
      <c r="D43" s="528">
        <v>1</v>
      </c>
      <c r="E43" s="960"/>
      <c r="F43" s="1114">
        <f t="shared" si="1"/>
        <v>0</v>
      </c>
    </row>
    <row r="44" spans="1:6" s="959" customFormat="1">
      <c r="B44" s="157" t="s">
        <v>1096</v>
      </c>
      <c r="C44" s="523" t="s">
        <v>1168</v>
      </c>
      <c r="D44" s="528">
        <v>1</v>
      </c>
      <c r="E44" s="960"/>
      <c r="F44" s="1114">
        <f t="shared" si="1"/>
        <v>0</v>
      </c>
    </row>
    <row r="45" spans="1:6" s="141" customFormat="1">
      <c r="B45" s="157" t="s">
        <v>1097</v>
      </c>
      <c r="C45" s="523" t="s">
        <v>1168</v>
      </c>
      <c r="D45" s="528">
        <v>1</v>
      </c>
      <c r="E45" s="960"/>
      <c r="F45" s="1114">
        <f t="shared" si="1"/>
        <v>0</v>
      </c>
    </row>
    <row r="46" spans="1:6" s="141" customFormat="1">
      <c r="B46" s="157" t="s">
        <v>1101</v>
      </c>
      <c r="C46" s="523" t="s">
        <v>1168</v>
      </c>
      <c r="D46" s="528">
        <v>1</v>
      </c>
      <c r="E46" s="960"/>
      <c r="F46" s="1114">
        <f t="shared" si="1"/>
        <v>0</v>
      </c>
    </row>
    <row r="47" spans="1:6" s="141" customFormat="1">
      <c r="B47" s="157" t="s">
        <v>1102</v>
      </c>
      <c r="C47" s="523" t="s">
        <v>1168</v>
      </c>
      <c r="D47" s="528">
        <v>2</v>
      </c>
      <c r="E47" s="960"/>
      <c r="F47" s="1114">
        <f t="shared" si="1"/>
        <v>0</v>
      </c>
    </row>
    <row r="48" spans="1:6" s="141" customFormat="1">
      <c r="B48" s="157" t="s">
        <v>1103</v>
      </c>
      <c r="C48" s="523" t="s">
        <v>1168</v>
      </c>
      <c r="D48" s="528">
        <v>2</v>
      </c>
      <c r="E48" s="960"/>
      <c r="F48" s="1114">
        <f t="shared" si="1"/>
        <v>0</v>
      </c>
    </row>
    <row r="49" spans="2:6" s="141" customFormat="1">
      <c r="B49" s="157" t="s">
        <v>1104</v>
      </c>
      <c r="C49" s="523" t="s">
        <v>1168</v>
      </c>
      <c r="D49" s="528">
        <v>2</v>
      </c>
      <c r="E49" s="960"/>
      <c r="F49" s="1114">
        <f t="shared" si="1"/>
        <v>0</v>
      </c>
    </row>
    <row r="50" spans="2:6" s="141" customFormat="1">
      <c r="B50" s="157" t="s">
        <v>1105</v>
      </c>
      <c r="C50" s="523" t="s">
        <v>1168</v>
      </c>
      <c r="D50" s="528">
        <v>2</v>
      </c>
      <c r="E50" s="960"/>
      <c r="F50" s="1114">
        <f t="shared" si="1"/>
        <v>0</v>
      </c>
    </row>
    <row r="51" spans="2:6" s="141" customFormat="1">
      <c r="B51" s="157" t="s">
        <v>1106</v>
      </c>
      <c r="C51" s="523" t="s">
        <v>1168</v>
      </c>
      <c r="D51" s="528">
        <v>1</v>
      </c>
      <c r="E51" s="960"/>
      <c r="F51" s="1114">
        <f t="shared" si="1"/>
        <v>0</v>
      </c>
    </row>
    <row r="52" spans="2:6" s="141" customFormat="1">
      <c r="B52" s="157" t="s">
        <v>1107</v>
      </c>
      <c r="C52" s="523" t="s">
        <v>1168</v>
      </c>
      <c r="D52" s="528">
        <v>2</v>
      </c>
      <c r="E52" s="960"/>
      <c r="F52" s="1114">
        <f t="shared" si="1"/>
        <v>0</v>
      </c>
    </row>
    <row r="53" spans="2:6" s="141" customFormat="1">
      <c r="B53" s="157" t="s">
        <v>864</v>
      </c>
      <c r="C53" s="523" t="s">
        <v>1168</v>
      </c>
      <c r="D53" s="528">
        <v>2</v>
      </c>
      <c r="E53" s="960"/>
      <c r="F53" s="1114">
        <f t="shared" si="1"/>
        <v>0</v>
      </c>
    </row>
    <row r="54" spans="2:6" s="141" customFormat="1" ht="18.75" customHeight="1">
      <c r="B54" s="157" t="s">
        <v>865</v>
      </c>
      <c r="C54" s="523" t="s">
        <v>1168</v>
      </c>
      <c r="D54" s="528">
        <v>1</v>
      </c>
      <c r="E54" s="960"/>
      <c r="F54" s="1114">
        <f t="shared" si="1"/>
        <v>0</v>
      </c>
    </row>
    <row r="55" spans="2:6" s="141" customFormat="1" ht="17.25" customHeight="1">
      <c r="B55" s="157" t="s">
        <v>866</v>
      </c>
      <c r="C55" s="523" t="s">
        <v>1168</v>
      </c>
      <c r="D55" s="528">
        <v>2</v>
      </c>
      <c r="E55" s="960"/>
      <c r="F55" s="1114">
        <f t="shared" si="1"/>
        <v>0</v>
      </c>
    </row>
    <row r="56" spans="2:6" s="141" customFormat="1">
      <c r="B56" s="157" t="s">
        <v>867</v>
      </c>
      <c r="C56" s="523" t="s">
        <v>1168</v>
      </c>
      <c r="D56" s="528">
        <v>3</v>
      </c>
      <c r="E56" s="960"/>
      <c r="F56" s="1114">
        <f t="shared" si="1"/>
        <v>0</v>
      </c>
    </row>
    <row r="57" spans="2:6" s="141" customFormat="1">
      <c r="B57" s="157" t="s">
        <v>868</v>
      </c>
      <c r="C57" s="523" t="s">
        <v>1168</v>
      </c>
      <c r="D57" s="528">
        <v>2</v>
      </c>
      <c r="E57" s="960"/>
      <c r="F57" s="1114">
        <f t="shared" si="1"/>
        <v>0</v>
      </c>
    </row>
    <row r="58" spans="2:6" s="141" customFormat="1">
      <c r="B58" s="157" t="s">
        <v>869</v>
      </c>
      <c r="C58" s="523" t="s">
        <v>1168</v>
      </c>
      <c r="D58" s="528">
        <v>8</v>
      </c>
      <c r="E58" s="960"/>
      <c r="F58" s="1114">
        <f t="shared" si="1"/>
        <v>0</v>
      </c>
    </row>
    <row r="59" spans="2:6" s="141" customFormat="1">
      <c r="B59" s="157" t="s">
        <v>870</v>
      </c>
      <c r="C59" s="523" t="s">
        <v>1168</v>
      </c>
      <c r="D59" s="528">
        <v>2</v>
      </c>
      <c r="E59" s="960"/>
      <c r="F59" s="1114">
        <f t="shared" si="1"/>
        <v>0</v>
      </c>
    </row>
    <row r="60" spans="2:6" s="141" customFormat="1">
      <c r="B60" s="157" t="s">
        <v>872</v>
      </c>
      <c r="C60" s="523" t="s">
        <v>1168</v>
      </c>
      <c r="D60" s="528">
        <v>1</v>
      </c>
      <c r="E60" s="960"/>
      <c r="F60" s="1114">
        <f t="shared" si="1"/>
        <v>0</v>
      </c>
    </row>
    <row r="61" spans="2:6" s="141" customFormat="1">
      <c r="B61" s="157" t="s">
        <v>873</v>
      </c>
      <c r="C61" s="523" t="s">
        <v>1168</v>
      </c>
      <c r="D61" s="528">
        <v>1</v>
      </c>
      <c r="E61" s="960"/>
      <c r="F61" s="1114">
        <f t="shared" si="1"/>
        <v>0</v>
      </c>
    </row>
    <row r="62" spans="2:6" s="141" customFormat="1">
      <c r="B62" s="157" t="s">
        <v>875</v>
      </c>
      <c r="C62" s="523" t="s">
        <v>1168</v>
      </c>
      <c r="D62" s="528">
        <v>20</v>
      </c>
      <c r="E62" s="960"/>
      <c r="F62" s="1114">
        <f t="shared" si="1"/>
        <v>0</v>
      </c>
    </row>
    <row r="63" spans="2:6" s="141" customFormat="1">
      <c r="B63" s="157" t="s">
        <v>876</v>
      </c>
      <c r="C63" s="523" t="s">
        <v>1168</v>
      </c>
      <c r="D63" s="528">
        <v>4</v>
      </c>
      <c r="E63" s="960"/>
      <c r="F63" s="1114">
        <f t="shared" si="1"/>
        <v>0</v>
      </c>
    </row>
    <row r="64" spans="2:6" s="141" customFormat="1">
      <c r="B64" s="157" t="s">
        <v>877</v>
      </c>
      <c r="C64" s="523" t="s">
        <v>1168</v>
      </c>
      <c r="D64" s="528">
        <v>1</v>
      </c>
      <c r="E64" s="960"/>
      <c r="F64" s="1114">
        <f t="shared" si="1"/>
        <v>0</v>
      </c>
    </row>
    <row r="65" spans="1:6" s="141" customFormat="1">
      <c r="B65" s="157" t="s">
        <v>878</v>
      </c>
      <c r="C65" s="523" t="s">
        <v>1168</v>
      </c>
      <c r="D65" s="528">
        <v>1</v>
      </c>
      <c r="E65" s="960"/>
      <c r="F65" s="1114">
        <f t="shared" si="1"/>
        <v>0</v>
      </c>
    </row>
    <row r="66" spans="1:6" s="141" customFormat="1">
      <c r="B66" s="157" t="s">
        <v>886</v>
      </c>
      <c r="C66" s="523" t="s">
        <v>1168</v>
      </c>
      <c r="D66" s="528">
        <v>2</v>
      </c>
      <c r="E66" s="960"/>
      <c r="F66" s="1114">
        <f t="shared" si="1"/>
        <v>0</v>
      </c>
    </row>
    <row r="67" spans="1:6" s="141" customFormat="1">
      <c r="B67" s="157" t="s">
        <v>887</v>
      </c>
      <c r="C67" s="523" t="s">
        <v>1168</v>
      </c>
      <c r="D67" s="528">
        <v>1</v>
      </c>
      <c r="E67" s="960"/>
      <c r="F67" s="1114">
        <f t="shared" si="1"/>
        <v>0</v>
      </c>
    </row>
    <row r="68" spans="1:6" s="141" customFormat="1">
      <c r="B68" s="157" t="s">
        <v>1252</v>
      </c>
      <c r="C68" s="523" t="s">
        <v>1168</v>
      </c>
      <c r="D68" s="528">
        <v>1</v>
      </c>
      <c r="E68" s="960"/>
      <c r="F68" s="1114">
        <f t="shared" ref="F68" si="2">D68*E68</f>
        <v>0</v>
      </c>
    </row>
    <row r="69" spans="1:6" s="141" customFormat="1">
      <c r="B69" s="157" t="s">
        <v>888</v>
      </c>
      <c r="C69" s="523" t="s">
        <v>1168</v>
      </c>
      <c r="D69" s="528">
        <v>1</v>
      </c>
      <c r="E69" s="960"/>
      <c r="F69" s="1114">
        <f t="shared" si="1"/>
        <v>0</v>
      </c>
    </row>
    <row r="70" spans="1:6" s="141" customFormat="1">
      <c r="B70" s="157" t="s">
        <v>889</v>
      </c>
      <c r="C70" s="523" t="s">
        <v>1168</v>
      </c>
      <c r="D70" s="528">
        <v>1</v>
      </c>
      <c r="E70" s="960"/>
      <c r="F70" s="1114">
        <f t="shared" si="1"/>
        <v>0</v>
      </c>
    </row>
    <row r="71" spans="1:6" s="141" customFormat="1">
      <c r="B71" s="157" t="s">
        <v>891</v>
      </c>
      <c r="C71" s="523" t="s">
        <v>1168</v>
      </c>
      <c r="D71" s="528">
        <v>1</v>
      </c>
      <c r="E71" s="960"/>
      <c r="F71" s="1114">
        <f t="shared" si="1"/>
        <v>0</v>
      </c>
    </row>
    <row r="72" spans="1:6" s="141" customFormat="1">
      <c r="B72" s="157" t="s">
        <v>890</v>
      </c>
      <c r="C72" s="523" t="s">
        <v>1168</v>
      </c>
      <c r="D72" s="528">
        <v>1</v>
      </c>
      <c r="E72" s="960"/>
      <c r="F72" s="1114">
        <f t="shared" si="1"/>
        <v>0</v>
      </c>
    </row>
    <row r="73" spans="1:6" s="143" customFormat="1">
      <c r="A73" s="156"/>
      <c r="B73" s="177"/>
      <c r="C73" s="134"/>
      <c r="D73" s="155"/>
      <c r="E73" s="1096"/>
      <c r="F73" s="1102"/>
    </row>
    <row r="74" spans="1:6" s="143" customFormat="1">
      <c r="A74" s="156"/>
      <c r="B74" s="177" t="s">
        <v>615</v>
      </c>
      <c r="C74" s="134"/>
      <c r="D74" s="155"/>
      <c r="E74" s="1096"/>
      <c r="F74" s="1102"/>
    </row>
    <row r="75" spans="1:6" s="143" customFormat="1" ht="66">
      <c r="A75" s="156" t="s">
        <v>1167</v>
      </c>
      <c r="B75" s="177" t="s">
        <v>899</v>
      </c>
      <c r="C75" s="134" t="s">
        <v>953</v>
      </c>
      <c r="D75" s="155">
        <v>65</v>
      </c>
      <c r="E75" s="1096"/>
      <c r="F75" s="1102">
        <f>D75*E75</f>
        <v>0</v>
      </c>
    </row>
    <row r="76" spans="1:6" s="143" customFormat="1">
      <c r="A76" s="156"/>
      <c r="B76" s="177"/>
      <c r="C76" s="134"/>
      <c r="D76" s="155"/>
      <c r="E76" s="1096"/>
      <c r="F76" s="1102"/>
    </row>
    <row r="77" spans="1:6" s="143" customFormat="1">
      <c r="A77" s="156"/>
      <c r="B77" s="177" t="s">
        <v>904</v>
      </c>
      <c r="C77" s="134"/>
      <c r="D77" s="155"/>
      <c r="E77" s="1096"/>
      <c r="F77" s="1102"/>
    </row>
    <row r="78" spans="1:6" s="143" customFormat="1" ht="66">
      <c r="A78" s="156" t="s">
        <v>1169</v>
      </c>
      <c r="B78" s="177" t="s">
        <v>949</v>
      </c>
      <c r="C78" s="134" t="s">
        <v>953</v>
      </c>
      <c r="D78" s="128">
        <v>75</v>
      </c>
      <c r="E78" s="1096"/>
      <c r="F78" s="1102">
        <f>D78*E78</f>
        <v>0</v>
      </c>
    </row>
    <row r="79" spans="1:6" s="143" customFormat="1">
      <c r="A79" s="156"/>
      <c r="B79" s="177"/>
      <c r="C79" s="134"/>
      <c r="D79" s="128"/>
      <c r="E79" s="1096"/>
      <c r="F79" s="1102"/>
    </row>
    <row r="80" spans="1:6" s="143" customFormat="1" ht="36.75" customHeight="1">
      <c r="A80" s="350" t="s">
        <v>1174</v>
      </c>
      <c r="B80" s="449" t="s">
        <v>1140</v>
      </c>
      <c r="C80" s="415" t="s">
        <v>1164</v>
      </c>
      <c r="D80" s="416">
        <v>180</v>
      </c>
      <c r="E80" s="1101"/>
      <c r="F80" s="1102">
        <f>D80*E80</f>
        <v>0</v>
      </c>
    </row>
    <row r="81" spans="1:6" s="143" customFormat="1">
      <c r="A81" s="350"/>
      <c r="B81" s="351"/>
      <c r="C81" s="415"/>
      <c r="D81" s="416"/>
      <c r="E81" s="1101"/>
      <c r="F81" s="1115"/>
    </row>
    <row r="82" spans="1:6" s="143" customFormat="1" ht="39.6">
      <c r="A82" s="350" t="s">
        <v>1175</v>
      </c>
      <c r="B82" s="351" t="s">
        <v>1139</v>
      </c>
      <c r="C82" s="415" t="s">
        <v>1164</v>
      </c>
      <c r="D82" s="416">
        <v>180</v>
      </c>
      <c r="E82" s="1101"/>
      <c r="F82" s="1102">
        <f>D82*E82</f>
        <v>0</v>
      </c>
    </row>
    <row r="83" spans="1:6" s="141" customFormat="1">
      <c r="A83" s="447"/>
      <c r="B83" s="160"/>
      <c r="C83" s="134"/>
      <c r="D83" s="448"/>
      <c r="E83" s="1096"/>
      <c r="F83" s="1102"/>
    </row>
    <row r="84" spans="1:6" s="143" customFormat="1">
      <c r="A84" s="156"/>
      <c r="B84" s="160" t="s">
        <v>955</v>
      </c>
      <c r="C84" s="134"/>
      <c r="D84" s="155"/>
      <c r="E84" s="1096"/>
      <c r="F84" s="1102"/>
    </row>
    <row r="85" spans="1:6" s="143" customFormat="1" ht="26.4">
      <c r="A85" s="148" t="s">
        <v>1176</v>
      </c>
      <c r="B85" s="160" t="s">
        <v>1047</v>
      </c>
      <c r="C85" s="134" t="s">
        <v>1164</v>
      </c>
      <c r="D85" s="155">
        <v>535</v>
      </c>
      <c r="E85" s="1101"/>
      <c r="F85" s="1102">
        <f>D85*E85</f>
        <v>0</v>
      </c>
    </row>
    <row r="86" spans="1:6" s="143" customFormat="1">
      <c r="A86" s="148"/>
      <c r="B86" s="160"/>
      <c r="C86" s="134"/>
      <c r="D86" s="155"/>
      <c r="E86" s="1101"/>
      <c r="F86" s="1102"/>
    </row>
    <row r="87" spans="1:6" s="143" customFormat="1">
      <c r="A87" s="148" t="s">
        <v>1180</v>
      </c>
      <c r="B87" s="160" t="s">
        <v>908</v>
      </c>
      <c r="C87" s="134"/>
      <c r="D87" s="155"/>
      <c r="E87" s="1101"/>
      <c r="F87" s="1102"/>
    </row>
    <row r="88" spans="1:6" s="143" customFormat="1">
      <c r="A88" s="148"/>
      <c r="B88" s="160" t="s">
        <v>905</v>
      </c>
      <c r="C88" s="134" t="s">
        <v>907</v>
      </c>
      <c r="D88" s="155">
        <v>250</v>
      </c>
      <c r="E88" s="1101"/>
      <c r="F88" s="1102">
        <f>D88*E88</f>
        <v>0</v>
      </c>
    </row>
    <row r="89" spans="1:6" s="143" customFormat="1">
      <c r="A89" s="148"/>
      <c r="B89" s="160" t="s">
        <v>906</v>
      </c>
      <c r="C89" s="134" t="s">
        <v>907</v>
      </c>
      <c r="D89" s="155">
        <v>250</v>
      </c>
      <c r="E89" s="1101"/>
      <c r="F89" s="1102">
        <f>D89*E89</f>
        <v>0</v>
      </c>
    </row>
    <row r="90" spans="1:6" s="143" customFormat="1">
      <c r="A90" s="447"/>
      <c r="B90" s="174"/>
      <c r="C90" s="134"/>
      <c r="D90" s="174"/>
      <c r="E90" s="1096"/>
      <c r="F90" s="1102"/>
    </row>
    <row r="91" spans="1:6" s="143" customFormat="1" ht="52.8">
      <c r="A91" s="148" t="s">
        <v>1177</v>
      </c>
      <c r="B91" s="160" t="s">
        <v>1132</v>
      </c>
      <c r="C91" s="134" t="s">
        <v>1133</v>
      </c>
      <c r="D91" s="155">
        <v>10</v>
      </c>
      <c r="E91" s="1101"/>
      <c r="F91" s="1102">
        <f>+E91*0.1</f>
        <v>0</v>
      </c>
    </row>
    <row r="92" spans="1:6" s="515" customFormat="1">
      <c r="A92" s="156"/>
      <c r="B92" s="160"/>
      <c r="C92" s="134"/>
      <c r="D92" s="155"/>
      <c r="E92" s="1096"/>
      <c r="F92" s="1102"/>
    </row>
    <row r="93" spans="1:6" s="517" customFormat="1">
      <c r="A93" s="219"/>
      <c r="B93" s="219" t="s">
        <v>956</v>
      </c>
      <c r="C93" s="220"/>
      <c r="D93" s="221"/>
      <c r="E93" s="1105"/>
      <c r="F93" s="1106">
        <f>SUM(F6:F91)</f>
        <v>0</v>
      </c>
    </row>
    <row r="94" spans="1:6">
      <c r="A94" s="156"/>
      <c r="B94" s="166"/>
      <c r="C94" s="134"/>
      <c r="D94" s="155"/>
      <c r="E94" s="1101"/>
    </row>
  </sheetData>
  <sheetProtection password="EBCE" sheet="1" objects="1" scenarios="1"/>
  <protectedRanges>
    <protectedRange sqref="E2" name="Obseg5_1_3_3"/>
    <protectedRange sqref="F2" name="Obseg5_4_2_4"/>
    <protectedRange sqref="F73 F85 F82:F83 F88:F89 F91 F8:F9 F75:F76 F11 F78:F80" name="Obseg5_4_2_4_1"/>
    <protectedRange sqref="E94:F94" name="Obseg5"/>
    <protectedRange sqref="E94:F94" name="Range1_3"/>
    <protectedRange sqref="E92:F93" name="Obseg5_10"/>
    <protectedRange sqref="E7" name="Obseg5_2_6_1"/>
    <protectedRange sqref="F7" name="Obseg5_4_4_6_1"/>
    <protectedRange sqref="E83 E8:E9 E73:E79" name="Obseg5_3_1_2"/>
    <protectedRange sqref="F74 F77 F86:F87" name="Obseg5_4_6_1"/>
    <protectedRange sqref="E91 E84:F84 E85:E89" name="Obseg5_5_1_2"/>
    <protectedRange sqref="F12" name="Obseg5_4_2_4_1_1_2"/>
    <protectedRange sqref="E11:E12" name="Obseg5_3_1_2_1_2"/>
    <protectedRange sqref="F13:F14 F31:F33" name="Obseg5_4_4_7_1_3"/>
    <protectedRange sqref="E13:E14 E31:E33" name="Obseg5_3_1_2_5"/>
    <protectedRange sqref="F30" name="Obseg5_4_4_7_1_1_2"/>
    <protectedRange sqref="E30" name="Obseg5_3_1_2_1_4"/>
    <protectedRange sqref="F1" name="Obseg5_14_1_1"/>
    <protectedRange sqref="F15:F25" name="Obseg5_4_4_7_1_1"/>
    <protectedRange sqref="E15:E29" name="Obseg5_3_1_2_1"/>
    <protectedRange sqref="F26:F29" name="Obseg5_4_4_7_1_1_3"/>
    <protectedRange sqref="F34:F72" name="Obseg5_4_4_7_1_1_4"/>
    <protectedRange sqref="E34:E72" name="Obseg5_3_1_2_1_5"/>
  </protectedRanges>
  <phoneticPr fontId="113" type="noConversion"/>
  <pageMargins left="0.7" right="0.7" top="0.75" bottom="0.75" header="0.3" footer="0.3"/>
  <pageSetup paperSize="9" scale="67" orientation="portrait" r:id="rId1"/>
  <rowBreaks count="1" manualBreakCount="1">
    <brk id="7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J171"/>
  <sheetViews>
    <sheetView workbookViewId="0">
      <selection activeCell="H17" sqref="H17"/>
    </sheetView>
  </sheetViews>
  <sheetFormatPr defaultColWidth="9.109375" defaultRowHeight="13.2"/>
  <cols>
    <col min="1" max="1" width="5.88671875" style="164" customWidth="1"/>
    <col min="2" max="2" width="42.33203125" style="133" customWidth="1"/>
    <col min="3" max="3" width="6.6640625" style="174" customWidth="1"/>
    <col min="4" max="4" width="14" style="175" customWidth="1"/>
    <col min="5" max="5" width="14.6640625" style="1103" customWidth="1"/>
    <col min="6" max="6" width="14.6640625" style="1086" customWidth="1"/>
    <col min="7" max="7" width="9.109375" style="141"/>
    <col min="8" max="8" width="15.109375" style="141" customWidth="1"/>
    <col min="9" max="9" width="18.6640625" style="141" customWidth="1"/>
    <col min="10" max="16384" width="9.109375" style="141"/>
  </cols>
  <sheetData>
    <row r="1" spans="1:6" s="105" customFormat="1" ht="13.8" thickBot="1">
      <c r="A1" s="150" t="s">
        <v>1217</v>
      </c>
      <c r="B1" s="102" t="s">
        <v>1224</v>
      </c>
      <c r="C1" s="103"/>
      <c r="D1" s="104"/>
      <c r="E1" s="1095"/>
      <c r="F1" s="1109"/>
    </row>
    <row r="2" spans="1:6">
      <c r="A2" s="156"/>
    </row>
    <row r="3" spans="1:6" s="228" customFormat="1">
      <c r="A3" s="304"/>
      <c r="B3" s="225" t="s">
        <v>1226</v>
      </c>
      <c r="C3" s="226"/>
      <c r="D3" s="227"/>
      <c r="E3" s="1116"/>
      <c r="F3" s="1117"/>
    </row>
    <row r="4" spans="1:6">
      <c r="A4" s="156"/>
    </row>
    <row r="5" spans="1:6" s="136" customFormat="1">
      <c r="A5" s="276" t="s">
        <v>998</v>
      </c>
      <c r="B5" s="126" t="s">
        <v>1077</v>
      </c>
      <c r="C5" s="417"/>
      <c r="D5" s="418"/>
      <c r="E5" s="1118"/>
      <c r="F5" s="1222">
        <f>F111</f>
        <v>0</v>
      </c>
    </row>
    <row r="6" spans="1:6" s="136" customFormat="1">
      <c r="A6" s="350" t="s">
        <v>959</v>
      </c>
      <c r="B6" s="351" t="s">
        <v>1066</v>
      </c>
      <c r="C6" s="415"/>
      <c r="D6" s="416"/>
      <c r="E6" s="1118"/>
      <c r="F6" s="1222">
        <f>F122</f>
        <v>0</v>
      </c>
    </row>
    <row r="7" spans="1:6" s="136" customFormat="1">
      <c r="A7" s="350" t="s">
        <v>1197</v>
      </c>
      <c r="B7" s="351" t="s">
        <v>911</v>
      </c>
      <c r="C7" s="415"/>
      <c r="D7" s="416"/>
      <c r="E7" s="1118"/>
      <c r="F7" s="1222">
        <f>F144</f>
        <v>0</v>
      </c>
    </row>
    <row r="8" spans="1:6" s="163" customFormat="1">
      <c r="A8" s="149" t="s">
        <v>1212</v>
      </c>
      <c r="B8" s="126" t="s">
        <v>1079</v>
      </c>
      <c r="C8" s="127"/>
      <c r="D8" s="128"/>
      <c r="E8" s="1120"/>
      <c r="F8" s="1121">
        <f>F155</f>
        <v>0</v>
      </c>
    </row>
    <row r="9" spans="1:6">
      <c r="A9" s="330"/>
      <c r="B9" s="229"/>
      <c r="C9" s="230"/>
      <c r="D9" s="231"/>
      <c r="E9" s="1122"/>
      <c r="F9" s="1123"/>
    </row>
    <row r="10" spans="1:6">
      <c r="A10" s="156"/>
    </row>
    <row r="11" spans="1:6" s="208" customFormat="1">
      <c r="A11" s="215"/>
      <c r="B11" s="219" t="s">
        <v>1227</v>
      </c>
      <c r="C11" s="222"/>
      <c r="D11" s="223"/>
      <c r="E11" s="1124"/>
      <c r="F11" s="1092">
        <f>SUM(F5:F8)</f>
        <v>0</v>
      </c>
    </row>
    <row r="12" spans="1:6">
      <c r="A12" s="156"/>
    </row>
    <row r="13" spans="1:6">
      <c r="A13" s="156"/>
    </row>
    <row r="14" spans="1:6" s="208" customFormat="1">
      <c r="A14" s="398" t="s">
        <v>998</v>
      </c>
      <c r="B14" s="137" t="s">
        <v>1077</v>
      </c>
      <c r="C14" s="399"/>
      <c r="D14" s="400"/>
      <c r="E14" s="1087"/>
      <c r="F14" s="1223"/>
    </row>
    <row r="15" spans="1:6" s="136" customFormat="1">
      <c r="A15" s="401"/>
      <c r="B15" s="402"/>
      <c r="C15" s="399"/>
      <c r="D15" s="400"/>
      <c r="E15" s="1087"/>
      <c r="F15" s="1223"/>
    </row>
    <row r="16" spans="1:6" s="136" customFormat="1">
      <c r="A16" s="419"/>
      <c r="B16" s="420" t="s">
        <v>1156</v>
      </c>
      <c r="C16" s="421" t="s">
        <v>1157</v>
      </c>
      <c r="D16" s="422" t="s">
        <v>1158</v>
      </c>
      <c r="E16" s="1125" t="s">
        <v>1159</v>
      </c>
      <c r="F16" s="1224" t="s">
        <v>1160</v>
      </c>
    </row>
    <row r="17" spans="1:6" s="143" customFormat="1">
      <c r="A17" s="218"/>
      <c r="B17" s="183"/>
      <c r="C17" s="184"/>
      <c r="D17" s="185"/>
      <c r="E17" s="1126"/>
      <c r="F17" s="992"/>
    </row>
    <row r="18" spans="1:6" s="143" customFormat="1" ht="32.25" customHeight="1">
      <c r="A18" s="218"/>
      <c r="B18" s="183" t="s">
        <v>994</v>
      </c>
      <c r="C18" s="184"/>
      <c r="D18" s="185"/>
      <c r="E18" s="1126"/>
      <c r="F18" s="992"/>
    </row>
    <row r="19" spans="1:6" s="143" customFormat="1" ht="26.4">
      <c r="A19" s="156"/>
      <c r="B19" s="333" t="s">
        <v>926</v>
      </c>
      <c r="C19" s="161"/>
      <c r="D19" s="520"/>
      <c r="E19" s="991"/>
      <c r="F19" s="992"/>
    </row>
    <row r="20" spans="1:6" s="143" customFormat="1" ht="26.4">
      <c r="A20" s="142"/>
      <c r="B20" s="157" t="s">
        <v>1048</v>
      </c>
      <c r="C20" s="161"/>
      <c r="D20" s="128"/>
      <c r="E20" s="991"/>
      <c r="F20" s="992"/>
    </row>
    <row r="21" spans="1:6">
      <c r="A21" s="147"/>
      <c r="B21" s="161"/>
      <c r="C21" s="161"/>
      <c r="D21" s="514"/>
      <c r="E21" s="991"/>
      <c r="F21" s="992"/>
    </row>
    <row r="22" spans="1:6" s="1" customFormat="1" ht="105.6">
      <c r="A22" s="521"/>
      <c r="B22" s="141" t="s">
        <v>921</v>
      </c>
      <c r="C22" s="161"/>
      <c r="D22" s="161"/>
      <c r="E22" s="1085"/>
      <c r="F22" s="992"/>
    </row>
    <row r="23" spans="1:6" s="1" customFormat="1" ht="92.4">
      <c r="A23" s="522"/>
      <c r="B23" s="141" t="s">
        <v>1056</v>
      </c>
      <c r="C23" s="523"/>
      <c r="D23" s="523"/>
      <c r="E23" s="1127"/>
      <c r="F23" s="1114"/>
    </row>
    <row r="24" spans="1:6" ht="132">
      <c r="A24" s="524"/>
      <c r="B24" s="141" t="s">
        <v>1055</v>
      </c>
      <c r="C24" s="523"/>
      <c r="D24" s="525"/>
      <c r="E24" s="1104"/>
      <c r="F24" s="1114"/>
    </row>
    <row r="25" spans="1:6" ht="52.8">
      <c r="A25" s="524"/>
      <c r="B25" s="141" t="s">
        <v>1054</v>
      </c>
      <c r="C25" s="523"/>
      <c r="D25" s="525"/>
      <c r="E25" s="1104"/>
      <c r="F25" s="1114"/>
    </row>
    <row r="26" spans="1:6" s="143" customFormat="1" ht="92.4">
      <c r="A26" s="524"/>
      <c r="B26" s="141" t="s">
        <v>1053</v>
      </c>
      <c r="C26" s="523"/>
      <c r="D26" s="525"/>
      <c r="E26" s="1104"/>
      <c r="F26" s="1114"/>
    </row>
    <row r="27" spans="1:6" s="143" customFormat="1" ht="118.8">
      <c r="A27" s="524"/>
      <c r="B27" s="141" t="s">
        <v>1052</v>
      </c>
      <c r="C27" s="523"/>
      <c r="D27" s="525"/>
      <c r="E27" s="1104"/>
      <c r="F27" s="1114"/>
    </row>
    <row r="28" spans="1:6" s="143" customFormat="1" ht="84.75" customHeight="1">
      <c r="A28" s="524"/>
      <c r="B28" s="141" t="s">
        <v>1051</v>
      </c>
      <c r="C28" s="523"/>
      <c r="D28" s="525"/>
      <c r="E28" s="1104"/>
      <c r="F28" s="1114"/>
    </row>
    <row r="29" spans="1:6" s="143" customFormat="1" ht="264">
      <c r="A29" s="524"/>
      <c r="B29" s="141" t="s">
        <v>1050</v>
      </c>
      <c r="C29" s="523"/>
      <c r="D29" s="525"/>
      <c r="E29" s="1104"/>
      <c r="F29" s="1114"/>
    </row>
    <row r="30" spans="1:6" s="143" customFormat="1" ht="55.5" customHeight="1">
      <c r="A30" s="524"/>
      <c r="B30" s="141" t="s">
        <v>1049</v>
      </c>
      <c r="C30" s="523"/>
      <c r="D30" s="525"/>
      <c r="E30" s="1104"/>
      <c r="F30" s="1114"/>
    </row>
    <row r="31" spans="1:6" s="143" customFormat="1" ht="68.25" customHeight="1">
      <c r="A31" s="524"/>
      <c r="B31" s="141" t="s">
        <v>995</v>
      </c>
      <c r="C31" s="523"/>
      <c r="D31" s="525"/>
      <c r="E31" s="1104"/>
      <c r="F31" s="1114"/>
    </row>
    <row r="32" spans="1:6" s="143" customFormat="1" ht="39.6">
      <c r="A32" s="141"/>
      <c r="B32" s="141" t="s">
        <v>922</v>
      </c>
      <c r="C32" s="523"/>
      <c r="D32" s="525"/>
      <c r="E32" s="1104"/>
      <c r="F32" s="1114"/>
    </row>
    <row r="33" spans="1:6" s="143" customFormat="1" ht="43.5" customHeight="1">
      <c r="A33" s="141"/>
      <c r="B33" s="141" t="s">
        <v>923</v>
      </c>
      <c r="C33" s="523"/>
      <c r="D33" s="525"/>
      <c r="E33" s="1104"/>
      <c r="F33" s="1114"/>
    </row>
    <row r="34" spans="1:6" s="143" customFormat="1" ht="81" customHeight="1">
      <c r="A34" s="141"/>
      <c r="B34" s="141" t="s">
        <v>924</v>
      </c>
      <c r="C34" s="523"/>
      <c r="D34" s="525"/>
      <c r="E34" s="1104"/>
      <c r="F34" s="1114"/>
    </row>
    <row r="35" spans="1:6" s="143" customFormat="1">
      <c r="A35" s="141"/>
      <c r="B35" s="523"/>
      <c r="C35" s="523"/>
      <c r="D35" s="525"/>
      <c r="E35" s="1104"/>
      <c r="F35" s="1114"/>
    </row>
    <row r="36" spans="1:6" s="143" customFormat="1" ht="39.6">
      <c r="A36" s="141"/>
      <c r="B36" s="527" t="s">
        <v>925</v>
      </c>
      <c r="C36" s="523"/>
      <c r="D36" s="525"/>
      <c r="E36" s="1104"/>
      <c r="F36" s="1114"/>
    </row>
    <row r="37" spans="1:6" s="143" customFormat="1" ht="52.8">
      <c r="A37" s="141"/>
      <c r="B37" s="141" t="s">
        <v>927</v>
      </c>
      <c r="C37" s="523"/>
      <c r="D37" s="525"/>
      <c r="E37" s="1104"/>
      <c r="F37" s="1114"/>
    </row>
    <row r="38" spans="1:6" s="143" customFormat="1" ht="39.6">
      <c r="A38" s="141"/>
      <c r="B38" s="141" t="s">
        <v>928</v>
      </c>
      <c r="C38" s="523"/>
      <c r="D38" s="525"/>
      <c r="E38" s="1104"/>
      <c r="F38" s="1114"/>
    </row>
    <row r="39" spans="1:6" s="143" customFormat="1" ht="66">
      <c r="A39" s="141"/>
      <c r="B39" s="141" t="s">
        <v>929</v>
      </c>
      <c r="C39" s="523"/>
      <c r="D39" s="525"/>
      <c r="E39" s="1104"/>
      <c r="F39" s="1114"/>
    </row>
    <row r="40" spans="1:6" s="143" customFormat="1" ht="52.8">
      <c r="A40" s="141"/>
      <c r="B40" s="141" t="s">
        <v>1054</v>
      </c>
      <c r="C40" s="523"/>
      <c r="D40" s="525"/>
      <c r="E40" s="1104"/>
      <c r="F40" s="1114"/>
    </row>
    <row r="41" spans="1:6" s="143" customFormat="1" ht="157.5" customHeight="1">
      <c r="A41" s="141"/>
      <c r="B41" s="141" t="s">
        <v>930</v>
      </c>
      <c r="C41" s="523"/>
      <c r="D41" s="525"/>
      <c r="E41" s="1104"/>
      <c r="F41" s="1114"/>
    </row>
    <row r="42" spans="1:6" s="143" customFormat="1" ht="30.75" customHeight="1">
      <c r="A42" s="141"/>
      <c r="B42" s="141" t="s">
        <v>931</v>
      </c>
      <c r="C42" s="523"/>
      <c r="D42" s="525"/>
      <c r="E42" s="1104"/>
      <c r="F42" s="1114"/>
    </row>
    <row r="43" spans="1:6" s="143" customFormat="1" ht="42.75" customHeight="1">
      <c r="A43" s="141"/>
      <c r="B43" s="141" t="s">
        <v>932</v>
      </c>
      <c r="C43" s="523"/>
      <c r="D43" s="525"/>
      <c r="E43" s="1104"/>
      <c r="F43" s="1114"/>
    </row>
    <row r="44" spans="1:6" s="143" customFormat="1" ht="57" customHeight="1">
      <c r="A44" s="141"/>
      <c r="B44" s="141" t="s">
        <v>1049</v>
      </c>
      <c r="C44" s="523"/>
      <c r="D44" s="525"/>
      <c r="E44" s="1104"/>
      <c r="F44" s="1114"/>
    </row>
    <row r="45" spans="1:6" s="143" customFormat="1" ht="68.25" customHeight="1">
      <c r="A45" s="141"/>
      <c r="B45" s="141" t="s">
        <v>996</v>
      </c>
      <c r="C45" s="523"/>
      <c r="D45" s="525"/>
      <c r="E45" s="1104"/>
      <c r="F45" s="1114"/>
    </row>
    <row r="46" spans="1:6" s="143" customFormat="1" ht="39.6">
      <c r="A46" s="141"/>
      <c r="B46" s="141" t="s">
        <v>922</v>
      </c>
      <c r="C46" s="523"/>
      <c r="D46" s="525"/>
      <c r="E46" s="1104"/>
      <c r="F46" s="1114"/>
    </row>
    <row r="47" spans="1:6" s="143" customFormat="1" ht="39.6">
      <c r="A47" s="141"/>
      <c r="B47" s="141" t="s">
        <v>933</v>
      </c>
      <c r="C47" s="523"/>
      <c r="D47" s="525"/>
      <c r="E47" s="1104"/>
      <c r="F47" s="1114"/>
    </row>
    <row r="48" spans="1:6" s="143" customFormat="1">
      <c r="A48" s="141"/>
      <c r="B48" s="523"/>
      <c r="C48" s="523"/>
      <c r="D48" s="525"/>
      <c r="E48" s="1104"/>
      <c r="F48" s="1114"/>
    </row>
    <row r="49" spans="1:6" s="143" customFormat="1" ht="39.6">
      <c r="A49" s="141"/>
      <c r="B49" s="527" t="s">
        <v>934</v>
      </c>
      <c r="C49" s="523"/>
      <c r="D49" s="525"/>
      <c r="E49" s="1104"/>
      <c r="F49" s="1114"/>
    </row>
    <row r="50" spans="1:6" s="143" customFormat="1" ht="52.8">
      <c r="A50" s="524"/>
      <c r="B50" s="331" t="s">
        <v>935</v>
      </c>
      <c r="C50" s="523"/>
      <c r="D50" s="528"/>
      <c r="E50" s="1104"/>
      <c r="F50" s="1114"/>
    </row>
    <row r="51" spans="1:6" s="143" customFormat="1" ht="66">
      <c r="A51" s="141"/>
      <c r="B51" s="157" t="s">
        <v>1108</v>
      </c>
      <c r="C51" s="523"/>
      <c r="D51" s="528"/>
      <c r="E51" s="1104"/>
      <c r="F51" s="1114"/>
    </row>
    <row r="52" spans="1:6" ht="26.4">
      <c r="A52" s="141"/>
      <c r="B52" s="157" t="s">
        <v>1109</v>
      </c>
      <c r="C52" s="523"/>
      <c r="D52" s="528"/>
      <c r="E52" s="1104"/>
      <c r="F52" s="1114"/>
    </row>
    <row r="53" spans="1:6" ht="79.2">
      <c r="A53" s="141"/>
      <c r="B53" s="157" t="s">
        <v>1110</v>
      </c>
      <c r="C53" s="523"/>
      <c r="D53" s="528"/>
      <c r="E53" s="1104"/>
      <c r="F53" s="1114"/>
    </row>
    <row r="54" spans="1:6" ht="66">
      <c r="A54" s="141"/>
      <c r="B54" s="157" t="s">
        <v>1111</v>
      </c>
      <c r="C54" s="523"/>
      <c r="D54" s="528"/>
      <c r="E54" s="1104"/>
      <c r="F54" s="1114"/>
    </row>
    <row r="55" spans="1:6" ht="29.25" customHeight="1">
      <c r="A55" s="141"/>
      <c r="B55" s="157" t="s">
        <v>1112</v>
      </c>
      <c r="C55" s="523"/>
      <c r="D55" s="528"/>
      <c r="E55" s="1104"/>
      <c r="F55" s="1114"/>
    </row>
    <row r="56" spans="1:6" ht="12.75" customHeight="1">
      <c r="A56" s="141"/>
      <c r="B56" s="157" t="s">
        <v>1113</v>
      </c>
      <c r="C56" s="523" t="s">
        <v>1168</v>
      </c>
      <c r="D56" s="528">
        <v>2</v>
      </c>
      <c r="E56" s="960"/>
      <c r="F56" s="1114">
        <f>D56*E56</f>
        <v>0</v>
      </c>
    </row>
    <row r="57" spans="1:6" ht="12.75" customHeight="1">
      <c r="A57" s="141"/>
      <c r="B57" s="157" t="s">
        <v>1114</v>
      </c>
      <c r="C57" s="523" t="s">
        <v>1168</v>
      </c>
      <c r="D57" s="528">
        <v>2</v>
      </c>
      <c r="E57" s="960"/>
      <c r="F57" s="1114">
        <f t="shared" ref="F57:F105" si="0">D57*E57</f>
        <v>0</v>
      </c>
    </row>
    <row r="58" spans="1:6" ht="12.75" customHeight="1">
      <c r="A58" s="141"/>
      <c r="B58" s="157" t="s">
        <v>1115</v>
      </c>
      <c r="C58" s="523" t="s">
        <v>1168</v>
      </c>
      <c r="D58" s="528">
        <v>2</v>
      </c>
      <c r="E58" s="960"/>
      <c r="F58" s="1114">
        <f t="shared" si="0"/>
        <v>0</v>
      </c>
    </row>
    <row r="59" spans="1:6" ht="12.75" customHeight="1">
      <c r="A59" s="141"/>
      <c r="B59" s="157" t="s">
        <v>1116</v>
      </c>
      <c r="C59" s="523" t="s">
        <v>1168</v>
      </c>
      <c r="D59" s="528">
        <v>2</v>
      </c>
      <c r="E59" s="960"/>
      <c r="F59" s="1114">
        <f t="shared" si="0"/>
        <v>0</v>
      </c>
    </row>
    <row r="60" spans="1:6" ht="12.75" customHeight="1">
      <c r="A60" s="141"/>
      <c r="B60" s="157" t="s">
        <v>1117</v>
      </c>
      <c r="C60" s="523" t="s">
        <v>1168</v>
      </c>
      <c r="D60" s="528">
        <v>2</v>
      </c>
      <c r="E60" s="960"/>
      <c r="F60" s="1114">
        <f t="shared" si="0"/>
        <v>0</v>
      </c>
    </row>
    <row r="61" spans="1:6" ht="12.75" customHeight="1">
      <c r="A61" s="141"/>
      <c r="B61" s="157" t="s">
        <v>1118</v>
      </c>
      <c r="C61" s="523" t="s">
        <v>1168</v>
      </c>
      <c r="D61" s="528">
        <v>3</v>
      </c>
      <c r="E61" s="960"/>
      <c r="F61" s="1114">
        <f t="shared" si="0"/>
        <v>0</v>
      </c>
    </row>
    <row r="62" spans="1:6" ht="12.75" customHeight="1">
      <c r="A62" s="141"/>
      <c r="B62" s="157" t="s">
        <v>1119</v>
      </c>
      <c r="C62" s="523" t="s">
        <v>1168</v>
      </c>
      <c r="D62" s="528">
        <v>2</v>
      </c>
      <c r="E62" s="960"/>
      <c r="F62" s="1114">
        <f t="shared" si="0"/>
        <v>0</v>
      </c>
    </row>
    <row r="63" spans="1:6" ht="12.75" customHeight="1">
      <c r="A63" s="141"/>
      <c r="B63" s="157" t="s">
        <v>1120</v>
      </c>
      <c r="C63" s="523" t="s">
        <v>1168</v>
      </c>
      <c r="D63" s="528">
        <v>2</v>
      </c>
      <c r="E63" s="960"/>
      <c r="F63" s="1114">
        <f t="shared" si="0"/>
        <v>0</v>
      </c>
    </row>
    <row r="64" spans="1:6" ht="12.75" customHeight="1">
      <c r="A64" s="141"/>
      <c r="B64" s="157" t="s">
        <v>1121</v>
      </c>
      <c r="C64" s="523" t="s">
        <v>1168</v>
      </c>
      <c r="D64" s="528">
        <v>2</v>
      </c>
      <c r="E64" s="960"/>
      <c r="F64" s="1114">
        <f t="shared" si="0"/>
        <v>0</v>
      </c>
    </row>
    <row r="65" spans="1:6" ht="12.75" customHeight="1">
      <c r="A65" s="141"/>
      <c r="B65" s="157" t="s">
        <v>1095</v>
      </c>
      <c r="C65" s="523" t="s">
        <v>1168</v>
      </c>
      <c r="D65" s="528">
        <v>1</v>
      </c>
      <c r="E65" s="960"/>
      <c r="F65" s="1114">
        <f t="shared" si="0"/>
        <v>0</v>
      </c>
    </row>
    <row r="66" spans="1:6" ht="12.75" customHeight="1">
      <c r="A66" s="141"/>
      <c r="B66" s="157" t="s">
        <v>1096</v>
      </c>
      <c r="C66" s="523" t="s">
        <v>1168</v>
      </c>
      <c r="D66" s="528">
        <v>1</v>
      </c>
      <c r="E66" s="960"/>
      <c r="F66" s="1114">
        <f t="shared" si="0"/>
        <v>0</v>
      </c>
    </row>
    <row r="67" spans="1:6" ht="12.75" customHeight="1">
      <c r="A67" s="141"/>
      <c r="B67" s="157" t="s">
        <v>1097</v>
      </c>
      <c r="C67" s="523" t="s">
        <v>1168</v>
      </c>
      <c r="D67" s="528">
        <v>1</v>
      </c>
      <c r="E67" s="960"/>
      <c r="F67" s="1114">
        <f t="shared" si="0"/>
        <v>0</v>
      </c>
    </row>
    <row r="68" spans="1:6" ht="12.75" customHeight="1">
      <c r="A68" s="141"/>
      <c r="B68" s="157" t="s">
        <v>1101</v>
      </c>
      <c r="C68" s="523" t="s">
        <v>1168</v>
      </c>
      <c r="D68" s="528">
        <v>1</v>
      </c>
      <c r="E68" s="960"/>
      <c r="F68" s="1114">
        <f t="shared" si="0"/>
        <v>0</v>
      </c>
    </row>
    <row r="69" spans="1:6" ht="12.75" customHeight="1">
      <c r="A69" s="141"/>
      <c r="B69" s="157" t="s">
        <v>1102</v>
      </c>
      <c r="C69" s="523" t="s">
        <v>1168</v>
      </c>
      <c r="D69" s="528">
        <v>2</v>
      </c>
      <c r="E69" s="960"/>
      <c r="F69" s="1114">
        <f t="shared" si="0"/>
        <v>0</v>
      </c>
    </row>
    <row r="70" spans="1:6" ht="12.75" customHeight="1">
      <c r="A70" s="141"/>
      <c r="B70" s="157" t="s">
        <v>1103</v>
      </c>
      <c r="C70" s="523" t="s">
        <v>1168</v>
      </c>
      <c r="D70" s="528">
        <v>2</v>
      </c>
      <c r="E70" s="960"/>
      <c r="F70" s="1114">
        <f t="shared" si="0"/>
        <v>0</v>
      </c>
    </row>
    <row r="71" spans="1:6" ht="12.75" customHeight="1">
      <c r="A71" s="141"/>
      <c r="B71" s="157" t="s">
        <v>1104</v>
      </c>
      <c r="C71" s="523" t="s">
        <v>1168</v>
      </c>
      <c r="D71" s="528">
        <v>2</v>
      </c>
      <c r="E71" s="960"/>
      <c r="F71" s="1114">
        <f t="shared" si="0"/>
        <v>0</v>
      </c>
    </row>
    <row r="72" spans="1:6" ht="12.75" customHeight="1">
      <c r="A72" s="141"/>
      <c r="B72" s="157" t="s">
        <v>1105</v>
      </c>
      <c r="C72" s="523" t="s">
        <v>1168</v>
      </c>
      <c r="D72" s="528">
        <v>2</v>
      </c>
      <c r="E72" s="960"/>
      <c r="F72" s="1114">
        <f t="shared" si="0"/>
        <v>0</v>
      </c>
    </row>
    <row r="73" spans="1:6" ht="12.75" customHeight="1">
      <c r="A73" s="141"/>
      <c r="B73" s="157" t="s">
        <v>1106</v>
      </c>
      <c r="C73" s="523" t="s">
        <v>1168</v>
      </c>
      <c r="D73" s="528">
        <v>1</v>
      </c>
      <c r="E73" s="960"/>
      <c r="F73" s="1114">
        <f t="shared" si="0"/>
        <v>0</v>
      </c>
    </row>
    <row r="74" spans="1:6" ht="12.75" customHeight="1">
      <c r="A74" s="141"/>
      <c r="B74" s="157" t="s">
        <v>1107</v>
      </c>
      <c r="C74" s="523" t="s">
        <v>1168</v>
      </c>
      <c r="D74" s="528">
        <v>2</v>
      </c>
      <c r="E74" s="960"/>
      <c r="F74" s="1114">
        <f t="shared" si="0"/>
        <v>0</v>
      </c>
    </row>
    <row r="75" spans="1:6" ht="12.75" customHeight="1">
      <c r="A75" s="141"/>
      <c r="B75" s="157" t="s">
        <v>864</v>
      </c>
      <c r="C75" s="523" t="s">
        <v>1168</v>
      </c>
      <c r="D75" s="528">
        <v>2</v>
      </c>
      <c r="E75" s="960"/>
      <c r="F75" s="1114">
        <f t="shared" si="0"/>
        <v>0</v>
      </c>
    </row>
    <row r="76" spans="1:6" ht="12.75" customHeight="1">
      <c r="A76" s="141"/>
      <c r="B76" s="157" t="s">
        <v>865</v>
      </c>
      <c r="C76" s="523" t="s">
        <v>1168</v>
      </c>
      <c r="D76" s="528">
        <v>1</v>
      </c>
      <c r="E76" s="960"/>
      <c r="F76" s="1114">
        <f t="shared" si="0"/>
        <v>0</v>
      </c>
    </row>
    <row r="77" spans="1:6" ht="12.75" customHeight="1">
      <c r="A77" s="141"/>
      <c r="B77" s="157" t="s">
        <v>866</v>
      </c>
      <c r="C77" s="523" t="s">
        <v>1168</v>
      </c>
      <c r="D77" s="528">
        <v>2</v>
      </c>
      <c r="E77" s="960"/>
      <c r="F77" s="1114">
        <f t="shared" si="0"/>
        <v>0</v>
      </c>
    </row>
    <row r="78" spans="1:6" ht="12.75" customHeight="1">
      <c r="A78" s="141"/>
      <c r="B78" s="157" t="s">
        <v>867</v>
      </c>
      <c r="C78" s="523" t="s">
        <v>1168</v>
      </c>
      <c r="D78" s="528">
        <v>3</v>
      </c>
      <c r="E78" s="960"/>
      <c r="F78" s="1114">
        <f t="shared" si="0"/>
        <v>0</v>
      </c>
    </row>
    <row r="79" spans="1:6" ht="12.75" customHeight="1">
      <c r="A79" s="141"/>
      <c r="B79" s="157" t="s">
        <v>868</v>
      </c>
      <c r="C79" s="523" t="s">
        <v>1168</v>
      </c>
      <c r="D79" s="528">
        <v>2</v>
      </c>
      <c r="E79" s="960"/>
      <c r="F79" s="1114">
        <f t="shared" si="0"/>
        <v>0</v>
      </c>
    </row>
    <row r="80" spans="1:6" ht="12.75" customHeight="1">
      <c r="A80" s="141"/>
      <c r="B80" s="157" t="s">
        <v>869</v>
      </c>
      <c r="C80" s="523" t="s">
        <v>1168</v>
      </c>
      <c r="D80" s="528">
        <v>8</v>
      </c>
      <c r="E80" s="960"/>
      <c r="F80" s="1114">
        <f t="shared" si="0"/>
        <v>0</v>
      </c>
    </row>
    <row r="81" spans="1:6" ht="12.75" customHeight="1">
      <c r="A81" s="141"/>
      <c r="B81" s="157" t="s">
        <v>870</v>
      </c>
      <c r="C81" s="523" t="s">
        <v>1168</v>
      </c>
      <c r="D81" s="528">
        <v>2</v>
      </c>
      <c r="E81" s="960"/>
      <c r="F81" s="1114">
        <f t="shared" si="0"/>
        <v>0</v>
      </c>
    </row>
    <row r="82" spans="1:6" ht="12.75" customHeight="1">
      <c r="A82" s="141"/>
      <c r="B82" s="157" t="s">
        <v>872</v>
      </c>
      <c r="C82" s="523" t="s">
        <v>1168</v>
      </c>
      <c r="D82" s="528">
        <v>1</v>
      </c>
      <c r="E82" s="960"/>
      <c r="F82" s="1114">
        <f t="shared" si="0"/>
        <v>0</v>
      </c>
    </row>
    <row r="83" spans="1:6" ht="12.75" customHeight="1">
      <c r="A83" s="141"/>
      <c r="B83" s="157" t="s">
        <v>873</v>
      </c>
      <c r="C83" s="523" t="s">
        <v>1168</v>
      </c>
      <c r="D83" s="528">
        <v>1</v>
      </c>
      <c r="E83" s="960"/>
      <c r="F83" s="1114">
        <f t="shared" si="0"/>
        <v>0</v>
      </c>
    </row>
    <row r="84" spans="1:6" ht="12.75" customHeight="1">
      <c r="A84" s="141"/>
      <c r="B84" s="157" t="s">
        <v>875</v>
      </c>
      <c r="C84" s="523" t="s">
        <v>1168</v>
      </c>
      <c r="D84" s="528">
        <v>20</v>
      </c>
      <c r="E84" s="960"/>
      <c r="F84" s="1114">
        <f t="shared" si="0"/>
        <v>0</v>
      </c>
    </row>
    <row r="85" spans="1:6" ht="12.75" customHeight="1">
      <c r="A85" s="141"/>
      <c r="B85" s="157" t="s">
        <v>876</v>
      </c>
      <c r="C85" s="523" t="s">
        <v>1168</v>
      </c>
      <c r="D85" s="528">
        <v>4</v>
      </c>
      <c r="E85" s="960"/>
      <c r="F85" s="1114">
        <f t="shared" si="0"/>
        <v>0</v>
      </c>
    </row>
    <row r="86" spans="1:6" ht="12.75" customHeight="1">
      <c r="A86" s="141"/>
      <c r="B86" s="157" t="s">
        <v>877</v>
      </c>
      <c r="C86" s="523" t="s">
        <v>1168</v>
      </c>
      <c r="D86" s="528">
        <v>1</v>
      </c>
      <c r="E86" s="960"/>
      <c r="F86" s="1114">
        <f t="shared" si="0"/>
        <v>0</v>
      </c>
    </row>
    <row r="87" spans="1:6" ht="12.75" customHeight="1">
      <c r="A87" s="141"/>
      <c r="B87" s="157" t="s">
        <v>878</v>
      </c>
      <c r="C87" s="523" t="s">
        <v>1168</v>
      </c>
      <c r="D87" s="528">
        <v>1</v>
      </c>
      <c r="E87" s="960"/>
      <c r="F87" s="1114">
        <f t="shared" si="0"/>
        <v>0</v>
      </c>
    </row>
    <row r="88" spans="1:6" ht="12.75" customHeight="1">
      <c r="A88" s="141"/>
      <c r="B88" s="157" t="s">
        <v>886</v>
      </c>
      <c r="C88" s="523" t="s">
        <v>1168</v>
      </c>
      <c r="D88" s="528">
        <v>2</v>
      </c>
      <c r="E88" s="960"/>
      <c r="F88" s="1114">
        <f t="shared" si="0"/>
        <v>0</v>
      </c>
    </row>
    <row r="89" spans="1:6" ht="12.75" customHeight="1">
      <c r="A89" s="141"/>
      <c r="B89" s="157" t="s">
        <v>887</v>
      </c>
      <c r="C89" s="523" t="s">
        <v>1168</v>
      </c>
      <c r="D89" s="528">
        <v>2</v>
      </c>
      <c r="E89" s="960"/>
      <c r="F89" s="1114">
        <f t="shared" si="0"/>
        <v>0</v>
      </c>
    </row>
    <row r="90" spans="1:6" ht="12.75" customHeight="1">
      <c r="A90" s="141"/>
      <c r="B90" s="157" t="s">
        <v>888</v>
      </c>
      <c r="C90" s="523" t="s">
        <v>1168</v>
      </c>
      <c r="D90" s="528">
        <v>1</v>
      </c>
      <c r="E90" s="960"/>
      <c r="F90" s="1114">
        <f t="shared" si="0"/>
        <v>0</v>
      </c>
    </row>
    <row r="91" spans="1:6" ht="12.75" customHeight="1">
      <c r="A91" s="141"/>
      <c r="B91" s="157" t="s">
        <v>889</v>
      </c>
      <c r="C91" s="523" t="s">
        <v>1168</v>
      </c>
      <c r="D91" s="528">
        <v>1</v>
      </c>
      <c r="E91" s="960"/>
      <c r="F91" s="1114">
        <f t="shared" si="0"/>
        <v>0</v>
      </c>
    </row>
    <row r="92" spans="1:6" ht="12.75" customHeight="1">
      <c r="A92" s="141"/>
      <c r="B92" s="157" t="s">
        <v>891</v>
      </c>
      <c r="C92" s="523" t="s">
        <v>1168</v>
      </c>
      <c r="D92" s="528">
        <v>1</v>
      </c>
      <c r="E92" s="960"/>
      <c r="F92" s="1114">
        <f t="shared" si="0"/>
        <v>0</v>
      </c>
    </row>
    <row r="93" spans="1:6" ht="12.75" customHeight="1">
      <c r="A93" s="141"/>
      <c r="B93" s="157" t="s">
        <v>890</v>
      </c>
      <c r="C93" s="523" t="s">
        <v>1168</v>
      </c>
      <c r="D93" s="528">
        <v>1</v>
      </c>
      <c r="E93" s="960"/>
      <c r="F93" s="1114">
        <f t="shared" si="0"/>
        <v>0</v>
      </c>
    </row>
    <row r="94" spans="1:6" ht="12.75" customHeight="1">
      <c r="A94" s="141"/>
      <c r="B94" s="157"/>
      <c r="C94" s="523"/>
      <c r="D94" s="528"/>
      <c r="E94" s="960"/>
      <c r="F94" s="1114">
        <f t="shared" si="0"/>
        <v>0</v>
      </c>
    </row>
    <row r="95" spans="1:6" ht="12.75" customHeight="1">
      <c r="A95" s="141"/>
      <c r="B95" s="157" t="s">
        <v>1122</v>
      </c>
      <c r="C95" s="523" t="s">
        <v>1168</v>
      </c>
      <c r="D95" s="528">
        <v>5</v>
      </c>
      <c r="E95" s="960"/>
      <c r="F95" s="1114">
        <f t="shared" si="0"/>
        <v>0</v>
      </c>
    </row>
    <row r="96" spans="1:6" ht="12.75" customHeight="1">
      <c r="A96" s="141"/>
      <c r="B96" s="157" t="s">
        <v>1124</v>
      </c>
      <c r="C96" s="523" t="s">
        <v>1168</v>
      </c>
      <c r="D96" s="528">
        <v>8</v>
      </c>
      <c r="E96" s="960"/>
      <c r="F96" s="1114">
        <f t="shared" si="0"/>
        <v>0</v>
      </c>
    </row>
    <row r="97" spans="1:10" ht="12.75" customHeight="1">
      <c r="A97" s="141"/>
      <c r="B97" s="157" t="s">
        <v>1123</v>
      </c>
      <c r="C97" s="523" t="s">
        <v>1168</v>
      </c>
      <c r="D97" s="528">
        <v>1</v>
      </c>
      <c r="E97" s="960"/>
      <c r="F97" s="1114">
        <f t="shared" si="0"/>
        <v>0</v>
      </c>
    </row>
    <row r="98" spans="1:10" ht="12.75" customHeight="1">
      <c r="A98" s="141"/>
      <c r="B98" s="157" t="s">
        <v>1125</v>
      </c>
      <c r="C98" s="523" t="s">
        <v>1168</v>
      </c>
      <c r="D98" s="528">
        <v>2</v>
      </c>
      <c r="E98" s="960"/>
      <c r="F98" s="1114">
        <f t="shared" si="0"/>
        <v>0</v>
      </c>
    </row>
    <row r="99" spans="1:10" ht="12.75" customHeight="1">
      <c r="A99" s="141"/>
      <c r="B99" s="157" t="s">
        <v>977</v>
      </c>
      <c r="C99" s="523" t="s">
        <v>1168</v>
      </c>
      <c r="D99" s="528">
        <v>2</v>
      </c>
      <c r="E99" s="960"/>
      <c r="F99" s="1114">
        <f t="shared" si="0"/>
        <v>0</v>
      </c>
    </row>
    <row r="100" spans="1:10" ht="12.75" customHeight="1">
      <c r="A100" s="141"/>
      <c r="B100" s="157" t="s">
        <v>978</v>
      </c>
      <c r="C100" s="523" t="s">
        <v>1168</v>
      </c>
      <c r="D100" s="528">
        <v>3</v>
      </c>
      <c r="E100" s="960"/>
      <c r="F100" s="1114">
        <f t="shared" si="0"/>
        <v>0</v>
      </c>
    </row>
    <row r="101" spans="1:10" ht="12.75" customHeight="1">
      <c r="A101" s="141"/>
      <c r="B101" s="157"/>
      <c r="C101" s="523"/>
      <c r="D101" s="528"/>
      <c r="E101" s="960"/>
      <c r="F101" s="1114">
        <f t="shared" si="0"/>
        <v>0</v>
      </c>
    </row>
    <row r="102" spans="1:10" ht="12.75" customHeight="1">
      <c r="A102" s="141"/>
      <c r="B102" s="157" t="s">
        <v>979</v>
      </c>
      <c r="C102" s="523" t="s">
        <v>1168</v>
      </c>
      <c r="D102" s="528">
        <v>2</v>
      </c>
      <c r="E102" s="960"/>
      <c r="F102" s="1114">
        <f t="shared" si="0"/>
        <v>0</v>
      </c>
    </row>
    <row r="103" spans="1:10" ht="12.75" customHeight="1">
      <c r="A103" s="141"/>
      <c r="B103" s="157" t="s">
        <v>980</v>
      </c>
      <c r="C103" s="523" t="s">
        <v>1168</v>
      </c>
      <c r="D103" s="528">
        <v>1</v>
      </c>
      <c r="E103" s="960"/>
      <c r="F103" s="1114">
        <f t="shared" si="0"/>
        <v>0</v>
      </c>
    </row>
    <row r="104" spans="1:10" ht="12.75" customHeight="1">
      <c r="A104" s="141"/>
      <c r="B104" s="157" t="s">
        <v>981</v>
      </c>
      <c r="C104" s="523" t="s">
        <v>1168</v>
      </c>
      <c r="D104" s="528">
        <v>1</v>
      </c>
      <c r="E104" s="960"/>
      <c r="F104" s="1114">
        <f t="shared" si="0"/>
        <v>0</v>
      </c>
    </row>
    <row r="105" spans="1:10" ht="12.75" customHeight="1">
      <c r="A105" s="141"/>
      <c r="B105" s="157"/>
      <c r="C105" s="523"/>
      <c r="D105" s="528"/>
      <c r="E105" s="960"/>
      <c r="F105" s="1114">
        <f t="shared" si="0"/>
        <v>0</v>
      </c>
    </row>
    <row r="106" spans="1:10" ht="12.75" customHeight="1">
      <c r="A106" s="141"/>
      <c r="B106" s="157" t="s">
        <v>879</v>
      </c>
      <c r="C106" s="523" t="s">
        <v>1168</v>
      </c>
      <c r="D106" s="528">
        <v>2</v>
      </c>
      <c r="E106" s="960"/>
      <c r="F106" s="1114">
        <f>D106*E106</f>
        <v>0</v>
      </c>
    </row>
    <row r="107" spans="1:10" ht="12.75" customHeight="1">
      <c r="A107" s="141"/>
      <c r="B107" s="157" t="s">
        <v>880</v>
      </c>
      <c r="C107" s="523" t="s">
        <v>1168</v>
      </c>
      <c r="D107" s="528">
        <v>3</v>
      </c>
      <c r="E107" s="960"/>
      <c r="F107" s="1114">
        <f>D107*E107</f>
        <v>0</v>
      </c>
    </row>
    <row r="108" spans="1:10" ht="12.75" customHeight="1">
      <c r="A108" s="141"/>
      <c r="B108" s="157" t="s">
        <v>881</v>
      </c>
      <c r="C108" s="523" t="s">
        <v>1168</v>
      </c>
      <c r="D108" s="528">
        <v>1</v>
      </c>
      <c r="E108" s="960"/>
      <c r="F108" s="1114">
        <f>D108*E108</f>
        <v>0</v>
      </c>
    </row>
    <row r="109" spans="1:10" ht="12.75" customHeight="1">
      <c r="A109" s="141"/>
      <c r="B109" s="157" t="s">
        <v>882</v>
      </c>
      <c r="C109" s="523" t="s">
        <v>1168</v>
      </c>
      <c r="D109" s="528">
        <v>1</v>
      </c>
      <c r="E109" s="960"/>
      <c r="F109" s="1114">
        <f>D109*E109</f>
        <v>0</v>
      </c>
      <c r="J109" s="526"/>
    </row>
    <row r="110" spans="1:10">
      <c r="A110" s="141"/>
      <c r="B110" s="157"/>
      <c r="C110" s="523"/>
      <c r="D110" s="528"/>
      <c r="E110" s="960"/>
      <c r="F110" s="1114"/>
    </row>
    <row r="111" spans="1:10">
      <c r="A111" s="215"/>
      <c r="B111" s="219" t="s">
        <v>1078</v>
      </c>
      <c r="C111" s="222"/>
      <c r="D111" s="223"/>
      <c r="E111" s="1124"/>
      <c r="F111" s="1128">
        <f>SUM(F56:F109)</f>
        <v>0</v>
      </c>
    </row>
    <row r="112" spans="1:10" s="163" customFormat="1">
      <c r="A112" s="350"/>
      <c r="B112" s="351"/>
      <c r="C112" s="415"/>
      <c r="D112" s="416"/>
      <c r="E112" s="1118"/>
      <c r="F112" s="1222"/>
    </row>
    <row r="113" spans="1:6" s="208" customFormat="1">
      <c r="A113" s="423" t="s">
        <v>959</v>
      </c>
      <c r="B113" s="424" t="s">
        <v>1066</v>
      </c>
      <c r="C113" s="425"/>
      <c r="D113" s="426"/>
      <c r="E113" s="1087"/>
      <c r="F113" s="1223"/>
    </row>
    <row r="114" spans="1:6" s="136" customFormat="1">
      <c r="A114" s="350"/>
      <c r="B114" s="427"/>
      <c r="C114" s="415"/>
      <c r="D114" s="416"/>
      <c r="E114" s="1118"/>
      <c r="F114" s="1222"/>
    </row>
    <row r="115" spans="1:6">
      <c r="A115" s="428"/>
      <c r="B115" s="429" t="s">
        <v>1156</v>
      </c>
      <c r="C115" s="430" t="s">
        <v>1157</v>
      </c>
      <c r="D115" s="431" t="s">
        <v>1158</v>
      </c>
      <c r="E115" s="1129" t="s">
        <v>1159</v>
      </c>
      <c r="F115" s="1225" t="s">
        <v>1160</v>
      </c>
    </row>
    <row r="116" spans="1:6" s="143" customFormat="1">
      <c r="A116" s="350"/>
      <c r="B116" s="351"/>
      <c r="C116" s="415"/>
      <c r="D116" s="416"/>
      <c r="E116" s="1130"/>
      <c r="F116" s="1226"/>
    </row>
    <row r="117" spans="1:6" s="529" customFormat="1" ht="95.25" customHeight="1">
      <c r="A117" s="350" t="s">
        <v>1161</v>
      </c>
      <c r="B117" s="432" t="s">
        <v>997</v>
      </c>
      <c r="C117" s="351" t="s">
        <v>1164</v>
      </c>
      <c r="D117" s="351">
        <v>120.8</v>
      </c>
      <c r="E117" s="1132"/>
      <c r="F117" s="992">
        <f t="shared" ref="F117:F119" si="1">D117*E117</f>
        <v>0</v>
      </c>
    </row>
    <row r="118" spans="1:6" s="529" customFormat="1" ht="13.8">
      <c r="A118" s="350"/>
      <c r="B118" s="351"/>
      <c r="C118" s="351"/>
      <c r="D118" s="351"/>
      <c r="E118" s="1132"/>
      <c r="F118" s="1197"/>
    </row>
    <row r="119" spans="1:6" s="529" customFormat="1" ht="79.2">
      <c r="A119" s="350" t="s">
        <v>1163</v>
      </c>
      <c r="B119" s="432" t="s">
        <v>885</v>
      </c>
      <c r="C119" s="351" t="s">
        <v>1164</v>
      </c>
      <c r="D119" s="351">
        <v>60</v>
      </c>
      <c r="E119" s="1132"/>
      <c r="F119" s="992">
        <f t="shared" si="1"/>
        <v>0</v>
      </c>
    </row>
    <row r="120" spans="1:6" s="529" customFormat="1" ht="13.8">
      <c r="A120" s="433"/>
      <c r="B120" s="434"/>
      <c r="C120" s="435"/>
      <c r="D120" s="436"/>
      <c r="E120" s="1133"/>
      <c r="F120" s="1227"/>
    </row>
    <row r="121" spans="1:6" s="333" customFormat="1">
      <c r="A121" s="156"/>
      <c r="B121" s="332"/>
      <c r="C121" s="161"/>
      <c r="D121" s="162"/>
      <c r="E121" s="1130"/>
      <c r="F121" s="992"/>
    </row>
    <row r="122" spans="1:6" s="211" customFormat="1">
      <c r="A122" s="215"/>
      <c r="B122" s="219" t="s">
        <v>1225</v>
      </c>
      <c r="C122" s="222"/>
      <c r="D122" s="223"/>
      <c r="E122" s="1124"/>
      <c r="F122" s="1092">
        <f>SUM(F117:F120)</f>
        <v>0</v>
      </c>
    </row>
    <row r="123" spans="1:6" s="333" customFormat="1">
      <c r="A123" s="156"/>
      <c r="B123" s="332"/>
      <c r="C123" s="161"/>
      <c r="D123" s="162"/>
      <c r="E123" s="1130"/>
      <c r="F123" s="1086"/>
    </row>
    <row r="124" spans="1:6">
      <c r="A124" s="167"/>
      <c r="B124" s="139"/>
      <c r="C124" s="168"/>
      <c r="D124" s="140"/>
      <c r="E124" s="1134"/>
      <c r="F124" s="1121"/>
    </row>
    <row r="125" spans="1:6" s="169" customFormat="1">
      <c r="A125" s="423" t="s">
        <v>1197</v>
      </c>
      <c r="B125" s="424" t="s">
        <v>911</v>
      </c>
      <c r="C125" s="437"/>
      <c r="D125" s="438"/>
      <c r="E125" s="1135"/>
      <c r="F125" s="1228"/>
    </row>
    <row r="126" spans="1:6" s="136" customFormat="1">
      <c r="A126" s="350"/>
      <c r="B126" s="427"/>
      <c r="C126" s="415"/>
      <c r="D126" s="416"/>
      <c r="E126" s="1118"/>
      <c r="F126" s="1222"/>
    </row>
    <row r="127" spans="1:6">
      <c r="A127" s="428"/>
      <c r="B127" s="429" t="s">
        <v>1156</v>
      </c>
      <c r="C127" s="430" t="s">
        <v>1157</v>
      </c>
      <c r="D127" s="431" t="s">
        <v>1158</v>
      </c>
      <c r="E127" s="1129" t="s">
        <v>1159</v>
      </c>
      <c r="F127" s="1225" t="s">
        <v>1160</v>
      </c>
    </row>
    <row r="128" spans="1:6">
      <c r="A128" s="218"/>
      <c r="B128" s="166"/>
      <c r="C128" s="181"/>
      <c r="D128" s="182"/>
      <c r="E128" s="1130"/>
    </row>
    <row r="129" spans="1:6">
      <c r="A129" s="218"/>
      <c r="B129" s="166" t="s">
        <v>961</v>
      </c>
      <c r="C129" s="181"/>
      <c r="D129" s="182"/>
      <c r="E129" s="1130"/>
    </row>
    <row r="130" spans="1:6" ht="79.2">
      <c r="A130" s="218"/>
      <c r="B130" s="166" t="s">
        <v>962</v>
      </c>
      <c r="C130" s="181"/>
      <c r="D130" s="182"/>
      <c r="E130" s="1130"/>
    </row>
    <row r="131" spans="1:6" ht="52.8">
      <c r="A131" s="218"/>
      <c r="B131" s="166" t="s">
        <v>963</v>
      </c>
      <c r="C131" s="181"/>
      <c r="D131" s="182"/>
      <c r="E131" s="1130"/>
    </row>
    <row r="132" spans="1:6" ht="39.6">
      <c r="A132" s="218"/>
      <c r="B132" s="166" t="s">
        <v>964</v>
      </c>
      <c r="C132" s="181"/>
      <c r="D132" s="182"/>
      <c r="E132" s="1130"/>
    </row>
    <row r="133" spans="1:6" ht="52.8">
      <c r="A133" s="218"/>
      <c r="B133" s="166" t="s">
        <v>965</v>
      </c>
      <c r="C133" s="181"/>
      <c r="D133" s="182"/>
      <c r="E133" s="1130"/>
    </row>
    <row r="134" spans="1:6" ht="66">
      <c r="A134" s="218"/>
      <c r="B134" s="166" t="s">
        <v>1043</v>
      </c>
      <c r="C134" s="181"/>
      <c r="D134" s="182"/>
      <c r="E134" s="1130"/>
    </row>
    <row r="135" spans="1:6" ht="26.4">
      <c r="A135" s="156"/>
      <c r="B135" s="334" t="s">
        <v>1044</v>
      </c>
      <c r="C135" s="161"/>
      <c r="D135" s="162"/>
      <c r="E135" s="1130"/>
    </row>
    <row r="136" spans="1:6">
      <c r="A136" s="156"/>
      <c r="B136" s="334"/>
      <c r="C136" s="161"/>
      <c r="D136" s="162"/>
      <c r="E136" s="1130"/>
    </row>
    <row r="137" spans="1:6" s="1" customFormat="1" ht="55.2">
      <c r="A137" s="339" t="s">
        <v>1169</v>
      </c>
      <c r="B137" s="272" t="s">
        <v>1260</v>
      </c>
      <c r="C137" s="273" t="s">
        <v>1168</v>
      </c>
      <c r="D137" s="274">
        <v>4</v>
      </c>
      <c r="E137" s="1133"/>
      <c r="F137" s="992">
        <f>D137*E137</f>
        <v>0</v>
      </c>
    </row>
    <row r="138" spans="1:6" s="1" customFormat="1" ht="13.8">
      <c r="A138" s="339"/>
      <c r="B138" s="272"/>
      <c r="C138" s="273"/>
      <c r="D138" s="274"/>
      <c r="E138" s="1133"/>
      <c r="F138" s="1227"/>
    </row>
    <row r="139" spans="1:6" s="136" customFormat="1">
      <c r="A139" s="350"/>
      <c r="B139" s="439"/>
      <c r="C139" s="417"/>
      <c r="D139" s="418"/>
      <c r="E139" s="1118"/>
      <c r="F139" s="1222"/>
    </row>
    <row r="140" spans="1:6" s="1" customFormat="1" ht="41.4">
      <c r="A140" s="339" t="s">
        <v>1170</v>
      </c>
      <c r="B140" s="272" t="s">
        <v>1136</v>
      </c>
      <c r="C140" s="273" t="s">
        <v>1168</v>
      </c>
      <c r="D140" s="274">
        <v>1</v>
      </c>
      <c r="E140" s="1133"/>
      <c r="F140" s="992">
        <f t="shared" ref="F140:F142" si="2">D140*E140</f>
        <v>0</v>
      </c>
    </row>
    <row r="141" spans="1:6" s="1" customFormat="1" ht="13.8">
      <c r="A141" s="339"/>
      <c r="B141" s="272"/>
      <c r="C141" s="273"/>
      <c r="D141" s="274"/>
      <c r="E141" s="1133"/>
      <c r="F141" s="1227"/>
    </row>
    <row r="142" spans="1:6" s="1" customFormat="1" ht="41.4">
      <c r="A142" s="339" t="s">
        <v>1174</v>
      </c>
      <c r="B142" s="272" t="s">
        <v>1009</v>
      </c>
      <c r="C142" s="273" t="s">
        <v>1168</v>
      </c>
      <c r="D142" s="274">
        <v>3</v>
      </c>
      <c r="E142" s="1133"/>
      <c r="F142" s="992">
        <f t="shared" si="2"/>
        <v>0</v>
      </c>
    </row>
    <row r="143" spans="1:6" s="333" customFormat="1">
      <c r="A143" s="156"/>
      <c r="B143" s="332"/>
      <c r="C143" s="161"/>
      <c r="D143" s="162"/>
      <c r="E143" s="1130"/>
      <c r="F143" s="992"/>
    </row>
    <row r="144" spans="1:6" s="211" customFormat="1">
      <c r="A144" s="215"/>
      <c r="B144" s="219" t="s">
        <v>966</v>
      </c>
      <c r="C144" s="222"/>
      <c r="D144" s="223"/>
      <c r="E144" s="1124"/>
      <c r="F144" s="1092">
        <f>SUM(F129:F142)</f>
        <v>0</v>
      </c>
    </row>
    <row r="145" spans="1:6" s="211" customFormat="1">
      <c r="A145" s="314"/>
      <c r="B145" s="518"/>
      <c r="C145" s="519"/>
      <c r="D145" s="309"/>
      <c r="E145" s="1136"/>
      <c r="F145" s="1137"/>
    </row>
    <row r="146" spans="1:6" s="163" customFormat="1">
      <c r="A146" s="156"/>
      <c r="B146" s="133"/>
      <c r="C146" s="174"/>
      <c r="D146" s="175"/>
      <c r="E146" s="1103"/>
      <c r="F146" s="1086"/>
    </row>
    <row r="147" spans="1:6" s="224" customFormat="1">
      <c r="A147" s="262" t="s">
        <v>1212</v>
      </c>
      <c r="B147" s="137" t="s">
        <v>1079</v>
      </c>
      <c r="C147" s="209"/>
      <c r="D147" s="210"/>
      <c r="E147" s="1138"/>
      <c r="F147" s="1137"/>
    </row>
    <row r="148" spans="1:6" s="163" customFormat="1">
      <c r="A148" s="401"/>
      <c r="B148" s="402"/>
      <c r="C148" s="399"/>
      <c r="D148" s="400"/>
      <c r="E148" s="1087"/>
      <c r="F148" s="1223"/>
    </row>
    <row r="149" spans="1:6" s="163" customFormat="1">
      <c r="A149" s="419"/>
      <c r="B149" s="420" t="s">
        <v>1156</v>
      </c>
      <c r="C149" s="421" t="s">
        <v>1157</v>
      </c>
      <c r="D149" s="422" t="s">
        <v>1158</v>
      </c>
      <c r="E149" s="1125" t="s">
        <v>1159</v>
      </c>
      <c r="F149" s="1224" t="s">
        <v>1160</v>
      </c>
    </row>
    <row r="150" spans="1:6" s="163" customFormat="1">
      <c r="A150" s="156"/>
      <c r="B150" s="186"/>
      <c r="C150" s="187"/>
      <c r="D150" s="162"/>
      <c r="E150" s="1130"/>
      <c r="F150" s="1086"/>
    </row>
    <row r="151" spans="1:6" ht="145.19999999999999">
      <c r="A151" s="156" t="s">
        <v>1161</v>
      </c>
      <c r="B151" s="189" t="s">
        <v>976</v>
      </c>
      <c r="C151" s="187" t="s">
        <v>604</v>
      </c>
      <c r="D151" s="162">
        <v>33.380000000000003</v>
      </c>
      <c r="E151" s="1130"/>
      <c r="F151" s="992">
        <f>D151*E151</f>
        <v>0</v>
      </c>
    </row>
    <row r="152" spans="1:6">
      <c r="A152" s="156"/>
      <c r="B152" s="531" t="s">
        <v>1080</v>
      </c>
      <c r="C152" s="187" t="s">
        <v>958</v>
      </c>
      <c r="D152" s="162">
        <v>40.799999999999997</v>
      </c>
      <c r="E152" s="1130"/>
      <c r="F152" s="992">
        <f>D152*E152</f>
        <v>0</v>
      </c>
    </row>
    <row r="153" spans="1:6">
      <c r="A153" s="156"/>
      <c r="B153" s="189"/>
      <c r="C153" s="187"/>
      <c r="D153" s="162"/>
      <c r="E153" s="1130"/>
      <c r="F153" s="992"/>
    </row>
    <row r="154" spans="1:6">
      <c r="A154" s="156"/>
      <c r="B154" s="188"/>
      <c r="C154" s="187"/>
      <c r="D154" s="162"/>
      <c r="E154" s="1130"/>
    </row>
    <row r="155" spans="1:6" s="211" customFormat="1">
      <c r="A155" s="215"/>
      <c r="B155" s="219" t="s">
        <v>1081</v>
      </c>
      <c r="C155" s="222"/>
      <c r="D155" s="223"/>
      <c r="E155" s="1139"/>
      <c r="F155" s="1092">
        <f>SUM(F150:F153)</f>
        <v>0</v>
      </c>
    </row>
    <row r="157" spans="1:6" s="176" customFormat="1">
      <c r="A157" s="164"/>
      <c r="B157" s="133"/>
      <c r="C157" s="174"/>
      <c r="D157" s="175"/>
      <c r="E157" s="1103"/>
      <c r="F157" s="1086"/>
    </row>
    <row r="159" spans="1:6">
      <c r="A159" s="146"/>
      <c r="B159" s="183"/>
      <c r="C159" s="184"/>
      <c r="D159" s="185"/>
      <c r="E159" s="1134"/>
    </row>
    <row r="168" spans="1:6" s="159" customFormat="1">
      <c r="A168" s="164"/>
      <c r="B168" s="133"/>
      <c r="C168" s="174"/>
      <c r="D168" s="175"/>
      <c r="E168" s="1103"/>
      <c r="F168" s="1086"/>
    </row>
    <row r="170" spans="1:6">
      <c r="B170" s="159"/>
      <c r="C170" s="158"/>
      <c r="D170" s="165"/>
      <c r="E170" s="1140"/>
      <c r="F170" s="1141"/>
    </row>
    <row r="171" spans="1:6" s="163" customFormat="1">
      <c r="A171" s="164"/>
      <c r="B171" s="133"/>
      <c r="C171" s="174"/>
      <c r="D171" s="175"/>
      <c r="E171" s="1103"/>
      <c r="F171" s="1086"/>
    </row>
  </sheetData>
  <sheetProtection algorithmName="SHA-512" hashValue="BNak+HHw3G1BfvpElO6GDn5USYO0VSu4FU/aFelmji1i4AJsYLCNkGZ9b4dzd9NvU6qzkam1+5NYpyb6RFrxGg==" saltValue="GszztMwvbzF0qNStMzIF8g==" spinCount="100000" sheet="1" objects="1" scenarios="1"/>
  <protectedRanges>
    <protectedRange sqref="E173:F65089" name="Obseg5_11"/>
    <protectedRange sqref="E146:F146" name="Obseg5"/>
    <protectedRange sqref="F143 F123 F121" name="Obseg5_4_4_7_1"/>
    <protectedRange sqref="E121 E144:F145 E128:F136 E122:F122 E123 E143" name="Obseg5_13_1"/>
    <protectedRange sqref="E147:F147 E8:F8" name="Obseg5_15_1"/>
    <protectedRange sqref="F170" name="Obseg5_4_4_10_1"/>
    <protectedRange sqref="E151" name="Obseg5_19_1"/>
    <protectedRange sqref="F150" name="Obseg5_4_1_16_1"/>
    <protectedRange sqref="E152 E153:F155 E150" name="Obseg5_8_1_1"/>
    <protectedRange sqref="E170" name="Obseg5_20_1"/>
    <protectedRange sqref="E124:F124" name="Obseg5_11_1_1"/>
    <protectedRange sqref="E159:F159" name="Obseg5_20_3"/>
    <protectedRange sqref="F19:F20 F117 F119 F140 F151:F152 F142 F49:F110" name="Obseg5_4_4_7_1_1"/>
    <protectedRange sqref="E111:F111 E17:F18 E11:F11" name="Obseg5_15_1_1"/>
    <protectedRange sqref="E19:E20 J109 E49:E110" name="Obseg5_3_1_2_1"/>
    <protectedRange sqref="F21:F42" name="Obseg5_4_4_7_1_1_1"/>
    <protectedRange sqref="E21 E24:E42" name="Obseg5_3_1_2_1_3"/>
    <protectedRange sqref="F43:F48" name="Obseg5_4_4_7_1_1_2"/>
    <protectedRange sqref="E43:E48" name="Obseg5_3_1_2_1_4"/>
    <protectedRange sqref="E22:E23" name="Obseg5_3_1_2_1_3_1"/>
    <protectedRange sqref="F1" name="Obseg5_14_1_1"/>
    <protectedRange sqref="F137" name="Obseg5_4_4_7_1_1_3"/>
  </protectedRanges>
  <phoneticPr fontId="113" type="noConversion"/>
  <pageMargins left="0.7" right="0.7" top="0.75" bottom="0.75" header="0.3" footer="0.3"/>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G32"/>
  <sheetViews>
    <sheetView workbookViewId="0">
      <selection activeCell="E14" sqref="E14"/>
    </sheetView>
  </sheetViews>
  <sheetFormatPr defaultColWidth="9.109375" defaultRowHeight="13.8"/>
  <cols>
    <col min="1" max="1" width="6" style="479" customWidth="1"/>
    <col min="2" max="2" width="49.33203125" style="477" customWidth="1"/>
    <col min="3" max="3" width="9.109375" style="477"/>
    <col min="4" max="4" width="10.109375" style="477" bestFit="1" customWidth="1"/>
    <col min="5" max="5" width="13" style="1164" customWidth="1"/>
    <col min="6" max="6" width="15.33203125" style="1165" customWidth="1"/>
    <col min="7" max="16384" width="9.109375" style="270"/>
  </cols>
  <sheetData>
    <row r="1" spans="1:7" ht="14.4" thickBot="1">
      <c r="A1" s="265" t="s">
        <v>1228</v>
      </c>
      <c r="B1" s="245" t="s">
        <v>993</v>
      </c>
      <c r="C1" s="246"/>
      <c r="D1" s="247"/>
      <c r="E1" s="1142"/>
      <c r="F1" s="1143"/>
    </row>
    <row r="2" spans="1:7">
      <c r="A2" s="278"/>
      <c r="B2" s="267"/>
      <c r="C2" s="268"/>
      <c r="D2" s="269"/>
      <c r="E2" s="1144"/>
      <c r="F2" s="1145"/>
    </row>
    <row r="3" spans="1:7" s="172" customFormat="1" ht="13.2">
      <c r="A3" s="167"/>
      <c r="B3" s="225" t="s">
        <v>582</v>
      </c>
      <c r="C3" s="168"/>
      <c r="D3" s="140"/>
      <c r="E3" s="1146"/>
      <c r="F3" s="1121"/>
    </row>
    <row r="4" spans="1:7">
      <c r="A4" s="337"/>
      <c r="B4" s="267"/>
      <c r="C4" s="268"/>
      <c r="D4" s="269"/>
      <c r="E4" s="1144"/>
      <c r="F4" s="1145"/>
    </row>
    <row r="5" spans="1:7" s="288" customFormat="1" ht="13.2">
      <c r="A5" s="355" t="s">
        <v>998</v>
      </c>
      <c r="B5" s="354" t="s">
        <v>1068</v>
      </c>
      <c r="C5" s="453" t="s">
        <v>901</v>
      </c>
      <c r="D5" s="336" t="s">
        <v>900</v>
      </c>
      <c r="E5" s="1147"/>
      <c r="F5" s="1148">
        <f>F16</f>
        <v>0</v>
      </c>
    </row>
    <row r="6" spans="1:7">
      <c r="A6" s="337"/>
      <c r="B6" s="267"/>
      <c r="C6" s="268"/>
      <c r="D6" s="269"/>
      <c r="E6" s="1144"/>
      <c r="F6" s="1145"/>
    </row>
    <row r="7" spans="1:7" s="208" customFormat="1" ht="13.2">
      <c r="A7" s="215"/>
      <c r="B7" s="287" t="s">
        <v>583</v>
      </c>
      <c r="C7" s="222"/>
      <c r="D7" s="223"/>
      <c r="E7" s="1124"/>
      <c r="F7" s="1092">
        <f>SUM(F5:F5)</f>
        <v>0</v>
      </c>
    </row>
    <row r="8" spans="1:7" ht="14.4">
      <c r="A8" s="454"/>
      <c r="B8" s="267"/>
      <c r="C8" s="455"/>
      <c r="D8" s="456"/>
      <c r="E8" s="1149"/>
      <c r="F8" s="1150"/>
    </row>
    <row r="9" spans="1:7" ht="14.4">
      <c r="A9" s="454"/>
      <c r="B9" s="457"/>
      <c r="C9" s="455"/>
      <c r="D9" s="456"/>
      <c r="E9" s="1149"/>
      <c r="F9" s="1150"/>
    </row>
    <row r="10" spans="1:7" s="286" customFormat="1">
      <c r="A10" s="458" t="s">
        <v>998</v>
      </c>
      <c r="B10" s="464" t="s">
        <v>1068</v>
      </c>
      <c r="C10" s="470" t="s">
        <v>901</v>
      </c>
      <c r="D10" s="471" t="s">
        <v>900</v>
      </c>
      <c r="E10" s="1151"/>
      <c r="F10" s="1152"/>
    </row>
    <row r="11" spans="1:7" s="279" customFormat="1">
      <c r="A11" s="458"/>
      <c r="B11" s="465"/>
      <c r="C11" s="459"/>
      <c r="D11" s="460"/>
      <c r="E11" s="1153"/>
      <c r="F11" s="1154"/>
    </row>
    <row r="12" spans="1:7" s="281" customFormat="1">
      <c r="A12" s="472"/>
      <c r="B12" s="473" t="s">
        <v>1156</v>
      </c>
      <c r="C12" s="474" t="s">
        <v>1157</v>
      </c>
      <c r="D12" s="475" t="s">
        <v>1158</v>
      </c>
      <c r="E12" s="1155" t="s">
        <v>1159</v>
      </c>
      <c r="F12" s="1156" t="s">
        <v>1160</v>
      </c>
      <c r="G12" s="270"/>
    </row>
    <row r="13" spans="1:7" s="279" customFormat="1">
      <c r="A13" s="458"/>
      <c r="B13" s="465"/>
      <c r="C13" s="459"/>
      <c r="D13" s="460"/>
      <c r="E13" s="1153"/>
      <c r="F13" s="1154"/>
    </row>
    <row r="14" spans="1:7" s="280" customFormat="1" ht="96.6">
      <c r="A14" s="532" t="s">
        <v>1161</v>
      </c>
      <c r="B14" s="533" t="s">
        <v>999</v>
      </c>
      <c r="C14" s="468" t="s">
        <v>1162</v>
      </c>
      <c r="D14" s="469">
        <v>116.5</v>
      </c>
      <c r="E14" s="1259"/>
      <c r="F14" s="1157">
        <f>D14*E14</f>
        <v>0</v>
      </c>
    </row>
    <row r="15" spans="1:7" s="279" customFormat="1">
      <c r="A15" s="466"/>
      <c r="B15" s="467"/>
      <c r="C15" s="468"/>
      <c r="D15" s="469"/>
      <c r="E15" s="1158"/>
      <c r="F15" s="1159"/>
    </row>
    <row r="16" spans="1:7" s="283" customFormat="1" ht="14.4">
      <c r="A16" s="476"/>
      <c r="B16" s="461" t="s">
        <v>1069</v>
      </c>
      <c r="C16" s="462"/>
      <c r="D16" s="463"/>
      <c r="E16" s="1160"/>
      <c r="F16" s="1161">
        <f>SUM(F14:F15)</f>
        <v>0</v>
      </c>
    </row>
    <row r="17" spans="1:6" s="282" customFormat="1" ht="14.4">
      <c r="A17" s="338"/>
      <c r="B17" s="271"/>
      <c r="C17" s="284"/>
      <c r="D17" s="285"/>
      <c r="E17" s="1162"/>
      <c r="F17" s="1163"/>
    </row>
    <row r="18" spans="1:6">
      <c r="A18" s="478"/>
    </row>
    <row r="19" spans="1:6">
      <c r="A19" s="478"/>
    </row>
    <row r="20" spans="1:6">
      <c r="A20" s="478"/>
    </row>
    <row r="21" spans="1:6">
      <c r="A21" s="478"/>
    </row>
    <row r="22" spans="1:6">
      <c r="A22" s="478"/>
    </row>
    <row r="23" spans="1:6">
      <c r="A23" s="478"/>
    </row>
    <row r="24" spans="1:6">
      <c r="A24" s="478"/>
    </row>
    <row r="25" spans="1:6">
      <c r="A25" s="478"/>
    </row>
    <row r="26" spans="1:6">
      <c r="A26" s="478"/>
    </row>
    <row r="27" spans="1:6">
      <c r="A27" s="478"/>
    </row>
    <row r="28" spans="1:6">
      <c r="A28" s="478"/>
    </row>
    <row r="29" spans="1:6">
      <c r="A29" s="478"/>
    </row>
    <row r="30" spans="1:6">
      <c r="A30" s="478"/>
    </row>
    <row r="31" spans="1:6">
      <c r="A31" s="478"/>
    </row>
    <row r="32" spans="1:6">
      <c r="A32" s="478"/>
    </row>
  </sheetData>
  <sheetProtection password="EBCE" sheet="1" objects="1" scenarios="1"/>
  <protectedRanges>
    <protectedRange sqref="F14 E4:F4 E6:F6 E1:F2" name="Obseg5_11_1"/>
    <protectedRange sqref="E14" name="Obseg5_3_1_1"/>
    <protectedRange sqref="E17" name="Obseg5_2_6_1_1"/>
    <protectedRange sqref="F17" name="Obseg5_4_4_6_1_1"/>
    <protectedRange sqref="E3:F3" name="Obseg5_1_1"/>
    <protectedRange sqref="E7:F7" name="Obseg5_15_1_1_1_1"/>
  </protectedRanges>
  <phoneticPr fontId="113" type="noConversion"/>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4"/>
  <sheetViews>
    <sheetView workbookViewId="0">
      <selection activeCell="E19" sqref="E19"/>
    </sheetView>
  </sheetViews>
  <sheetFormatPr defaultColWidth="9.109375" defaultRowHeight="13.2"/>
  <cols>
    <col min="1" max="1" width="5.109375" style="490" bestFit="1" customWidth="1"/>
    <col min="2" max="2" width="54.5546875" style="491" bestFit="1" customWidth="1"/>
    <col min="3" max="4" width="9.109375" style="491"/>
    <col min="5" max="5" width="10.33203125" style="1191" customWidth="1"/>
    <col min="6" max="6" width="14.44140625" style="1192" customWidth="1"/>
    <col min="7" max="16384" width="9.109375" style="232"/>
  </cols>
  <sheetData>
    <row r="1" spans="1:6" s="248" customFormat="1" ht="13.8" thickBot="1">
      <c r="A1" s="202" t="s">
        <v>1220</v>
      </c>
      <c r="B1" s="245" t="s">
        <v>1230</v>
      </c>
      <c r="C1" s="246"/>
      <c r="D1" s="247"/>
      <c r="E1" s="1166"/>
      <c r="F1" s="1143"/>
    </row>
    <row r="2" spans="1:6">
      <c r="D2" s="1229"/>
      <c r="E2" s="1230"/>
      <c r="F2" s="1231"/>
    </row>
    <row r="3" spans="1:6" s="289" customFormat="1">
      <c r="A3" s="482"/>
      <c r="B3" s="225" t="s">
        <v>1218</v>
      </c>
      <c r="C3" s="96"/>
      <c r="D3" s="96"/>
      <c r="E3" s="974"/>
      <c r="F3" s="1167"/>
    </row>
    <row r="4" spans="1:6" s="289" customFormat="1">
      <c r="A4" s="482"/>
      <c r="B4" s="225"/>
      <c r="C4" s="96"/>
      <c r="D4" s="96"/>
      <c r="E4" s="974"/>
      <c r="F4" s="1167"/>
    </row>
    <row r="5" spans="1:6" s="289" customFormat="1">
      <c r="A5" s="534" t="s">
        <v>1212</v>
      </c>
      <c r="B5" s="100" t="s">
        <v>951</v>
      </c>
      <c r="C5" s="123"/>
      <c r="D5" s="535"/>
      <c r="E5" s="1169"/>
      <c r="F5" s="1170">
        <f>F27</f>
        <v>0</v>
      </c>
    </row>
    <row r="6" spans="1:6" s="289" customFormat="1">
      <c r="A6" s="236" t="s">
        <v>1075</v>
      </c>
      <c r="B6" s="100" t="s">
        <v>960</v>
      </c>
      <c r="C6" s="328"/>
      <c r="D6" s="238"/>
      <c r="E6" s="985"/>
      <c r="F6" s="1168">
        <f>F51</f>
        <v>0</v>
      </c>
    </row>
    <row r="7" spans="1:6" s="289" customFormat="1">
      <c r="A7" s="108" t="s">
        <v>950</v>
      </c>
      <c r="B7" s="100" t="s">
        <v>1082</v>
      </c>
      <c r="C7" s="536"/>
      <c r="D7" s="101"/>
      <c r="E7" s="1171"/>
      <c r="F7" s="1172">
        <f>F62</f>
        <v>0</v>
      </c>
    </row>
    <row r="8" spans="1:6" s="289" customFormat="1">
      <c r="A8" s="541"/>
      <c r="B8" s="542"/>
      <c r="C8" s="543"/>
      <c r="D8" s="543"/>
      <c r="E8" s="1173"/>
      <c r="F8" s="1174"/>
    </row>
    <row r="9" spans="1:6" s="289" customFormat="1">
      <c r="A9" s="538"/>
      <c r="B9" s="539"/>
      <c r="C9" s="540"/>
      <c r="D9" s="540"/>
      <c r="E9" s="1175"/>
      <c r="F9" s="1176"/>
    </row>
    <row r="10" spans="1:6" s="516" customFormat="1">
      <c r="A10" s="215"/>
      <c r="B10" s="219" t="s">
        <v>1219</v>
      </c>
      <c r="C10" s="1232"/>
      <c r="D10" s="1233"/>
      <c r="E10" s="1234"/>
      <c r="F10" s="1235"/>
    </row>
    <row r="11" spans="1:6" s="107" customFormat="1">
      <c r="A11" s="348"/>
      <c r="B11" s="225"/>
      <c r="C11" s="352"/>
      <c r="D11" s="352"/>
      <c r="E11" s="1177"/>
      <c r="F11" s="1007"/>
    </row>
    <row r="12" spans="1:6" s="107" customFormat="1">
      <c r="A12" s="348"/>
      <c r="B12" s="352"/>
      <c r="C12" s="380"/>
      <c r="D12" s="381"/>
      <c r="E12" s="981"/>
      <c r="F12" s="1007"/>
    </row>
    <row r="13" spans="1:6" s="212" customFormat="1">
      <c r="A13" s="483" t="s">
        <v>1212</v>
      </c>
      <c r="B13" s="214" t="s">
        <v>951</v>
      </c>
      <c r="C13" s="484"/>
      <c r="D13" s="485"/>
      <c r="E13" s="1182"/>
      <c r="F13" s="1183"/>
    </row>
    <row r="14" spans="1:6" s="107" customFormat="1">
      <c r="A14" s="327"/>
      <c r="B14" s="366"/>
      <c r="C14" s="364"/>
      <c r="D14" s="365"/>
      <c r="E14" s="968"/>
      <c r="F14" s="997"/>
    </row>
    <row r="15" spans="1:6" s="107" customFormat="1">
      <c r="A15" s="393"/>
      <c r="B15" s="394" t="s">
        <v>1156</v>
      </c>
      <c r="C15" s="395" t="s">
        <v>1157</v>
      </c>
      <c r="D15" s="396" t="s">
        <v>1158</v>
      </c>
      <c r="E15" s="1319" t="s">
        <v>1159</v>
      </c>
      <c r="F15" s="1320" t="s">
        <v>1160</v>
      </c>
    </row>
    <row r="16" spans="1:6" s="107" customFormat="1">
      <c r="A16" s="348"/>
      <c r="B16" s="352"/>
      <c r="C16" s="380"/>
      <c r="D16" s="381"/>
      <c r="E16" s="981"/>
      <c r="F16" s="1007"/>
    </row>
    <row r="17" spans="1:6" s="107" customFormat="1">
      <c r="A17" s="115"/>
      <c r="B17" s="99"/>
      <c r="C17" s="122"/>
      <c r="D17" s="238"/>
      <c r="E17" s="985"/>
      <c r="F17" s="1001"/>
    </row>
    <row r="18" spans="1:6" s="107" customFormat="1">
      <c r="A18" s="115"/>
      <c r="B18" s="100" t="s">
        <v>952</v>
      </c>
      <c r="C18" s="122"/>
      <c r="D18" s="238"/>
      <c r="E18" s="985"/>
      <c r="F18" s="1001"/>
    </row>
    <row r="19" spans="1:6" s="107" customFormat="1" ht="52.8">
      <c r="A19" s="115" t="s">
        <v>1165</v>
      </c>
      <c r="B19" s="100" t="s">
        <v>902</v>
      </c>
      <c r="C19" s="123" t="s">
        <v>953</v>
      </c>
      <c r="D19" s="101">
        <v>145</v>
      </c>
      <c r="E19" s="988"/>
      <c r="F19" s="1001">
        <f>D19*E19</f>
        <v>0</v>
      </c>
    </row>
    <row r="20" spans="1:6" s="107" customFormat="1">
      <c r="A20" s="115"/>
      <c r="B20" s="99"/>
      <c r="C20" s="122"/>
      <c r="D20" s="238"/>
      <c r="E20" s="985"/>
      <c r="F20" s="1001"/>
    </row>
    <row r="21" spans="1:6" s="107" customFormat="1">
      <c r="A21" s="239"/>
      <c r="B21" s="119" t="s">
        <v>954</v>
      </c>
      <c r="C21" s="122"/>
      <c r="D21" s="238"/>
      <c r="E21" s="1184"/>
      <c r="F21" s="1001"/>
    </row>
    <row r="22" spans="1:6" s="107" customFormat="1" ht="39.6">
      <c r="A22" s="239" t="s">
        <v>1167</v>
      </c>
      <c r="B22" s="240" t="s">
        <v>985</v>
      </c>
      <c r="C22" s="122" t="s">
        <v>953</v>
      </c>
      <c r="D22" s="238">
        <v>91.14</v>
      </c>
      <c r="E22" s="1184"/>
      <c r="F22" s="1001">
        <f>D22*E22</f>
        <v>0</v>
      </c>
    </row>
    <row r="23" spans="1:6" s="107" customFormat="1">
      <c r="A23" s="239"/>
      <c r="B23" s="240" t="s">
        <v>982</v>
      </c>
      <c r="C23" s="122"/>
      <c r="D23" s="238"/>
      <c r="E23" s="1184"/>
      <c r="F23" s="1001"/>
    </row>
    <row r="24" spans="1:6" s="107" customFormat="1">
      <c r="A24" s="239"/>
      <c r="B24" s="240" t="s">
        <v>983</v>
      </c>
      <c r="C24" s="122"/>
      <c r="D24" s="238"/>
      <c r="E24" s="1184"/>
      <c r="F24" s="1001"/>
    </row>
    <row r="25" spans="1:6" s="107" customFormat="1">
      <c r="A25" s="239"/>
      <c r="B25" s="240" t="s">
        <v>984</v>
      </c>
      <c r="C25" s="122"/>
      <c r="D25" s="238"/>
      <c r="E25" s="1184"/>
      <c r="F25" s="1001"/>
    </row>
    <row r="26" spans="1:6" s="107" customFormat="1">
      <c r="A26" s="239"/>
      <c r="B26" s="240"/>
      <c r="C26" s="122"/>
      <c r="D26" s="238"/>
      <c r="E26" s="1184"/>
      <c r="F26" s="1001"/>
    </row>
    <row r="27" spans="1:6" s="213" customFormat="1">
      <c r="A27" s="544"/>
      <c r="B27" s="237" t="s">
        <v>951</v>
      </c>
      <c r="C27" s="251"/>
      <c r="D27" s="252"/>
      <c r="E27" s="1185"/>
      <c r="F27" s="1181">
        <f>SUM(F19:F22)</f>
        <v>0</v>
      </c>
    </row>
    <row r="28" spans="1:6" s="213" customFormat="1">
      <c r="A28" s="253"/>
      <c r="B28" s="214"/>
      <c r="C28" s="254"/>
      <c r="D28" s="255"/>
      <c r="E28" s="1186"/>
      <c r="F28" s="1187"/>
    </row>
    <row r="29" spans="1:6" s="107" customFormat="1">
      <c r="A29" s="239"/>
      <c r="B29" s="240"/>
      <c r="C29" s="122"/>
      <c r="D29" s="238"/>
      <c r="E29" s="1184"/>
      <c r="F29" s="1001"/>
    </row>
    <row r="30" spans="1:6" s="212" customFormat="1">
      <c r="A30" s="363" t="s">
        <v>1075</v>
      </c>
      <c r="B30" s="214" t="s">
        <v>960</v>
      </c>
      <c r="C30" s="480"/>
      <c r="D30" s="481"/>
      <c r="E30" s="1178"/>
      <c r="F30" s="1179"/>
    </row>
    <row r="31" spans="1:6" s="107" customFormat="1">
      <c r="A31" s="327"/>
      <c r="B31" s="366"/>
      <c r="C31" s="364"/>
      <c r="D31" s="365"/>
      <c r="E31" s="968"/>
      <c r="F31" s="997"/>
    </row>
    <row r="32" spans="1:6" s="107" customFormat="1">
      <c r="A32" s="486"/>
      <c r="B32" s="368" t="s">
        <v>1156</v>
      </c>
      <c r="C32" s="369" t="s">
        <v>1157</v>
      </c>
      <c r="D32" s="370" t="s">
        <v>1158</v>
      </c>
      <c r="E32" s="970" t="s">
        <v>1159</v>
      </c>
      <c r="F32" s="1188" t="s">
        <v>1160</v>
      </c>
    </row>
    <row r="33" spans="1:6" s="107" customFormat="1">
      <c r="A33" s="111"/>
      <c r="B33" s="112"/>
      <c r="C33" s="113"/>
      <c r="D33" s="114"/>
      <c r="E33" s="972"/>
      <c r="F33" s="1189"/>
    </row>
    <row r="34" spans="1:6" s="107" customFormat="1">
      <c r="A34" s="115"/>
      <c r="B34" s="119" t="s">
        <v>961</v>
      </c>
      <c r="C34" s="120"/>
      <c r="D34" s="121"/>
      <c r="E34" s="985"/>
      <c r="F34" s="1001"/>
    </row>
    <row r="35" spans="1:6" s="107" customFormat="1" ht="52.8">
      <c r="A35" s="115"/>
      <c r="B35" s="119" t="s">
        <v>962</v>
      </c>
      <c r="C35" s="120"/>
      <c r="D35" s="121"/>
      <c r="E35" s="985"/>
      <c r="F35" s="1001"/>
    </row>
    <row r="36" spans="1:6" s="107" customFormat="1" ht="39.6">
      <c r="A36" s="115"/>
      <c r="B36" s="119" t="s">
        <v>963</v>
      </c>
      <c r="C36" s="120"/>
      <c r="D36" s="121"/>
      <c r="E36" s="985"/>
      <c r="F36" s="1001"/>
    </row>
    <row r="37" spans="1:6" s="107" customFormat="1" ht="26.4">
      <c r="A37" s="115"/>
      <c r="B37" s="119" t="s">
        <v>964</v>
      </c>
      <c r="C37" s="120"/>
      <c r="D37" s="121"/>
      <c r="E37" s="985"/>
      <c r="F37" s="1001"/>
    </row>
    <row r="38" spans="1:6" s="107" customFormat="1" ht="39.6">
      <c r="A38" s="115"/>
      <c r="B38" s="119" t="s">
        <v>965</v>
      </c>
      <c r="C38" s="120"/>
      <c r="D38" s="121"/>
      <c r="E38" s="985"/>
      <c r="F38" s="1001"/>
    </row>
    <row r="39" spans="1:6" s="107" customFormat="1">
      <c r="A39" s="348"/>
      <c r="B39" s="242"/>
      <c r="C39" s="352"/>
      <c r="D39" s="352"/>
      <c r="E39" s="1177"/>
      <c r="F39" s="1007"/>
    </row>
    <row r="40" spans="1:6" s="107" customFormat="1">
      <c r="A40" s="348"/>
      <c r="B40" s="241"/>
      <c r="C40" s="352"/>
      <c r="D40" s="352"/>
      <c r="E40" s="1177"/>
      <c r="F40" s="1007"/>
    </row>
    <row r="41" spans="1:6" s="117" customFormat="1" ht="66">
      <c r="A41" s="239" t="s">
        <v>1161</v>
      </c>
      <c r="B41" s="340" t="s">
        <v>1045</v>
      </c>
      <c r="C41" s="118"/>
      <c r="D41" s="101"/>
      <c r="E41" s="988"/>
      <c r="F41" s="1001"/>
    </row>
    <row r="42" spans="1:6" s="117" customFormat="1" ht="26.4">
      <c r="A42" s="239"/>
      <c r="B42" s="340" t="s">
        <v>990</v>
      </c>
      <c r="C42" s="118" t="s">
        <v>1216</v>
      </c>
      <c r="D42" s="121">
        <v>1500</v>
      </c>
      <c r="E42" s="985"/>
      <c r="F42" s="1001">
        <f>D42*E42</f>
        <v>0</v>
      </c>
    </row>
    <row r="43" spans="1:6" s="117" customFormat="1" ht="26.4">
      <c r="A43" s="239"/>
      <c r="B43" s="340" t="s">
        <v>991</v>
      </c>
      <c r="C43" s="118" t="s">
        <v>1216</v>
      </c>
      <c r="D43" s="121">
        <v>1200</v>
      </c>
      <c r="E43" s="985"/>
      <c r="F43" s="1001">
        <f>D43*E43</f>
        <v>0</v>
      </c>
    </row>
    <row r="44" spans="1:6" s="117" customFormat="1" ht="39.6">
      <c r="A44" s="239"/>
      <c r="B44" s="340" t="s">
        <v>857</v>
      </c>
      <c r="C44" s="118" t="s">
        <v>1216</v>
      </c>
      <c r="D44" s="121">
        <v>500</v>
      </c>
      <c r="E44" s="985"/>
      <c r="F44" s="1001">
        <f>D44*E44</f>
        <v>0</v>
      </c>
    </row>
    <row r="45" spans="1:6" s="117" customFormat="1" ht="39.6">
      <c r="A45" s="239"/>
      <c r="B45" s="340" t="s">
        <v>1253</v>
      </c>
      <c r="C45" s="118" t="s">
        <v>1216</v>
      </c>
      <c r="D45" s="121">
        <v>800</v>
      </c>
      <c r="E45" s="1257"/>
      <c r="F45" s="1001">
        <f t="shared" ref="F45:F46" si="0">D45*E45</f>
        <v>0</v>
      </c>
    </row>
    <row r="46" spans="1:6" s="117" customFormat="1" ht="26.4">
      <c r="A46" s="239"/>
      <c r="B46" s="340" t="s">
        <v>1254</v>
      </c>
      <c r="C46" s="118" t="s">
        <v>1162</v>
      </c>
      <c r="D46" s="121">
        <v>58</v>
      </c>
      <c r="E46" s="1257"/>
      <c r="F46" s="1001">
        <f t="shared" si="0"/>
        <v>0</v>
      </c>
    </row>
    <row r="47" spans="1:6" s="117" customFormat="1">
      <c r="A47" s="239"/>
      <c r="B47" s="340" t="s">
        <v>1046</v>
      </c>
      <c r="C47" s="118" t="s">
        <v>1216</v>
      </c>
      <c r="D47" s="121">
        <v>36.76</v>
      </c>
      <c r="E47" s="985"/>
      <c r="F47" s="1001">
        <f>D47*E47</f>
        <v>0</v>
      </c>
    </row>
    <row r="48" spans="1:6" s="107" customFormat="1">
      <c r="A48" s="348"/>
      <c r="B48" s="241"/>
      <c r="C48" s="352"/>
      <c r="D48" s="352"/>
      <c r="E48" s="1177"/>
      <c r="F48" s="1007"/>
    </row>
    <row r="49" spans="1:6" s="107" customFormat="1" ht="66">
      <c r="A49" s="482" t="s">
        <v>1163</v>
      </c>
      <c r="B49" s="119" t="s">
        <v>986</v>
      </c>
      <c r="C49" s="122" t="s">
        <v>1168</v>
      </c>
      <c r="D49" s="487">
        <v>1</v>
      </c>
      <c r="E49" s="974"/>
      <c r="F49" s="1001">
        <f>D49*E49</f>
        <v>0</v>
      </c>
    </row>
    <row r="50" spans="1:6" s="107" customFormat="1">
      <c r="A50" s="348"/>
      <c r="B50" s="352"/>
      <c r="C50" s="352"/>
      <c r="D50" s="352"/>
      <c r="E50" s="1177"/>
      <c r="F50" s="1007"/>
    </row>
    <row r="51" spans="1:6" s="213" customFormat="1">
      <c r="A51" s="544"/>
      <c r="B51" s="237" t="s">
        <v>960</v>
      </c>
      <c r="C51" s="251"/>
      <c r="D51" s="252"/>
      <c r="E51" s="1185"/>
      <c r="F51" s="1181">
        <f>SUM(F42:F50)</f>
        <v>0</v>
      </c>
    </row>
    <row r="52" spans="1:6" s="107" customFormat="1">
      <c r="A52" s="151"/>
      <c r="B52" s="99"/>
      <c r="C52" s="243"/>
      <c r="D52" s="244"/>
      <c r="E52" s="1169"/>
      <c r="F52" s="1190"/>
    </row>
    <row r="53" spans="1:6" s="107" customFormat="1">
      <c r="A53" s="152"/>
      <c r="B53" s="109"/>
      <c r="C53" s="110"/>
      <c r="D53" s="341"/>
      <c r="E53" s="1005"/>
      <c r="F53" s="1190"/>
    </row>
    <row r="54" spans="1:6" s="212" customFormat="1">
      <c r="A54" s="203" t="s">
        <v>950</v>
      </c>
      <c r="B54" s="214" t="s">
        <v>1082</v>
      </c>
      <c r="C54" s="256"/>
      <c r="D54" s="250"/>
      <c r="E54" s="1186"/>
      <c r="F54" s="1180"/>
    </row>
    <row r="55" spans="1:6" s="107" customFormat="1">
      <c r="A55" s="327"/>
      <c r="B55" s="366"/>
      <c r="C55" s="364"/>
      <c r="D55" s="365"/>
      <c r="E55" s="968"/>
      <c r="F55" s="997"/>
    </row>
    <row r="56" spans="1:6" s="107" customFormat="1">
      <c r="A56" s="486"/>
      <c r="B56" s="368" t="s">
        <v>1156</v>
      </c>
      <c r="C56" s="369" t="s">
        <v>1157</v>
      </c>
      <c r="D56" s="370" t="s">
        <v>1158</v>
      </c>
      <c r="E56" s="970" t="s">
        <v>1159</v>
      </c>
      <c r="F56" s="1188" t="s">
        <v>1160</v>
      </c>
    </row>
    <row r="57" spans="1:6" s="107" customFormat="1">
      <c r="A57" s="111"/>
      <c r="B57" s="112"/>
      <c r="C57" s="113"/>
      <c r="D57" s="114"/>
      <c r="E57" s="972"/>
      <c r="F57" s="1189"/>
    </row>
    <row r="58" spans="1:6" s="107" customFormat="1">
      <c r="A58" s="348"/>
      <c r="B58" s="352"/>
      <c r="C58" s="352"/>
      <c r="D58" s="352"/>
      <c r="E58" s="1177"/>
      <c r="F58" s="1007"/>
    </row>
    <row r="59" spans="1:6" s="107" customFormat="1" ht="26.4">
      <c r="A59" s="348" t="s">
        <v>1161</v>
      </c>
      <c r="B59" s="488" t="s">
        <v>988</v>
      </c>
      <c r="C59" s="380"/>
      <c r="D59" s="489"/>
      <c r="E59" s="1177"/>
      <c r="F59" s="1007"/>
    </row>
    <row r="60" spans="1:6" s="107" customFormat="1" ht="39.6">
      <c r="A60" s="348"/>
      <c r="B60" s="488" t="s">
        <v>987</v>
      </c>
      <c r="C60" s="380" t="s">
        <v>1162</v>
      </c>
      <c r="D60" s="489">
        <v>282</v>
      </c>
      <c r="E60" s="1177"/>
      <c r="F60" s="1001">
        <f>D60*E60</f>
        <v>0</v>
      </c>
    </row>
    <row r="61" spans="1:6" s="107" customFormat="1">
      <c r="A61" s="348"/>
      <c r="B61" s="352"/>
      <c r="C61" s="352"/>
      <c r="D61" s="352"/>
      <c r="E61" s="1177"/>
      <c r="F61" s="1007"/>
    </row>
    <row r="62" spans="1:6" s="213" customFormat="1">
      <c r="A62" s="544"/>
      <c r="B62" s="237" t="s">
        <v>1083</v>
      </c>
      <c r="C62" s="251"/>
      <c r="D62" s="252"/>
      <c r="E62" s="1185"/>
      <c r="F62" s="1181">
        <f>SUM(F60)</f>
        <v>0</v>
      </c>
    </row>
    <row r="63" spans="1:6" s="107" customFormat="1">
      <c r="A63" s="348"/>
      <c r="B63" s="352"/>
      <c r="C63" s="352"/>
      <c r="D63" s="352"/>
      <c r="E63" s="1177"/>
      <c r="F63" s="1007"/>
    </row>
    <row r="64" spans="1:6" s="107" customFormat="1">
      <c r="A64" s="348"/>
      <c r="B64" s="352"/>
      <c r="C64" s="352"/>
      <c r="D64" s="352"/>
      <c r="E64" s="1177"/>
      <c r="F64" s="1007"/>
    </row>
    <row r="65" spans="1:6" s="107" customFormat="1">
      <c r="A65" s="348"/>
      <c r="B65" s="352"/>
      <c r="C65" s="352"/>
      <c r="D65" s="352"/>
      <c r="E65" s="1177"/>
      <c r="F65" s="1007"/>
    </row>
    <row r="66" spans="1:6" s="107" customFormat="1">
      <c r="A66" s="348"/>
      <c r="B66" s="352"/>
      <c r="C66" s="352"/>
      <c r="D66" s="352"/>
      <c r="E66" s="1177"/>
      <c r="F66" s="1007"/>
    </row>
    <row r="67" spans="1:6" s="107" customFormat="1">
      <c r="A67" s="348"/>
      <c r="B67" s="352"/>
      <c r="C67" s="352"/>
      <c r="D67" s="352"/>
      <c r="E67" s="1177"/>
      <c r="F67" s="1007"/>
    </row>
    <row r="68" spans="1:6" s="107" customFormat="1">
      <c r="A68" s="348"/>
      <c r="B68" s="352"/>
      <c r="C68" s="352"/>
      <c r="D68" s="352"/>
      <c r="E68" s="1177"/>
      <c r="F68" s="1007"/>
    </row>
    <row r="69" spans="1:6" s="107" customFormat="1">
      <c r="A69" s="348"/>
      <c r="B69" s="352"/>
      <c r="C69" s="352"/>
      <c r="D69" s="352"/>
      <c r="E69" s="1177"/>
      <c r="F69" s="1007"/>
    </row>
    <row r="70" spans="1:6" s="107" customFormat="1">
      <c r="A70" s="348"/>
      <c r="B70" s="352"/>
      <c r="C70" s="352"/>
      <c r="D70" s="352"/>
      <c r="E70" s="1177"/>
      <c r="F70" s="1007"/>
    </row>
    <row r="71" spans="1:6" s="107" customFormat="1">
      <c r="A71" s="348"/>
      <c r="B71" s="352"/>
      <c r="C71" s="352"/>
      <c r="D71" s="352"/>
      <c r="E71" s="1177"/>
      <c r="F71" s="1007"/>
    </row>
    <row r="72" spans="1:6" s="107" customFormat="1">
      <c r="A72" s="348"/>
      <c r="B72" s="352"/>
      <c r="C72" s="352"/>
      <c r="D72" s="352"/>
      <c r="E72" s="1177"/>
      <c r="F72" s="1007"/>
    </row>
    <row r="73" spans="1:6" s="107" customFormat="1">
      <c r="A73" s="348"/>
      <c r="B73" s="352"/>
      <c r="C73" s="352"/>
      <c r="D73" s="352"/>
      <c r="E73" s="1177"/>
      <c r="F73" s="1007"/>
    </row>
    <row r="74" spans="1:6" s="107" customFormat="1">
      <c r="A74" s="348"/>
      <c r="B74" s="352"/>
      <c r="C74" s="352"/>
      <c r="D74" s="352"/>
      <c r="E74" s="1177"/>
      <c r="F74" s="1007"/>
    </row>
  </sheetData>
  <sheetProtection password="EBCE" sheet="1" objects="1" scenarios="1"/>
  <protectedRanges>
    <protectedRange sqref="F19 F47 F22 F42:F44 F49 F60" name="Obseg5_4_2"/>
    <protectedRange sqref="F29 F23:F26" name="Obseg5_4_2_4_1_1"/>
    <protectedRange sqref="E17:E18 E20" name="Obseg5_2_6_1"/>
    <protectedRange sqref="F17:F18 F20" name="Obseg5_4_4_6_1"/>
    <protectedRange sqref="E29 E21:F21 E22:E26 E19" name="Obseg5_3_1_2_1"/>
    <protectedRange sqref="E34:F38" name="Obseg5_13_1"/>
    <protectedRange sqref="E33:F33" name="Obseg5_11_1_1_1"/>
    <protectedRange sqref="E54:F54 E7:F7" name="Obseg5_15_1"/>
    <protectedRange sqref="E53:F53" name="Obseg5_20_1"/>
    <protectedRange sqref="E57:F57" name="Obseg5_11_1_1_2"/>
    <protectedRange sqref="E52" name="Obseg5_20_1_1"/>
    <protectedRange sqref="F52" name="Obseg5_4_4_14_1_1"/>
    <protectedRange sqref="E51:F51 E62:F62 E27:F28" name="Obseg5_20_1_2"/>
    <protectedRange sqref="F41" name="Obseg5_4_4_7_1"/>
    <protectedRange sqref="E41" name="Obseg5_3_1_2"/>
    <protectedRange sqref="E42" name="Obseg5_13_1_1"/>
    <protectedRange sqref="E43" name="Obseg5_13_1_2"/>
    <protectedRange sqref="E44" name="Obseg5_13_1_3"/>
    <protectedRange sqref="E47" name="Obseg5_13_1_4"/>
    <protectedRange sqref="F1" name="Obseg5_14_1_1"/>
    <protectedRange sqref="E10:F10" name="Obseg5_15_1_1"/>
    <protectedRange sqref="F45:F46" name="Obseg5_4_2_2"/>
    <protectedRange sqref="E45:E46" name="Obseg5_13_1_3_1"/>
  </protectedRanges>
  <phoneticPr fontId="113" type="noConversion"/>
  <pageMargins left="0.7" right="0.7" top="0.75" bottom="0.75" header="0.3" footer="0.3"/>
  <pageSetup paperSize="9" scale="72" orientation="portrait"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16</vt:i4>
      </vt:variant>
    </vt:vector>
  </HeadingPairs>
  <TitlesOfParts>
    <vt:vector size="32" baseType="lpstr">
      <vt:lpstr>Rekapitulacija</vt:lpstr>
      <vt:lpstr>Uvodna splošna določila</vt:lpstr>
      <vt:lpstr>I. Ruš. dela</vt:lpstr>
      <vt:lpstr>II. Zemeljska dela</vt:lpstr>
      <vt:lpstr>III.Betonska dela</vt:lpstr>
      <vt:lpstr>IV.Zidarska dela</vt:lpstr>
      <vt:lpstr>OBRTN. DELA</vt:lpstr>
      <vt:lpstr>C.Zunanja ureditev</vt:lpstr>
      <vt:lpstr>D.Kotlovnica</vt:lpstr>
      <vt:lpstr>F.Fasada</vt:lpstr>
      <vt:lpstr>EI-REKAPITULACIJA</vt:lpstr>
      <vt:lpstr>El- energetska sanacija</vt:lpstr>
      <vt:lpstr>EI-KOTLOVNICA - energetska sanc</vt:lpstr>
      <vt:lpstr>CNS</vt:lpstr>
      <vt:lpstr>Rekapitulacija (2)</vt:lpstr>
      <vt:lpstr>strojne-subvencionirano</vt:lpstr>
      <vt:lpstr>'C.Zunanja ureditev'!Področje_tiskanja</vt:lpstr>
      <vt:lpstr>CNS!Področje_tiskanja</vt:lpstr>
      <vt:lpstr>D.Kotlovnica!Področje_tiskanja</vt:lpstr>
      <vt:lpstr>'EI-KOTLOVNICA - energetska sanc'!Področje_tiskanja</vt:lpstr>
      <vt:lpstr>'EI-REKAPITULACIJA'!Področje_tiskanja</vt:lpstr>
      <vt:lpstr>'El- energetska sanacija'!Področje_tiskanja</vt:lpstr>
      <vt:lpstr>F.Fasada!Področje_tiskanja</vt:lpstr>
      <vt:lpstr>'I. Ruš. dela'!Področje_tiskanja</vt:lpstr>
      <vt:lpstr>'II. Zemeljska dela'!Področje_tiskanja</vt:lpstr>
      <vt:lpstr>'III.Betonska dela'!Področje_tiskanja</vt:lpstr>
      <vt:lpstr>'IV.Zidarska dela'!Področje_tiskanja</vt:lpstr>
      <vt:lpstr>'OBRTN. DELA'!Področje_tiskanja</vt:lpstr>
      <vt:lpstr>Rekapitulacija!Področje_tiskanja</vt:lpstr>
      <vt:lpstr>'Rekapitulacija (2)'!Področje_tiskanja</vt:lpstr>
      <vt:lpstr>'strojne-subvencionirano'!Področje_tiskanja</vt:lpstr>
      <vt:lpstr>'Uvodna splošna določila'!Področje_tiskanja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Andrej</cp:lastModifiedBy>
  <cp:lastPrinted>2016-02-11T09:51:00Z</cp:lastPrinted>
  <dcterms:created xsi:type="dcterms:W3CDTF">2014-12-26T10:46:02Z</dcterms:created>
  <dcterms:modified xsi:type="dcterms:W3CDTF">2016-07-18T12:18:41Z</dcterms:modified>
</cp:coreProperties>
</file>