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https://csod.sharepoint.com/sites/Investicije/Dokumenti v skupni rabi/IVD/2020/MIZŠ/Gorenje-za razpis/Razpisna dokumentacija/"/>
    </mc:Choice>
  </mc:AlternateContent>
  <xr:revisionPtr revIDLastSave="63" documentId="11_4E6966703CFBF9A24586E11F5EBB0466D9E1D874" xr6:coauthVersionLast="45" xr6:coauthVersionMax="45" xr10:uidLastSave="{5D084F18-15AF-452F-822C-9A2CA569389D}"/>
  <bookViews>
    <workbookView xWindow="-108" yWindow="-108" windowWidth="23256" windowHeight="12576" xr2:uid="{00000000-000D-0000-FFFF-FFFF00000000}"/>
  </bookViews>
  <sheets>
    <sheet name="CŠOD kopalnice 2. etaža" sheetId="14" r:id="rId1"/>
  </sheets>
  <definedNames>
    <definedName name="_xlnm.Print_Area" localSheetId="0">'CŠOD kopalnice 2. etaža'!$A$2:$G$215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 i="14" l="1"/>
  <c r="B40" i="14"/>
  <c r="G163" i="14" l="1"/>
  <c r="B139" i="14" l="1"/>
  <c r="G137" i="14"/>
  <c r="G136" i="14"/>
  <c r="B149" i="14"/>
  <c r="B141" i="14"/>
  <c r="G26" i="14" l="1"/>
  <c r="C201" i="14" l="1"/>
  <c r="G168" i="14"/>
  <c r="G172" i="14"/>
  <c r="B170" i="14"/>
  <c r="B172" i="14" s="1"/>
  <c r="B174" i="14" s="1"/>
  <c r="G160" i="14"/>
  <c r="G158" i="14"/>
  <c r="G156" i="14"/>
  <c r="G38" i="14"/>
  <c r="G28" i="14"/>
  <c r="G21" i="14"/>
  <c r="G22" i="14"/>
  <c r="G170" i="14" l="1"/>
  <c r="G174" i="14"/>
  <c r="G127" i="14"/>
  <c r="G177" i="14" l="1"/>
  <c r="G201" i="14" s="1"/>
  <c r="G152" i="14" l="1"/>
  <c r="G155" i="14"/>
  <c r="G30" i="14"/>
  <c r="B143" i="14"/>
  <c r="B145" i="14" s="1"/>
  <c r="B147" i="14" s="1"/>
  <c r="B158" i="14" s="1"/>
  <c r="B160" i="14" s="1"/>
  <c r="G154" i="14"/>
  <c r="G151" i="14"/>
  <c r="C183" i="14"/>
  <c r="G147" i="14"/>
  <c r="G141" i="14"/>
  <c r="G139" i="14"/>
  <c r="G145" i="14"/>
  <c r="G143" i="14"/>
  <c r="G153" i="14" l="1"/>
  <c r="G150" i="14"/>
  <c r="G200" i="14" l="1"/>
  <c r="C200" i="14"/>
  <c r="C199" i="14"/>
  <c r="C197" i="14"/>
  <c r="C188" i="14"/>
  <c r="C192" i="14" s="1"/>
  <c r="C189" i="14"/>
  <c r="C190" i="14"/>
  <c r="C191" i="14"/>
  <c r="C194" i="14"/>
  <c r="C202" i="14" s="1"/>
  <c r="C195" i="14"/>
  <c r="C196" i="14"/>
  <c r="C198" i="14"/>
  <c r="G111" i="14"/>
  <c r="G14" i="14"/>
  <c r="G15" i="14"/>
  <c r="G16" i="14"/>
  <c r="G13" i="14"/>
  <c r="G20" i="14"/>
  <c r="G19" i="14"/>
  <c r="G17" i="14"/>
  <c r="G18" i="14"/>
  <c r="A125" i="14" l="1"/>
  <c r="G86" i="14"/>
  <c r="G66" i="14"/>
  <c r="G84" i="14"/>
  <c r="B84" i="14"/>
  <c r="B86" i="14" s="1"/>
  <c r="B88" i="14" s="1"/>
  <c r="G121" i="14" l="1"/>
  <c r="G123" i="14"/>
  <c r="B121" i="14"/>
  <c r="B123" i="14" s="1"/>
  <c r="B125" i="14" s="1"/>
  <c r="G130" i="14" l="1"/>
  <c r="G199" i="14" l="1"/>
  <c r="G32" i="14"/>
  <c r="G36" i="14"/>
  <c r="G64" i="14"/>
  <c r="B24" i="14"/>
  <c r="G24" i="14"/>
  <c r="G34" i="14"/>
  <c r="G76" i="14"/>
  <c r="G89" i="14"/>
  <c r="G91" i="14"/>
  <c r="G109" i="14"/>
  <c r="G54" i="14"/>
  <c r="B109" i="14"/>
  <c r="B111" i="14" s="1"/>
  <c r="B100" i="14"/>
  <c r="B91" i="14"/>
  <c r="B66" i="14"/>
  <c r="B51" i="14"/>
  <c r="B54" i="14" s="1"/>
  <c r="B26" i="14" l="1"/>
  <c r="B28" i="14" s="1"/>
  <c r="B30" i="14" s="1"/>
  <c r="B32" i="14" s="1"/>
  <c r="B34" i="14" s="1"/>
  <c r="B36" i="14" s="1"/>
  <c r="B38" i="14" s="1"/>
  <c r="G94" i="14"/>
  <c r="G196" i="14" s="1"/>
  <c r="G49" i="14"/>
  <c r="G114" i="14"/>
  <c r="G198" i="14" s="1"/>
  <c r="G43" i="14"/>
  <c r="G189" i="14" s="1"/>
  <c r="G79" i="14"/>
  <c r="G195" i="14" s="1"/>
  <c r="G69" i="14"/>
  <c r="G191" i="14" s="1"/>
  <c r="G51" i="14" l="1"/>
  <c r="G100" i="14"/>
  <c r="G103" i="14" s="1"/>
  <c r="G197" i="14" s="1"/>
  <c r="G202" i="14" s="1"/>
  <c r="G57" i="14" l="1"/>
  <c r="G190" i="14" s="1"/>
  <c r="G192" i="14" s="1"/>
  <c r="G204" i="14" s="1"/>
  <c r="G206" i="14" l="1"/>
  <c r="G209" i="14" s="1"/>
  <c r="G211" i="14" s="1"/>
</calcChain>
</file>

<file path=xl/sharedStrings.xml><?xml version="1.0" encoding="utf-8"?>
<sst xmlns="http://schemas.openxmlformats.org/spreadsheetml/2006/main" count="239" uniqueCount="127">
  <si>
    <t>enota</t>
  </si>
  <si>
    <t>p. količina</t>
  </si>
  <si>
    <t>cena/enoto</t>
  </si>
  <si>
    <t>cena brez DDV</t>
  </si>
  <si>
    <t xml:space="preserve"> </t>
  </si>
  <si>
    <t/>
  </si>
  <si>
    <t>m2</t>
  </si>
  <si>
    <t>m1</t>
  </si>
  <si>
    <t>REKAPITULACIJA</t>
  </si>
  <si>
    <t>kom</t>
  </si>
  <si>
    <t>ur</t>
  </si>
  <si>
    <t>SKUPAJ (EUR):</t>
  </si>
  <si>
    <t>pomoč</t>
  </si>
  <si>
    <t>B - OBRTNIŠKA DELA</t>
  </si>
  <si>
    <t>SKUPNA REKAPITULACIJA</t>
  </si>
  <si>
    <t>=====================================================================================================================================</t>
  </si>
  <si>
    <t>1. Sanitarije</t>
  </si>
  <si>
    <t>B6.</t>
  </si>
  <si>
    <t>SKUPNA REKAPITULACIJA - GRADBENA IN OBRTNIŠKA DELA</t>
  </si>
  <si>
    <t>SKUPAJ z DDV (EUR):</t>
  </si>
  <si>
    <t>Opis</t>
  </si>
  <si>
    <t>A - GRADBENA DELA</t>
  </si>
  <si>
    <t>A0.</t>
  </si>
  <si>
    <t>==============================================================================================================================</t>
  </si>
  <si>
    <t>A1.</t>
  </si>
  <si>
    <t>Izdelava (mikro) armiranega  cem.estriha deb.4-6cm (povprečno 5cm), z izvedbo robnih dilatacij s trakom stiropora deb.1cm,  z dobavo mat., pom.deli in transporti. 
Površina strojno zaglajena.</t>
  </si>
  <si>
    <t>Dobava in polaganje topl.izol.tlakov s pl.ekstrudiranega polistirena  (npr.kot kot Termodur, ….)</t>
  </si>
  <si>
    <t>A1. ZIDARSKA DELA</t>
  </si>
  <si>
    <t>Pomoč obrtnikom in instalaterjem (preboji konstrukcij, dolbljenja, vgradnje omaric in instalacij, ...); obračun po opravljenih urah, vpisanih v gradb.dnevnik (nadzor); pomoč KV in PK zidarja (ocena)</t>
  </si>
  <si>
    <t xml:space="preserve">1. cevi PVC 50mm </t>
  </si>
  <si>
    <t>B4.</t>
  </si>
  <si>
    <t>A0 - RUŠITVENA IN ZEMELJSKA DELA</t>
  </si>
  <si>
    <t>=======================================================================================================================================================================================================</t>
  </si>
  <si>
    <t>B3.</t>
  </si>
  <si>
    <t>Slikanje stenskih površin ometanih sten s polpralno barvo (kot npr Jubocolor Gold,...), s predhodno pripravo podlage - razmastitev, kitanje, brušenje, predpremaz (Akril emulzija,...), z dobavo materiala in pom. deli 
(stropovi)</t>
  </si>
  <si>
    <t xml:space="preserve">Dobava in polaganje talnih granitnih keram.ploščic v lepilo, fuge 2mm zapolnjene s fugirno maso.
Ker.pl.vel.ker.pl.vel.do 60/30cm, protidrsne, kval.A, srednjega cenovnega razreda (do 20 € /m2). </t>
  </si>
  <si>
    <t>Dobava in polaganje keram.pl. na zidove z lepilom, s fugami do 2mm (PVC distančniki) zapolnjenimi s fugirno maso; z zaključnimi profili na zun. vogalih in na stiku s tlakom-zaokrožnica);
Ker.pl.glazirane, vel.60/30cm, kval.A , srednjega cenovnega razreda (do 18 €/m2). 
(sanitarije - do stropa H=2.82m)</t>
  </si>
  <si>
    <t>Vgradnja tesnilnega traku na stiku tla stena v tuš prostoru (kot npr.Tesnilni trak WEDI ali podobno), vgradnja po navodilih proizvajalca.</t>
  </si>
  <si>
    <t>Demontaža sanitarne opreme</t>
  </si>
  <si>
    <t>tuš kad 80/80, ročni iznos, nakladanje in odvoz na trajno deponijo</t>
  </si>
  <si>
    <t>tuš kabina 80/80, ročni iznos, nakladanje in odvoz na trajno deponijo</t>
  </si>
  <si>
    <t>WC školjka, ročni iznos, čiščenje in skladiščenje na gradbišču</t>
  </si>
  <si>
    <t>umivalnik,  ročni iznos, čiščenje in skladiščenje na gradbišču</t>
  </si>
  <si>
    <t>ogledalo s poličko in lučjo,  ročni iznos, čiščenje in skladiščenje na gradbišču</t>
  </si>
  <si>
    <t>kaseta za papir,  ročni iznos, čiščenje in skladiščenje na gradbišču</t>
  </si>
  <si>
    <t>držalo brisače,  ročni iznos, čiščenje in skladiščenje na gradbišču</t>
  </si>
  <si>
    <t>obešalnik,  ročni iznos, čiščenje in skladiščenje na gradbišču</t>
  </si>
  <si>
    <t>Rušenje estriha pod tuš kadjo dim 80cm / 80cm / 6cm, ročni iznos, nakladanje in odvoz na trajno deponijo</t>
  </si>
  <si>
    <t>Demontaža nadometnih zaščitnih kanalov vodovoda, ročni iznos, nakladanje in odvoz na trajno deponijo</t>
  </si>
  <si>
    <t>Demontaža vodovodne instalacije položene nadometno, ročni iznos, nakladanje in odvoz na trajno deponijo</t>
  </si>
  <si>
    <t>Vgradnja dvokomponentne visoko elastična cementno vezane vodotesne mase (kot npr.Hidrostop elastik ali podobno), vgradnja po navodilih proizvajalca, skupna debelina obeh slojev 2,5 mm. (stene tuša do višine 2m in tlak tuša 1m x 1m.</t>
  </si>
  <si>
    <t>B1. MIZARSKA DELA</t>
  </si>
  <si>
    <t>kos</t>
  </si>
  <si>
    <t xml:space="preserve">Nabava, dobava in montaža krogelnega ventila  fi 1/2" </t>
  </si>
  <si>
    <t>Obešala in nosilci</t>
  </si>
  <si>
    <t>kg</t>
  </si>
  <si>
    <t>Zapiranje in praznjenje sistema</t>
  </si>
  <si>
    <t>kpl</t>
  </si>
  <si>
    <t xml:space="preserve">Nabava, dobava in montaža stenskega priključka za tuš armaturo </t>
  </si>
  <si>
    <t>Polnnjenje sistema, tlačni preizkus in dezinfekcija instalacije</t>
  </si>
  <si>
    <t>DDV 22% (EUR):</t>
  </si>
  <si>
    <t>Montaža sanitarne opreme</t>
  </si>
  <si>
    <t>umivalnik,  ročni prenos iz skladišč na gradbišču in montaža</t>
  </si>
  <si>
    <t>ogledalo s poličko in lučjo,  ročni prenos iz skladišč na gradbišču in montaža</t>
  </si>
  <si>
    <t>kaseta za papir,   ročni prenos iz skladišč na gradbišču in montaža</t>
  </si>
  <si>
    <t>držalo brisače,   ročni prenos iz skladišč na gradbišču in montaža</t>
  </si>
  <si>
    <t>obešalnik,  ročni prenos iz skladišč na gradbišču in montaža</t>
  </si>
  <si>
    <t>A2. KANALIZACIJA</t>
  </si>
  <si>
    <t>A2.</t>
  </si>
  <si>
    <t>B1.</t>
  </si>
  <si>
    <t>B2. KERAMIČARSKA DELA</t>
  </si>
  <si>
    <t>B2.</t>
  </si>
  <si>
    <t>1.1.</t>
  </si>
  <si>
    <t>1.2.</t>
  </si>
  <si>
    <t>1.4.</t>
  </si>
  <si>
    <t>1.5.</t>
  </si>
  <si>
    <t>1.6.</t>
  </si>
  <si>
    <t>1.7.</t>
  </si>
  <si>
    <t>1.8.</t>
  </si>
  <si>
    <t>1.9.</t>
  </si>
  <si>
    <t>B3. SLIKOPLESKARKA</t>
  </si>
  <si>
    <t>B4. SEKUNDARNI STROPOVI</t>
  </si>
  <si>
    <t>B5. MONTAŽNE PREDELNE STENE in OBLOGE</t>
  </si>
  <si>
    <t>B5.</t>
  </si>
  <si>
    <t>B6. STROJNE INSTALACIJE</t>
  </si>
  <si>
    <t>7.1.</t>
  </si>
  <si>
    <t>7.2.</t>
  </si>
  <si>
    <t>7.3.</t>
  </si>
  <si>
    <t>7.4.</t>
  </si>
  <si>
    <t>7.5.</t>
  </si>
  <si>
    <t>7.6.</t>
  </si>
  <si>
    <r>
      <t xml:space="preserve">PRENOVA KOPALNIC CŠOD Gorenje, </t>
    </r>
    <r>
      <rPr>
        <u/>
        <sz val="9"/>
        <rFont val="Arial CE"/>
        <charset val="238"/>
      </rPr>
      <t>II. NADSTROPJE</t>
    </r>
  </si>
  <si>
    <t>V1 - 75/200 
Enokrilna vrata v suhomont. kovinskem podboju v pripiri vstavljeno tesnilo-dušilka za krilo 
Krilo lamelne(sendvič) konstrukcije, polnilo ivorokal, obloženo z pralno oblogo (kot npr.Max ali podobno).
Okovje tipsko: tećaji uležajeni, kovinska kljuka zaobljene oblike (kromirana), rozete ločene za kljuko in ključavnico</t>
  </si>
  <si>
    <t>radiator,  praznenje sistema centralnega ogrevanja, ročni iznos, čiščenje in skladiščenje na gradbišču</t>
  </si>
  <si>
    <t>1.11.</t>
  </si>
  <si>
    <t>ventilator fi 110   ročni iznos, čiščenje in skladiščenje na gradbišču</t>
  </si>
  <si>
    <t>1.10.</t>
  </si>
  <si>
    <t>Demontaža enostranske obloge zidov iz mavčnokartonskih plošč (z vmesno topl.izol.), iz mavčno celuloznih vlagoodpornih plošč 2x 12.5mm, s položeno keramiko. ročni iznos, nakladanje in odvoz na trajno deponijo. Pazljiva demontaža, da se kovinska konstrukcija ne poškoduje</t>
  </si>
  <si>
    <t>Demontaža notranjih vrat, krilo in podboj, ročni iznos, nakladanje in odvoz na trajno deponijo</t>
  </si>
  <si>
    <r>
      <t xml:space="preserve">Demontaža slepe vodovodne instalacije položene </t>
    </r>
    <r>
      <rPr>
        <u/>
        <sz val="9"/>
        <rFont val="Arial CE"/>
        <charset val="238"/>
      </rPr>
      <t>podometno</t>
    </r>
    <r>
      <rPr>
        <sz val="9"/>
        <rFont val="Arial CE"/>
        <family val="2"/>
        <charset val="238"/>
      </rPr>
      <t>, ročni iznos, nakladanje in odvoz na trajno deponijo</t>
    </r>
  </si>
  <si>
    <t>Izdelava enostranske obloge stropov iz vlagoodporne gips-kartonske plošče  1x 12,5mm, z obdelavo zaključkov ob robovih, bandažiranjm in kitanjem stikov, z dobavo, transporti in pom.deli po navodilih proizvajalca plošč ter obdelavo zaklj.ob robovih (vogali, stiki z klasično konstr., s stenami,...) in prebojih (instalacije - prezr.rešetke, omarice, svetila)</t>
  </si>
  <si>
    <t xml:space="preserve">Izdelava oz dopolnitev ali zamenjava kovinske podkonstrukcije,  z dodatno kovinsko podkonstrukcijo za vgradnjo instalacij in  sanitarne opreme; luči, ventilator
(obračun površine stropov) </t>
  </si>
  <si>
    <t xml:space="preserve">WC školjka, ročni prenos iz skladišča na gradbišču in montaža, dodana nova fleksibilna kanalizacijska cev školjka-stena </t>
  </si>
  <si>
    <t>7.7.</t>
  </si>
  <si>
    <t>ventilator, ročni prenos iz skladišča na gradbišču in montaža</t>
  </si>
  <si>
    <t>Montaža radiatorja ročni prenos iz skladišča na gradbišču in montaža</t>
  </si>
  <si>
    <t>Polnjenje ogrevalnega sistema in tlačni preizkus</t>
  </si>
  <si>
    <t>B7. ELEKTRO INSTALACIJE</t>
  </si>
  <si>
    <t>B7.</t>
  </si>
  <si>
    <t>Odklop ventilatorja, iz el. omrežja, zaščita prostih vodnikov za čas gradnje</t>
  </si>
  <si>
    <t>Odklop luči nad umivalnikom, iz el. omrežja, zaščita prostih vodnikov za čas gradnje</t>
  </si>
  <si>
    <t>Priklop ventilatorja</t>
  </si>
  <si>
    <t>Priklop luči nad umivalnikom</t>
  </si>
  <si>
    <t>Demontaža enostranske obloge stropov iz mavčnokartonskih vlagoodpornih plošč 1x 12.5mm, z opleskom. ročni iznos, nakladanje in odvoz na trajno deponijo. Pazljiva demontaža, da se kovinska konstrukcija ne poškoduje</t>
  </si>
  <si>
    <t xml:space="preserve">Opomba: Za predelne stene in obloge na kovinski podkonstrukciji mora izvajalec ponuditi sistemski program s tipskimi detajli pritrjevanja, zaključkov na stilih med njimi (kot npr. Wedi, Kauf, Rigips). </t>
  </si>
  <si>
    <t>Izdelava enostranske obloge zidov iz dvoslojne obloge OSB-4 in vlagoodporna mavčno kartonska plošča  (1x 15mm+ 1x12,5mm), z vmesno topl. in zvočno izol.iz mineralne volne 5 cm, z obdelavo zaključkov ob robovih, bandažiranjm in kitanjem stikov, z dobavo, transporti in pom.deli po navodilih proizvajalca plošč ter obdelavo zaklj.ob robovih (vogali, stiki z klasično konstr., s stropi,...) in prebojih (vrata, instalacije - prezr.rešetke, omarice,....) (notranje stene kopanic)</t>
  </si>
  <si>
    <t xml:space="preserve">Izdelava oz dopolnitev ali zamenjava kovinske podkonstrukcije,  z dodatno kovinsko podkonstrukcijo za vgradnjo instalacij in sanitarne opreme;stene do viš.10cm nad sekundarnim stropom
(obračun površine sten z odbitimi vrati, stena, ki je skupna dvema kopalnicama je upoštevana samo enkrat) </t>
  </si>
  <si>
    <t>NEPREDVIDENA DELA (5%)</t>
  </si>
  <si>
    <t>Dobava in vgradnja kanalete za tuš ( srednji cenovni razred do 100€/kpl) s fazonskimi komadi, tesnili in priključki.</t>
  </si>
  <si>
    <t>Dobava in montaža alumplast cevi s fazonskimi komadi, izolirano</t>
  </si>
  <si>
    <t xml:space="preserve"> fi 20</t>
  </si>
  <si>
    <t xml:space="preserve"> fi 16</t>
  </si>
  <si>
    <t>PS - 148/210cm (TIP-1), vrata (1D)</t>
  </si>
  <si>
    <t>Stene sanitarnih kabin iz kompaktnih laminatnih plošč (kot npr.Max ali podobno) deb.14mm z veznimi elementi (tipskimi iz sistemskega programa) iz nerjavečega jekla (Inox),
Stena dvignjena 10cm nad tlak, skupne viš.210cm,  vgrajenih stransko v zid in v tlak; v čelnih stenah vgrajena vrata šir.65cm. 
Oprema: kovinska kljuka zaobljene oblike (kromirana), zaskočna ključavnica z "metuljčkom" -  na notr. strani, na notr. strani obešalnik-kljukica
(ali enakovrednbo okovje iz sistemskega programa).</t>
  </si>
  <si>
    <t>Dobava materiala in izdelava razvoda odtočnih instalacij iz  PVC (PE) cevi s fazonskimi komadi, tesnili in priključki.
Vključno s fiksiranjem cevi</t>
  </si>
  <si>
    <t>Izsekavanje kanalov za izvedbo zamenjave odtočnih instalacij v tlaku (kanal za cev fi 50 mm), vključno z odstranitvijo talnega sifona, ročni iznos, nakladanje in odvoz na trajno deponijo</t>
  </si>
  <si>
    <t>Rušenje obstoječe keramike s tal, ročni iznos, nakladanje in odvoz na trajno deponijo ter priprava podlage, estriha z brušenjem in izravnalno maso.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</si>
</sst>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S_I_T_-;\-* #,##0.00\ _S_I_T_-;_-* &quot;-&quot;??\ _S_I_T_-;_-@_-"/>
    <numFmt numFmtId="165" formatCode="0.0"/>
    <numFmt numFmtId="166" formatCode="0.0;[Red]0.0"/>
    <numFmt numFmtId="167" formatCode="_-* #,##0.00\ _€_-;\-* #,##0.00\ _€_-;_-* &quot;-&quot;??\ _€_-;_-@_-"/>
  </numFmts>
  <fonts count="19" x14ac:knownFonts="1">
    <font>
      <sz val="10"/>
      <name val="Arial"/>
      <charset val="238"/>
    </font>
    <font>
      <sz val="10"/>
      <name val="Arial"/>
      <family val="2"/>
      <charset val="238"/>
    </font>
    <font>
      <i/>
      <sz val="5"/>
      <name val="Arial CE"/>
      <family val="2"/>
      <charset val="238"/>
    </font>
    <font>
      <sz val="5"/>
      <name val="Courier New CE"/>
      <family val="3"/>
      <charset val="238"/>
    </font>
    <font>
      <b/>
      <sz val="10"/>
      <name val="Arial CE"/>
      <family val="2"/>
      <charset val="238"/>
    </font>
    <font>
      <b/>
      <sz val="9"/>
      <name val="Arial CE"/>
      <family val="2"/>
      <charset val="238"/>
    </font>
    <font>
      <i/>
      <sz val="10"/>
      <name val="Arial CE"/>
      <family val="2"/>
      <charset val="238"/>
    </font>
    <font>
      <sz val="9"/>
      <name val="Arial CE"/>
      <charset val="238"/>
    </font>
    <font>
      <sz val="9"/>
      <name val="Arial CE"/>
      <family val="2"/>
      <charset val="238"/>
    </font>
    <font>
      <b/>
      <i/>
      <sz val="9"/>
      <name val="Arial CE"/>
      <family val="2"/>
      <charset val="238"/>
    </font>
    <font>
      <i/>
      <sz val="9"/>
      <name val="Arial CE"/>
      <family val="2"/>
      <charset val="238"/>
    </font>
    <font>
      <i/>
      <sz val="9"/>
      <name val="Arial CE"/>
      <charset val="238"/>
    </font>
    <font>
      <i/>
      <sz val="8"/>
      <name val="Arial CE"/>
      <family val="2"/>
      <charset val="238"/>
    </font>
    <font>
      <sz val="10"/>
      <color indexed="8"/>
      <name val="Arial CE"/>
      <family val="2"/>
      <charset val="238"/>
    </font>
    <font>
      <sz val="10"/>
      <color indexed="10"/>
      <name val="Arial CE"/>
      <family val="2"/>
      <charset val="238"/>
    </font>
    <font>
      <b/>
      <sz val="16"/>
      <name val="Arial CE"/>
      <family val="2"/>
      <charset val="238"/>
    </font>
    <font>
      <b/>
      <sz val="14"/>
      <name val="Arial CE"/>
      <family val="2"/>
      <charset val="238"/>
    </font>
    <font>
      <sz val="9"/>
      <name val="Courier New"/>
      <family val="3"/>
      <charset val="238"/>
    </font>
    <font>
      <u/>
      <sz val="9"/>
      <name val="Arial CE"/>
      <charset val="238"/>
    </font>
  </fonts>
  <fills count="2">
    <fill>
      <patternFill patternType="none"/>
    </fill>
    <fill>
      <patternFill patternType="gray125"/>
    </fill>
  </fills>
  <borders count="21">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4">
    <xf numFmtId="0" fontId="0" fillId="0" borderId="0"/>
    <xf numFmtId="0" fontId="7" fillId="0" borderId="0"/>
    <xf numFmtId="4" fontId="3" fillId="0" borderId="0">
      <alignment vertical="top"/>
      <protection hidden="1"/>
    </xf>
    <xf numFmtId="164" fontId="1" fillId="0" borderId="0" applyFont="0" applyFill="0" applyBorder="0" applyAlignment="0" applyProtection="0"/>
  </cellStyleXfs>
  <cellXfs count="117">
    <xf numFmtId="0" fontId="0" fillId="0" borderId="0" xfId="0"/>
    <xf numFmtId="0" fontId="7" fillId="0" borderId="0" xfId="1" applyFont="1" applyFill="1" applyBorder="1" applyAlignment="1" applyProtection="1">
      <alignment vertical="center" wrapText="1"/>
    </xf>
    <xf numFmtId="0" fontId="7" fillId="0" borderId="0" xfId="1" applyFont="1" applyFill="1" applyBorder="1" applyAlignment="1" applyProtection="1">
      <alignment horizontal="left" vertical="center" wrapText="1"/>
    </xf>
    <xf numFmtId="1" fontId="8" fillId="0" borderId="0" xfId="1" applyNumberFormat="1" applyFont="1" applyFill="1" applyBorder="1" applyAlignment="1" applyProtection="1">
      <alignment horizontal="left" vertical="top"/>
    </xf>
    <xf numFmtId="2" fontId="8" fillId="0" borderId="0" xfId="1" applyNumberFormat="1" applyFont="1" applyFill="1" applyBorder="1" applyAlignment="1" applyProtection="1">
      <alignment horizontal="left" vertical="top"/>
    </xf>
    <xf numFmtId="4" fontId="8" fillId="0" borderId="0" xfId="1" applyNumberFormat="1" applyFont="1" applyFill="1" applyBorder="1" applyAlignment="1" applyProtection="1">
      <alignment horizontal="left" vertical="top"/>
    </xf>
    <xf numFmtId="4" fontId="8" fillId="0" borderId="0" xfId="1" applyNumberFormat="1" applyFont="1" applyFill="1" applyBorder="1" applyAlignment="1" applyProtection="1">
      <alignment horizontal="right" vertical="center" wrapText="1"/>
    </xf>
    <xf numFmtId="2" fontId="8" fillId="0" borderId="0" xfId="1" applyNumberFormat="1" applyFont="1" applyFill="1" applyBorder="1" applyAlignment="1" applyProtection="1">
      <alignment horizontal="center" vertical="top"/>
    </xf>
    <xf numFmtId="2" fontId="8" fillId="0" borderId="0" xfId="1" applyNumberFormat="1" applyFont="1" applyFill="1" applyBorder="1" applyAlignment="1" applyProtection="1">
      <alignment horizontal="left"/>
    </xf>
    <xf numFmtId="0" fontId="7" fillId="0" borderId="0" xfId="1" applyFont="1" applyFill="1" applyBorder="1" applyProtection="1"/>
    <xf numFmtId="0" fontId="8" fillId="0" borderId="0" xfId="1" applyFont="1" applyFill="1" applyBorder="1" applyProtection="1"/>
    <xf numFmtId="2" fontId="8" fillId="0" borderId="0" xfId="1" applyNumberFormat="1" applyFont="1" applyFill="1" applyBorder="1" applyAlignment="1" applyProtection="1">
      <alignment horizontal="center"/>
    </xf>
    <xf numFmtId="4" fontId="8" fillId="0" borderId="0" xfId="1" applyNumberFormat="1" applyFont="1" applyFill="1" applyBorder="1" applyAlignment="1" applyProtection="1">
      <alignment horizontal="center"/>
    </xf>
    <xf numFmtId="49" fontId="8" fillId="0" borderId="0" xfId="1" applyNumberFormat="1" applyFont="1" applyFill="1" applyBorder="1" applyAlignment="1" applyProtection="1">
      <alignment horizontal="right" vertical="center" wrapText="1"/>
    </xf>
    <xf numFmtId="2" fontId="8" fillId="0" borderId="0" xfId="1" applyNumberFormat="1" applyFont="1" applyFill="1" applyBorder="1" applyAlignment="1" applyProtection="1">
      <alignment horizontal="right" vertical="center" wrapText="1"/>
    </xf>
    <xf numFmtId="4" fontId="8" fillId="0" borderId="0" xfId="1" applyNumberFormat="1" applyFont="1" applyFill="1" applyBorder="1" applyAlignment="1" applyProtection="1">
      <alignment horizontal="right"/>
    </xf>
    <xf numFmtId="1" fontId="7" fillId="0" borderId="0" xfId="1" applyNumberFormat="1" applyFont="1" applyFill="1" applyAlignment="1" applyProtection="1">
      <alignment vertical="top" wrapText="1"/>
    </xf>
    <xf numFmtId="1" fontId="7" fillId="0" borderId="0" xfId="1" applyNumberFormat="1" applyFont="1" applyFill="1" applyAlignment="1" applyProtection="1">
      <alignment horizontal="left" vertical="top" wrapText="1"/>
    </xf>
    <xf numFmtId="0" fontId="8" fillId="0" borderId="0" xfId="1" applyNumberFormat="1" applyFont="1" applyFill="1" applyBorder="1" applyAlignment="1" applyProtection="1">
      <alignment horizontal="left" vertical="top" wrapText="1"/>
    </xf>
    <xf numFmtId="0" fontId="8" fillId="0" borderId="0" xfId="1" applyNumberFormat="1" applyFont="1" applyFill="1" applyBorder="1" applyAlignment="1" applyProtection="1">
      <alignment horizontal="right" wrapText="1"/>
    </xf>
    <xf numFmtId="2" fontId="8" fillId="0" borderId="0" xfId="1" applyNumberFormat="1" applyFont="1" applyFill="1" applyBorder="1" applyAlignment="1" applyProtection="1">
      <alignment horizontal="right" wrapText="1"/>
    </xf>
    <xf numFmtId="0" fontId="5" fillId="0" borderId="0" xfId="1" applyNumberFormat="1" applyFont="1" applyFill="1" applyBorder="1" applyAlignment="1" applyProtection="1">
      <alignment horizontal="left" vertical="top" wrapText="1"/>
    </xf>
    <xf numFmtId="166" fontId="7" fillId="0" borderId="0" xfId="1" applyNumberFormat="1" applyFont="1" applyFill="1" applyAlignment="1" applyProtection="1">
      <alignment horizontal="right" vertical="top" wrapText="1"/>
    </xf>
    <xf numFmtId="0" fontId="8" fillId="0" borderId="0" xfId="1" quotePrefix="1" applyNumberFormat="1" applyFont="1" applyFill="1" applyBorder="1" applyAlignment="1" applyProtection="1">
      <alignment vertical="top" wrapText="1"/>
    </xf>
    <xf numFmtId="0" fontId="5" fillId="0" borderId="0" xfId="1" applyNumberFormat="1" applyFont="1" applyFill="1" applyBorder="1" applyAlignment="1" applyProtection="1">
      <alignment vertical="top" wrapText="1"/>
    </xf>
    <xf numFmtId="0" fontId="8" fillId="0" borderId="0" xfId="1" applyFont="1" applyFill="1" applyProtection="1"/>
    <xf numFmtId="2" fontId="8" fillId="0" borderId="0" xfId="1" applyNumberFormat="1" applyFont="1" applyFill="1" applyProtection="1"/>
    <xf numFmtId="0" fontId="8" fillId="0" borderId="0" xfId="1" quotePrefix="1" applyNumberFormat="1" applyFont="1" applyFill="1" applyBorder="1" applyAlignment="1" applyProtection="1">
      <alignment horizontal="left" vertical="top" wrapText="1"/>
    </xf>
    <xf numFmtId="0" fontId="8" fillId="0" borderId="0" xfId="1" applyNumberFormat="1" applyFont="1" applyFill="1" applyBorder="1" applyAlignment="1" applyProtection="1">
      <alignment vertical="top" wrapText="1"/>
    </xf>
    <xf numFmtId="0" fontId="5" fillId="0" borderId="0" xfId="1" applyNumberFormat="1" applyFont="1" applyFill="1" applyBorder="1" applyAlignment="1" applyProtection="1">
      <alignment horizontal="fill" vertical="center" wrapText="1"/>
    </xf>
    <xf numFmtId="0" fontId="11" fillId="0" borderId="0" xfId="1" quotePrefix="1" applyNumberFormat="1" applyFont="1" applyFill="1" applyBorder="1" applyAlignment="1" applyProtection="1">
      <alignment horizontal="left" vertical="top" wrapText="1"/>
    </xf>
    <xf numFmtId="1" fontId="7" fillId="0" borderId="0" xfId="1" applyNumberFormat="1" applyFont="1" applyFill="1" applyAlignment="1" applyProtection="1">
      <alignment horizontal="right" vertical="top" wrapText="1"/>
    </xf>
    <xf numFmtId="49" fontId="8" fillId="0" borderId="0" xfId="1" applyNumberFormat="1" applyFont="1" applyFill="1" applyAlignment="1" applyProtection="1">
      <alignment horizontal="right"/>
    </xf>
    <xf numFmtId="2" fontId="8" fillId="0" borderId="0" xfId="1" applyNumberFormat="1" applyFont="1" applyFill="1" applyAlignment="1" applyProtection="1">
      <alignment horizontal="right"/>
    </xf>
    <xf numFmtId="1" fontId="7" fillId="0" borderId="0" xfId="1" quotePrefix="1" applyNumberFormat="1" applyFont="1" applyFill="1" applyAlignment="1" applyProtection="1">
      <alignment horizontal="left" vertical="top"/>
    </xf>
    <xf numFmtId="0" fontId="8" fillId="0" borderId="0" xfId="1" applyNumberFormat="1" applyFont="1" applyFill="1" applyBorder="1" applyAlignment="1" applyProtection="1">
      <alignment horizontal="right" vertical="top" wrapText="1"/>
    </xf>
    <xf numFmtId="1" fontId="7" fillId="0" borderId="0" xfId="1" applyNumberFormat="1" applyFont="1" applyFill="1" applyBorder="1" applyAlignment="1" applyProtection="1">
      <alignment horizontal="right" vertical="top" wrapText="1"/>
    </xf>
    <xf numFmtId="1" fontId="7" fillId="0" borderId="0" xfId="1" applyNumberFormat="1" applyFont="1" applyFill="1" applyBorder="1" applyAlignment="1" applyProtection="1">
      <alignment horizontal="left" vertical="top" wrapText="1"/>
    </xf>
    <xf numFmtId="1" fontId="8" fillId="0" borderId="0" xfId="1" applyNumberFormat="1" applyFont="1" applyFill="1" applyAlignment="1" applyProtection="1">
      <alignment horizontal="left" vertical="top" wrapText="1"/>
    </xf>
    <xf numFmtId="0" fontId="7" fillId="0" borderId="0" xfId="1" applyFont="1" applyFill="1" applyAlignment="1" applyProtection="1">
      <alignment horizontal="left" vertical="top" wrapText="1"/>
    </xf>
    <xf numFmtId="0" fontId="7" fillId="0" borderId="0" xfId="1" applyFont="1" applyFill="1" applyAlignment="1" applyProtection="1">
      <alignment vertical="top" wrapText="1"/>
    </xf>
    <xf numFmtId="0" fontId="8" fillId="0" borderId="0" xfId="1" applyFont="1" applyFill="1" applyAlignment="1" applyProtection="1">
      <alignment horizontal="left" vertical="top" wrapText="1"/>
    </xf>
    <xf numFmtId="0" fontId="7" fillId="0" borderId="0" xfId="1" quotePrefix="1" applyNumberFormat="1" applyFont="1" applyFill="1" applyBorder="1" applyAlignment="1" applyProtection="1">
      <alignment horizontal="left" vertical="top" wrapText="1"/>
    </xf>
    <xf numFmtId="1" fontId="8" fillId="0" borderId="0" xfId="1" applyNumberFormat="1" applyFont="1" applyFill="1" applyBorder="1" applyAlignment="1" applyProtection="1">
      <alignment horizontal="left" vertical="top" wrapText="1"/>
    </xf>
    <xf numFmtId="166" fontId="8" fillId="0" borderId="0" xfId="1" applyNumberFormat="1" applyFont="1" applyFill="1" applyAlignment="1" applyProtection="1">
      <alignment horizontal="right"/>
    </xf>
    <xf numFmtId="1" fontId="8" fillId="0" borderId="0" xfId="1" applyNumberFormat="1" applyFont="1" applyFill="1" applyAlignment="1" applyProtection="1">
      <alignment horizontal="left"/>
    </xf>
    <xf numFmtId="166" fontId="8" fillId="0" borderId="0" xfId="1" applyNumberFormat="1" applyFont="1" applyFill="1" applyBorder="1" applyAlignment="1" applyProtection="1">
      <alignment horizontal="right" vertical="top" wrapText="1"/>
    </xf>
    <xf numFmtId="0" fontId="5" fillId="0" borderId="0" xfId="1" quotePrefix="1" applyNumberFormat="1" applyFont="1" applyFill="1" applyAlignment="1" applyProtection="1">
      <alignment vertical="top" wrapText="1"/>
    </xf>
    <xf numFmtId="166" fontId="8" fillId="0" borderId="0" xfId="1" applyNumberFormat="1" applyFont="1" applyFill="1" applyAlignment="1" applyProtection="1">
      <alignment horizontal="right" vertical="top" wrapText="1"/>
    </xf>
    <xf numFmtId="1" fontId="8" fillId="0" borderId="0" xfId="1" quotePrefix="1" applyNumberFormat="1" applyFont="1" applyFill="1" applyAlignment="1" applyProtection="1">
      <alignment horizontal="left" vertical="top"/>
    </xf>
    <xf numFmtId="0" fontId="7" fillId="0" borderId="0" xfId="1" applyNumberFormat="1" applyFont="1" applyFill="1" applyBorder="1" applyAlignment="1" applyProtection="1">
      <alignment horizontal="right" wrapText="1"/>
    </xf>
    <xf numFmtId="2" fontId="8" fillId="0" borderId="0" xfId="1" applyNumberFormat="1" applyFont="1" applyFill="1" applyBorder="1" applyAlignment="1" applyProtection="1">
      <alignment horizontal="right" vertical="top" wrapText="1"/>
    </xf>
    <xf numFmtId="0" fontId="9" fillId="0" borderId="2" xfId="1" applyNumberFormat="1" applyFont="1" applyFill="1" applyBorder="1" applyAlignment="1" applyProtection="1">
      <alignment horizontal="left"/>
    </xf>
    <xf numFmtId="0" fontId="10" fillId="0" borderId="5" xfId="1" applyNumberFormat="1" applyFont="1" applyFill="1" applyBorder="1" applyAlignment="1" applyProtection="1">
      <alignment horizontal="left"/>
    </xf>
    <xf numFmtId="0" fontId="9" fillId="0" borderId="3" xfId="1" applyNumberFormat="1" applyFont="1" applyFill="1" applyBorder="1" applyAlignment="1" applyProtection="1">
      <alignment horizontal="left"/>
    </xf>
    <xf numFmtId="0" fontId="10" fillId="0" borderId="0" xfId="1" applyNumberFormat="1" applyFont="1" applyFill="1" applyBorder="1" applyAlignment="1" applyProtection="1">
      <alignment horizontal="left"/>
    </xf>
    <xf numFmtId="0" fontId="8" fillId="0" borderId="0" xfId="1" applyNumberFormat="1" applyFont="1" applyFill="1" applyBorder="1" applyAlignment="1" applyProtection="1">
      <alignment horizontal="left"/>
    </xf>
    <xf numFmtId="0" fontId="9" fillId="0" borderId="7" xfId="1" applyNumberFormat="1" applyFont="1" applyFill="1" applyBorder="1" applyAlignment="1" applyProtection="1">
      <alignment horizontal="left"/>
    </xf>
    <xf numFmtId="0" fontId="10" fillId="0" borderId="8" xfId="1" applyNumberFormat="1" applyFont="1" applyFill="1" applyBorder="1" applyAlignment="1" applyProtection="1">
      <alignment horizontal="left"/>
    </xf>
    <xf numFmtId="0" fontId="9" fillId="0" borderId="0" xfId="1" applyNumberFormat="1" applyFont="1" applyFill="1" applyBorder="1" applyAlignment="1" applyProtection="1">
      <alignment horizontal="left"/>
    </xf>
    <xf numFmtId="0" fontId="5" fillId="0" borderId="0" xfId="1" applyNumberFormat="1" applyFont="1" applyFill="1" applyBorder="1" applyAlignment="1" applyProtection="1">
      <alignment horizontal="fill" vertical="center"/>
    </xf>
    <xf numFmtId="2" fontId="5" fillId="0" borderId="0" xfId="1" applyNumberFormat="1" applyFont="1" applyFill="1" applyBorder="1" applyAlignment="1" applyProtection="1">
      <alignment horizontal="fill" vertical="center"/>
    </xf>
    <xf numFmtId="0" fontId="9" fillId="0" borderId="1" xfId="1" applyNumberFormat="1" applyFont="1" applyFill="1" applyBorder="1" applyAlignment="1" applyProtection="1">
      <alignment horizontal="left"/>
    </xf>
    <xf numFmtId="165" fontId="8" fillId="0" borderId="1" xfId="1" applyNumberFormat="1" applyFont="1" applyFill="1" applyBorder="1" applyAlignment="1" applyProtection="1">
      <alignment horizontal="right" vertical="top" wrapText="1"/>
    </xf>
    <xf numFmtId="2" fontId="8" fillId="0" borderId="1" xfId="1" applyNumberFormat="1" applyFont="1" applyFill="1" applyBorder="1" applyAlignment="1" applyProtection="1">
      <alignment horizontal="right" vertical="top" wrapText="1"/>
    </xf>
    <xf numFmtId="0" fontId="9" fillId="0" borderId="6" xfId="1" applyNumberFormat="1" applyFont="1" applyFill="1" applyBorder="1" applyAlignment="1" applyProtection="1">
      <alignment horizontal="left"/>
    </xf>
    <xf numFmtId="1" fontId="6" fillId="0" borderId="0" xfId="0" applyNumberFormat="1" applyFont="1" applyFill="1" applyBorder="1" applyAlignment="1" applyProtection="1">
      <alignment horizontal="right" vertical="top"/>
    </xf>
    <xf numFmtId="1" fontId="2" fillId="0" borderId="0" xfId="0" applyNumberFormat="1" applyFont="1" applyFill="1" applyBorder="1" applyAlignment="1" applyProtection="1">
      <alignment horizontal="left" vertical="top"/>
    </xf>
    <xf numFmtId="49" fontId="13" fillId="0" borderId="0" xfId="0" applyNumberFormat="1" applyFont="1" applyFill="1" applyBorder="1" applyAlignment="1" applyProtection="1">
      <alignment horizontal="right" vertical="center" wrapText="1"/>
    </xf>
    <xf numFmtId="0" fontId="14" fillId="0" borderId="0" xfId="0" applyFont="1" applyFill="1" applyBorder="1" applyAlignment="1" applyProtection="1">
      <alignment horizontal="right" vertical="center" wrapText="1"/>
    </xf>
    <xf numFmtId="1" fontId="15" fillId="0" borderId="0" xfId="0" applyNumberFormat="1" applyFont="1" applyFill="1" applyBorder="1" applyAlignment="1" applyProtection="1">
      <alignment horizontal="left" vertical="top"/>
    </xf>
    <xf numFmtId="0" fontId="12" fillId="0" borderId="0" xfId="0" applyFont="1" applyProtection="1"/>
    <xf numFmtId="1" fontId="16" fillId="0" borderId="0" xfId="0" applyNumberFormat="1" applyFont="1" applyFill="1" applyBorder="1" applyAlignment="1" applyProtection="1">
      <alignment horizontal="left" vertical="top"/>
    </xf>
    <xf numFmtId="1" fontId="4" fillId="0" borderId="0" xfId="0" applyNumberFormat="1" applyFont="1" applyFill="1" applyBorder="1" applyAlignment="1" applyProtection="1">
      <alignment horizontal="left" vertical="top"/>
    </xf>
    <xf numFmtId="0" fontId="0" fillId="0" borderId="0" xfId="0" applyFill="1"/>
    <xf numFmtId="0" fontId="8" fillId="0" borderId="9" xfId="1" applyNumberFormat="1" applyFont="1" applyFill="1" applyBorder="1" applyAlignment="1" applyProtection="1">
      <alignment horizontal="right" vertical="top" wrapText="1"/>
    </xf>
    <xf numFmtId="0" fontId="8" fillId="0" borderId="10" xfId="1" applyNumberFormat="1" applyFont="1" applyFill="1" applyBorder="1" applyAlignment="1" applyProtection="1">
      <alignment horizontal="right" vertical="top" wrapText="1"/>
    </xf>
    <xf numFmtId="2" fontId="8" fillId="0" borderId="10" xfId="1" applyNumberFormat="1" applyFont="1" applyFill="1" applyBorder="1" applyAlignment="1" applyProtection="1">
      <alignment horizontal="right" vertical="top" wrapText="1"/>
    </xf>
    <xf numFmtId="0" fontId="8" fillId="0" borderId="11" xfId="1" applyNumberFormat="1" applyFont="1" applyFill="1" applyBorder="1" applyAlignment="1" applyProtection="1">
      <alignment horizontal="left"/>
    </xf>
    <xf numFmtId="0" fontId="8" fillId="0" borderId="12" xfId="1" applyNumberFormat="1" applyFont="1" applyFill="1" applyBorder="1" applyAlignment="1" applyProtection="1">
      <alignment horizontal="left"/>
    </xf>
    <xf numFmtId="2" fontId="8" fillId="0" borderId="12" xfId="1" applyNumberFormat="1" applyFont="1" applyFill="1" applyBorder="1" applyAlignment="1" applyProtection="1">
      <alignment horizontal="left"/>
    </xf>
    <xf numFmtId="0" fontId="8" fillId="0" borderId="13" xfId="1" applyNumberFormat="1" applyFont="1" applyFill="1" applyBorder="1" applyAlignment="1" applyProtection="1">
      <alignment horizontal="left"/>
    </xf>
    <xf numFmtId="0" fontId="8" fillId="0" borderId="14" xfId="1" applyNumberFormat="1" applyFont="1" applyFill="1" applyBorder="1" applyAlignment="1" applyProtection="1">
      <alignment horizontal="left"/>
    </xf>
    <xf numFmtId="2" fontId="8" fillId="0" borderId="14" xfId="1" applyNumberFormat="1" applyFont="1" applyFill="1" applyBorder="1" applyAlignment="1" applyProtection="1">
      <alignment horizontal="left"/>
    </xf>
    <xf numFmtId="0" fontId="8" fillId="0" borderId="9" xfId="1" applyNumberFormat="1" applyFont="1" applyFill="1" applyBorder="1" applyAlignment="1" applyProtection="1">
      <alignment horizontal="left"/>
    </xf>
    <xf numFmtId="0" fontId="8" fillId="0" borderId="10" xfId="1" applyNumberFormat="1" applyFont="1" applyFill="1" applyBorder="1" applyAlignment="1" applyProtection="1">
      <alignment horizontal="left"/>
    </xf>
    <xf numFmtId="2" fontId="8" fillId="0" borderId="10" xfId="1" applyNumberFormat="1" applyFont="1" applyFill="1" applyBorder="1" applyAlignment="1" applyProtection="1">
      <alignment horizontal="left"/>
    </xf>
    <xf numFmtId="0" fontId="8" fillId="0" borderId="19" xfId="1" applyNumberFormat="1" applyFont="1" applyFill="1" applyBorder="1" applyAlignment="1" applyProtection="1">
      <alignment horizontal="left"/>
    </xf>
    <xf numFmtId="0" fontId="8" fillId="0" borderId="20" xfId="1" applyNumberFormat="1" applyFont="1" applyFill="1" applyBorder="1" applyAlignment="1" applyProtection="1">
      <alignment horizontal="left"/>
    </xf>
    <xf numFmtId="2" fontId="8" fillId="0" borderId="15" xfId="1" applyNumberFormat="1" applyFont="1" applyFill="1" applyBorder="1" applyAlignment="1" applyProtection="1">
      <alignment horizontal="left"/>
    </xf>
    <xf numFmtId="0" fontId="10" fillId="0" borderId="4" xfId="1" applyNumberFormat="1" applyFont="1" applyFill="1" applyBorder="1" applyAlignment="1" applyProtection="1">
      <alignment horizontal="left"/>
    </xf>
    <xf numFmtId="4" fontId="17" fillId="0" borderId="0" xfId="1" applyNumberFormat="1" applyFont="1" applyFill="1" applyBorder="1" applyAlignment="1" applyProtection="1">
      <alignment horizontal="right" vertical="top" wrapText="1"/>
    </xf>
    <xf numFmtId="0" fontId="8" fillId="0" borderId="0" xfId="1" quotePrefix="1" applyFont="1" applyFill="1" applyAlignment="1" applyProtection="1">
      <alignment horizontal="left" wrapText="1"/>
    </xf>
    <xf numFmtId="0" fontId="8" fillId="0" borderId="0" xfId="1" applyFont="1" applyFill="1" applyAlignment="1" applyProtection="1">
      <alignment horizontal="left" vertical="justify" wrapText="1"/>
    </xf>
    <xf numFmtId="49" fontId="8" fillId="0" borderId="0" xfId="1" applyNumberFormat="1" applyFont="1" applyFill="1" applyBorder="1" applyAlignment="1" applyProtection="1">
      <alignment vertical="top" wrapText="1"/>
    </xf>
    <xf numFmtId="166" fontId="7" fillId="0" borderId="0" xfId="1" applyNumberFormat="1" applyFont="1" applyFill="1" applyAlignment="1" applyProtection="1">
      <alignment horizontal="left" vertical="top" wrapText="1"/>
    </xf>
    <xf numFmtId="0" fontId="8" fillId="0" borderId="0" xfId="1" applyFont="1" applyFill="1" applyAlignment="1" applyProtection="1">
      <alignment vertical="top" wrapText="1"/>
    </xf>
    <xf numFmtId="167" fontId="8" fillId="0" borderId="0" xfId="3" applyNumberFormat="1" applyFont="1" applyFill="1" applyBorder="1" applyAlignment="1" applyProtection="1">
      <alignment horizontal="right"/>
    </xf>
    <xf numFmtId="167" fontId="8" fillId="0" borderId="0" xfId="1" applyNumberFormat="1" applyFont="1" applyFill="1" applyBorder="1" applyAlignment="1" applyProtection="1">
      <alignment horizontal="right"/>
    </xf>
    <xf numFmtId="167" fontId="8" fillId="0" borderId="0" xfId="1" applyNumberFormat="1" applyFont="1" applyFill="1" applyBorder="1" applyAlignment="1" applyProtection="1">
      <alignment horizontal="right" vertical="top" wrapText="1"/>
    </xf>
    <xf numFmtId="167" fontId="8" fillId="0" borderId="0" xfId="3" applyNumberFormat="1" applyFont="1" applyFill="1" applyBorder="1" applyAlignment="1" applyProtection="1">
      <alignment horizontal="right" vertical="top"/>
    </xf>
    <xf numFmtId="167" fontId="17" fillId="0" borderId="0" xfId="1" applyNumberFormat="1" applyFont="1" applyFill="1" applyBorder="1" applyAlignment="1" applyProtection="1">
      <alignment horizontal="right"/>
    </xf>
    <xf numFmtId="167" fontId="0" fillId="0" borderId="0" xfId="0" applyNumberFormat="1"/>
    <xf numFmtId="167" fontId="12" fillId="0" borderId="0" xfId="0" applyNumberFormat="1" applyFont="1" applyProtection="1"/>
    <xf numFmtId="167" fontId="8" fillId="0" borderId="16" xfId="1" applyNumberFormat="1" applyFont="1" applyFill="1" applyBorder="1" applyAlignment="1" applyProtection="1">
      <alignment horizontal="right" vertical="top" wrapText="1"/>
    </xf>
    <xf numFmtId="167" fontId="8" fillId="0" borderId="17" xfId="3" applyNumberFormat="1" applyFont="1" applyFill="1" applyBorder="1" applyAlignment="1" applyProtection="1">
      <alignment horizontal="right"/>
    </xf>
    <xf numFmtId="167" fontId="8" fillId="0" borderId="18" xfId="3" applyNumberFormat="1" applyFont="1" applyFill="1" applyBorder="1" applyAlignment="1" applyProtection="1">
      <alignment horizontal="right"/>
    </xf>
    <xf numFmtId="167" fontId="8" fillId="0" borderId="16" xfId="3" applyNumberFormat="1" applyFont="1" applyFill="1" applyBorder="1" applyAlignment="1" applyProtection="1">
      <alignment horizontal="right"/>
    </xf>
    <xf numFmtId="167" fontId="8" fillId="0" borderId="6" xfId="3" applyNumberFormat="1" applyFont="1" applyFill="1" applyBorder="1" applyAlignment="1" applyProtection="1">
      <alignment horizontal="right"/>
    </xf>
    <xf numFmtId="167" fontId="8" fillId="0" borderId="0" xfId="1" applyNumberFormat="1" applyFont="1" applyFill="1" applyProtection="1"/>
    <xf numFmtId="167" fontId="8" fillId="0" borderId="1" xfId="3" applyNumberFormat="1" applyFont="1" applyFill="1" applyBorder="1" applyAlignment="1" applyProtection="1">
      <alignment horizontal="right"/>
    </xf>
    <xf numFmtId="0" fontId="8" fillId="0" borderId="0" xfId="1" quotePrefix="1" applyFont="1" applyAlignment="1">
      <alignment vertical="top" wrapText="1"/>
    </xf>
    <xf numFmtId="49" fontId="8" fillId="0" borderId="0" xfId="1" applyNumberFormat="1" applyFont="1" applyAlignment="1">
      <alignment horizontal="right"/>
    </xf>
    <xf numFmtId="2" fontId="8" fillId="0" borderId="0" xfId="1" applyNumberFormat="1" applyFont="1" applyAlignment="1">
      <alignment horizontal="right"/>
    </xf>
    <xf numFmtId="0" fontId="8" fillId="0" borderId="0" xfId="1" applyFont="1" applyAlignment="1">
      <alignment horizontal="left" vertical="top" wrapText="1"/>
    </xf>
    <xf numFmtId="2" fontId="8" fillId="0" borderId="0" xfId="1" applyNumberFormat="1" applyFont="1" applyFill="1" applyBorder="1" applyAlignment="1" applyProtection="1">
      <alignment horizontal="right" wrapText="1"/>
      <protection locked="0"/>
    </xf>
    <xf numFmtId="2" fontId="8" fillId="0" borderId="0" xfId="1" applyNumberFormat="1" applyFont="1" applyFill="1" applyAlignment="1" applyProtection="1">
      <alignment horizontal="right"/>
      <protection locked="0"/>
    </xf>
  </cellXfs>
  <cellStyles count="4">
    <cellStyle name="Navadno" xfId="0" builtinId="0"/>
    <cellStyle name="Navadno_04165-20-PZR-1-MP BistrS" xfId="1" xr:uid="{00000000-0005-0000-0000-000001000000}"/>
    <cellStyle name="Pomoc" xfId="2" xr:uid="{00000000-0005-0000-0000-000002000000}"/>
    <cellStyle name="Vejica"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1"/>
  <sheetViews>
    <sheetView tabSelected="1" showWhiteSpace="0" view="pageBreakPreview" topLeftCell="A25" zoomScale="115" zoomScaleNormal="70" zoomScaleSheetLayoutView="115" zoomScalePageLayoutView="25" workbookViewId="0">
      <selection activeCell="F28" sqref="F28"/>
    </sheetView>
  </sheetViews>
  <sheetFormatPr defaultRowHeight="13.2" x14ac:dyDescent="0.25"/>
  <cols>
    <col min="1" max="1" width="5.88671875" style="74" customWidth="1"/>
    <col min="2" max="2" width="5.88671875" customWidth="1"/>
    <col min="3" max="3" width="44.88671875" customWidth="1"/>
    <col min="4" max="4" width="6.88671875" customWidth="1"/>
    <col min="5" max="5" width="12.5546875" bestFit="1" customWidth="1"/>
    <col min="6" max="6" width="9.88671875" bestFit="1" customWidth="1"/>
    <col min="7" max="7" width="14.6640625" bestFit="1" customWidth="1"/>
  </cols>
  <sheetData>
    <row r="1" spans="1:7" x14ac:dyDescent="0.25">
      <c r="A1" s="1"/>
      <c r="B1" s="2"/>
      <c r="C1" s="3"/>
      <c r="D1" s="3"/>
      <c r="E1" s="3"/>
      <c r="F1" s="4"/>
      <c r="G1" s="5"/>
    </row>
    <row r="2" spans="1:7" x14ac:dyDescent="0.25">
      <c r="A2" s="1"/>
      <c r="B2" s="2"/>
      <c r="C2" s="3"/>
      <c r="D2" s="3"/>
      <c r="E2" s="3"/>
      <c r="F2" s="7"/>
      <c r="G2" s="5"/>
    </row>
    <row r="3" spans="1:7" x14ac:dyDescent="0.25">
      <c r="A3" s="1"/>
      <c r="B3" s="2"/>
      <c r="C3" s="3"/>
      <c r="D3" s="3"/>
      <c r="E3" s="3"/>
      <c r="F3" s="4"/>
      <c r="G3" s="5"/>
    </row>
    <row r="4" spans="1:7" x14ac:dyDescent="0.25">
      <c r="A4" s="1"/>
      <c r="B4" s="2"/>
      <c r="C4" s="3" t="s">
        <v>91</v>
      </c>
      <c r="D4" s="13"/>
      <c r="E4" s="13"/>
      <c r="F4" s="14"/>
      <c r="G4" s="6"/>
    </row>
    <row r="5" spans="1:7" x14ac:dyDescent="0.25">
      <c r="A5" s="16"/>
      <c r="B5" s="17"/>
      <c r="C5" s="18"/>
      <c r="D5" s="19"/>
      <c r="E5" s="19"/>
      <c r="F5" s="20"/>
      <c r="G5" s="15"/>
    </row>
    <row r="6" spans="1:7" x14ac:dyDescent="0.25">
      <c r="A6" s="16"/>
      <c r="B6" s="17"/>
      <c r="C6" s="18"/>
      <c r="D6" s="19"/>
      <c r="E6" s="19"/>
      <c r="F6" s="20"/>
      <c r="G6" s="15"/>
    </row>
    <row r="7" spans="1:7" x14ac:dyDescent="0.25">
      <c r="A7" s="16"/>
      <c r="B7" s="17"/>
      <c r="C7" s="28" t="s">
        <v>21</v>
      </c>
      <c r="D7" s="19"/>
      <c r="E7" s="19"/>
      <c r="F7" s="20"/>
      <c r="G7" s="15"/>
    </row>
    <row r="8" spans="1:7" x14ac:dyDescent="0.25">
      <c r="A8" s="16"/>
      <c r="B8" s="17"/>
      <c r="C8" s="29"/>
      <c r="D8" s="19"/>
      <c r="E8" s="19"/>
      <c r="F8" s="20"/>
      <c r="G8" s="15"/>
    </row>
    <row r="9" spans="1:7" x14ac:dyDescent="0.25">
      <c r="A9" s="16"/>
      <c r="B9" s="17"/>
      <c r="C9" s="28" t="s">
        <v>31</v>
      </c>
      <c r="D9" s="19"/>
      <c r="E9" s="19"/>
      <c r="F9" s="20"/>
      <c r="G9" s="15"/>
    </row>
    <row r="10" spans="1:7" x14ac:dyDescent="0.25">
      <c r="A10" s="16"/>
      <c r="B10" s="17"/>
      <c r="C10" s="30"/>
      <c r="D10" s="19"/>
      <c r="E10" s="19"/>
      <c r="F10" s="20"/>
      <c r="G10" s="15"/>
    </row>
    <row r="11" spans="1:7" x14ac:dyDescent="0.25">
      <c r="A11" s="9"/>
      <c r="B11" s="9"/>
      <c r="C11" s="10" t="s">
        <v>20</v>
      </c>
      <c r="D11" s="10" t="s">
        <v>0</v>
      </c>
      <c r="E11" s="10" t="s">
        <v>1</v>
      </c>
      <c r="F11" s="11" t="s">
        <v>2</v>
      </c>
      <c r="G11" s="12" t="s">
        <v>3</v>
      </c>
    </row>
    <row r="12" spans="1:7" x14ac:dyDescent="0.25">
      <c r="A12" s="31" t="s">
        <v>22</v>
      </c>
      <c r="B12" s="17">
        <v>1</v>
      </c>
      <c r="C12" s="18" t="s">
        <v>38</v>
      </c>
      <c r="D12" s="19"/>
      <c r="E12" s="19"/>
      <c r="F12" s="20"/>
      <c r="G12" s="15"/>
    </row>
    <row r="13" spans="1:7" ht="22.8" x14ac:dyDescent="0.25">
      <c r="A13" s="31"/>
      <c r="B13" s="17" t="s">
        <v>72</v>
      </c>
      <c r="C13" s="18" t="s">
        <v>39</v>
      </c>
      <c r="D13" s="19" t="s">
        <v>9</v>
      </c>
      <c r="E13" s="33">
        <v>5</v>
      </c>
      <c r="F13" s="115"/>
      <c r="G13" s="98">
        <f>ROUND(E13*F13,2)</f>
        <v>0</v>
      </c>
    </row>
    <row r="14" spans="1:7" ht="22.8" x14ac:dyDescent="0.25">
      <c r="A14" s="31"/>
      <c r="B14" s="17" t="s">
        <v>73</v>
      </c>
      <c r="C14" s="18" t="s">
        <v>40</v>
      </c>
      <c r="D14" s="19" t="s">
        <v>9</v>
      </c>
      <c r="E14" s="33">
        <v>5</v>
      </c>
      <c r="F14" s="115"/>
      <c r="G14" s="98">
        <f t="shared" ref="G14:G22" si="0">ROUND(E14*F14,2)</f>
        <v>0</v>
      </c>
    </row>
    <row r="15" spans="1:7" ht="22.8" x14ac:dyDescent="0.25">
      <c r="A15" s="31"/>
      <c r="B15" s="17" t="s">
        <v>74</v>
      </c>
      <c r="C15" s="18" t="s">
        <v>41</v>
      </c>
      <c r="D15" s="19" t="s">
        <v>9</v>
      </c>
      <c r="E15" s="33">
        <v>5</v>
      </c>
      <c r="F15" s="115"/>
      <c r="G15" s="98">
        <f t="shared" si="0"/>
        <v>0</v>
      </c>
    </row>
    <row r="16" spans="1:7" ht="22.8" x14ac:dyDescent="0.25">
      <c r="A16" s="31"/>
      <c r="B16" s="17" t="s">
        <v>75</v>
      </c>
      <c r="C16" s="18" t="s">
        <v>42</v>
      </c>
      <c r="D16" s="19" t="s">
        <v>9</v>
      </c>
      <c r="E16" s="33">
        <v>5</v>
      </c>
      <c r="F16" s="115"/>
      <c r="G16" s="98">
        <f t="shared" si="0"/>
        <v>0</v>
      </c>
    </row>
    <row r="17" spans="1:7" ht="22.8" x14ac:dyDescent="0.25">
      <c r="A17" s="31"/>
      <c r="B17" s="17" t="s">
        <v>76</v>
      </c>
      <c r="C17" s="18" t="s">
        <v>43</v>
      </c>
      <c r="D17" s="19" t="s">
        <v>9</v>
      </c>
      <c r="E17" s="33">
        <v>5</v>
      </c>
      <c r="F17" s="115"/>
      <c r="G17" s="98">
        <f t="shared" si="0"/>
        <v>0</v>
      </c>
    </row>
    <row r="18" spans="1:7" ht="22.8" x14ac:dyDescent="0.25">
      <c r="A18" s="31"/>
      <c r="B18" s="17" t="s">
        <v>77</v>
      </c>
      <c r="C18" s="18" t="s">
        <v>44</v>
      </c>
      <c r="D18" s="19" t="s">
        <v>9</v>
      </c>
      <c r="E18" s="33">
        <v>5</v>
      </c>
      <c r="F18" s="115"/>
      <c r="G18" s="98">
        <f t="shared" si="0"/>
        <v>0</v>
      </c>
    </row>
    <row r="19" spans="1:7" ht="22.8" x14ac:dyDescent="0.25">
      <c r="A19" s="31"/>
      <c r="B19" s="17" t="s">
        <v>78</v>
      </c>
      <c r="C19" s="18" t="s">
        <v>45</v>
      </c>
      <c r="D19" s="19" t="s">
        <v>9</v>
      </c>
      <c r="E19" s="33">
        <v>5</v>
      </c>
      <c r="F19" s="115"/>
      <c r="G19" s="98">
        <f t="shared" si="0"/>
        <v>0</v>
      </c>
    </row>
    <row r="20" spans="1:7" ht="22.8" x14ac:dyDescent="0.25">
      <c r="A20" s="31"/>
      <c r="B20" s="17" t="s">
        <v>79</v>
      </c>
      <c r="C20" s="18" t="s">
        <v>46</v>
      </c>
      <c r="D20" s="19" t="s">
        <v>9</v>
      </c>
      <c r="E20" s="33">
        <v>5</v>
      </c>
      <c r="F20" s="115"/>
      <c r="G20" s="98">
        <f t="shared" si="0"/>
        <v>0</v>
      </c>
    </row>
    <row r="21" spans="1:7" ht="22.8" x14ac:dyDescent="0.25">
      <c r="A21" s="31"/>
      <c r="B21" s="17" t="s">
        <v>96</v>
      </c>
      <c r="C21" s="18" t="s">
        <v>95</v>
      </c>
      <c r="D21" s="19" t="s">
        <v>9</v>
      </c>
      <c r="E21" s="33">
        <v>5</v>
      </c>
      <c r="F21" s="115"/>
      <c r="G21" s="98">
        <f t="shared" si="0"/>
        <v>0</v>
      </c>
    </row>
    <row r="22" spans="1:7" ht="22.8" x14ac:dyDescent="0.25">
      <c r="A22" s="31"/>
      <c r="B22" s="17" t="s">
        <v>94</v>
      </c>
      <c r="C22" s="18" t="s">
        <v>93</v>
      </c>
      <c r="D22" s="19" t="s">
        <v>9</v>
      </c>
      <c r="E22" s="33">
        <v>5</v>
      </c>
      <c r="F22" s="115"/>
      <c r="G22" s="98">
        <f t="shared" si="0"/>
        <v>0</v>
      </c>
    </row>
    <row r="23" spans="1:7" x14ac:dyDescent="0.25">
      <c r="A23" s="16"/>
      <c r="B23" s="17"/>
      <c r="C23" s="27"/>
      <c r="D23" s="32"/>
      <c r="E23" s="32"/>
      <c r="F23" s="116"/>
      <c r="G23" s="98"/>
    </row>
    <row r="24" spans="1:7" ht="57" x14ac:dyDescent="0.25">
      <c r="A24" s="31" t="s">
        <v>22</v>
      </c>
      <c r="B24" s="17">
        <f>+B12+1</f>
        <v>2</v>
      </c>
      <c r="C24" s="18" t="s">
        <v>97</v>
      </c>
      <c r="D24" s="32" t="s">
        <v>6</v>
      </c>
      <c r="E24" s="33">
        <v>13.93</v>
      </c>
      <c r="F24" s="116"/>
      <c r="G24" s="98">
        <f>ROUND(E24*F24,2)</f>
        <v>0</v>
      </c>
    </row>
    <row r="25" spans="1:7" x14ac:dyDescent="0.25">
      <c r="A25" s="16"/>
      <c r="B25" s="17"/>
      <c r="C25" s="27"/>
      <c r="D25" s="32"/>
      <c r="E25" s="32"/>
      <c r="F25" s="116"/>
      <c r="G25" s="98"/>
    </row>
    <row r="26" spans="1:7" ht="57" x14ac:dyDescent="0.25">
      <c r="A26" s="31" t="s">
        <v>22</v>
      </c>
      <c r="B26" s="17">
        <f>+B24+1</f>
        <v>3</v>
      </c>
      <c r="C26" s="18" t="s">
        <v>113</v>
      </c>
      <c r="D26" s="32" t="s">
        <v>6</v>
      </c>
      <c r="E26" s="33">
        <v>15.53</v>
      </c>
      <c r="F26" s="116"/>
      <c r="G26" s="98">
        <f>ROUND(E26*F26,2)</f>
        <v>0</v>
      </c>
    </row>
    <row r="27" spans="1:7" x14ac:dyDescent="0.25">
      <c r="A27" s="16"/>
      <c r="B27" s="17"/>
      <c r="C27" s="27"/>
      <c r="D27" s="32"/>
      <c r="E27" s="32"/>
      <c r="F27" s="116"/>
      <c r="G27" s="98"/>
    </row>
    <row r="28" spans="1:7" ht="22.8" x14ac:dyDescent="0.25">
      <c r="A28" s="31" t="s">
        <v>22</v>
      </c>
      <c r="B28" s="17">
        <f>+B26+1</f>
        <v>4</v>
      </c>
      <c r="C28" s="18" t="s">
        <v>98</v>
      </c>
      <c r="D28" s="32" t="s">
        <v>9</v>
      </c>
      <c r="E28" s="33">
        <v>5</v>
      </c>
      <c r="F28" s="116"/>
      <c r="G28" s="98">
        <f>ROUND(E28*F28,2)</f>
        <v>0</v>
      </c>
    </row>
    <row r="29" spans="1:7" x14ac:dyDescent="0.25">
      <c r="A29" s="16"/>
      <c r="B29" s="17"/>
      <c r="C29" s="27"/>
      <c r="D29" s="32"/>
      <c r="E29" s="32"/>
      <c r="F29" s="116"/>
      <c r="G29" s="98"/>
    </row>
    <row r="30" spans="1:7" ht="34.200000000000003" x14ac:dyDescent="0.25">
      <c r="A30" s="31" t="s">
        <v>22</v>
      </c>
      <c r="B30" s="17">
        <f>+B28+1</f>
        <v>5</v>
      </c>
      <c r="C30" s="18" t="s">
        <v>126</v>
      </c>
      <c r="D30" s="32" t="s">
        <v>6</v>
      </c>
      <c r="E30" s="33">
        <v>10.919999999999998</v>
      </c>
      <c r="F30" s="116"/>
      <c r="G30" s="98">
        <f>ROUND(E30*F30,2)</f>
        <v>0</v>
      </c>
    </row>
    <row r="31" spans="1:7" x14ac:dyDescent="0.25">
      <c r="A31" s="16"/>
      <c r="B31" s="17"/>
      <c r="C31" s="27"/>
      <c r="D31" s="32"/>
      <c r="E31" s="32"/>
      <c r="F31" s="116"/>
      <c r="G31" s="98"/>
    </row>
    <row r="32" spans="1:7" ht="22.8" x14ac:dyDescent="0.25">
      <c r="A32" s="31" t="s">
        <v>22</v>
      </c>
      <c r="B32" s="17">
        <f>+B30+1</f>
        <v>6</v>
      </c>
      <c r="C32" s="18" t="s">
        <v>47</v>
      </c>
      <c r="D32" s="32" t="s">
        <v>9</v>
      </c>
      <c r="E32" s="33">
        <v>5</v>
      </c>
      <c r="F32" s="116"/>
      <c r="G32" s="98">
        <f>ROUND(E32*F32,2)</f>
        <v>0</v>
      </c>
    </row>
    <row r="33" spans="1:7" x14ac:dyDescent="0.25">
      <c r="A33" s="16"/>
      <c r="B33" s="17"/>
      <c r="C33" s="27"/>
      <c r="D33" s="32"/>
      <c r="E33" s="32"/>
      <c r="F33" s="116"/>
      <c r="G33" s="98"/>
    </row>
    <row r="34" spans="1:7" ht="22.8" x14ac:dyDescent="0.25">
      <c r="A34" s="31" t="s">
        <v>22</v>
      </c>
      <c r="B34" s="17">
        <f>+B32+1</f>
        <v>7</v>
      </c>
      <c r="C34" s="18" t="s">
        <v>48</v>
      </c>
      <c r="D34" s="32" t="s">
        <v>7</v>
      </c>
      <c r="E34" s="33">
        <v>37.5</v>
      </c>
      <c r="F34" s="116"/>
      <c r="G34" s="98">
        <f>ROUND(E34*F34,2)</f>
        <v>0</v>
      </c>
    </row>
    <row r="35" spans="1:7" x14ac:dyDescent="0.25">
      <c r="A35" s="16"/>
      <c r="B35" s="17"/>
      <c r="C35" s="27"/>
      <c r="D35" s="32"/>
      <c r="E35" s="32"/>
      <c r="F35" s="116"/>
      <c r="G35" s="98"/>
    </row>
    <row r="36" spans="1:7" ht="22.8" x14ac:dyDescent="0.25">
      <c r="A36" s="31" t="s">
        <v>22</v>
      </c>
      <c r="B36" s="17">
        <f>B34+1</f>
        <v>8</v>
      </c>
      <c r="C36" s="18" t="s">
        <v>49</v>
      </c>
      <c r="D36" s="32" t="s">
        <v>7</v>
      </c>
      <c r="E36" s="33">
        <v>37.5</v>
      </c>
      <c r="F36" s="116"/>
      <c r="G36" s="98">
        <f>ROUND(E36*F36,2)</f>
        <v>0</v>
      </c>
    </row>
    <row r="37" spans="1:7" x14ac:dyDescent="0.25">
      <c r="A37" s="16"/>
      <c r="B37" s="17"/>
      <c r="C37" s="27"/>
      <c r="D37" s="32"/>
      <c r="E37" s="32"/>
      <c r="F37" s="116"/>
      <c r="G37" s="98"/>
    </row>
    <row r="38" spans="1:7" ht="34.200000000000003" x14ac:dyDescent="0.25">
      <c r="A38" s="31" t="s">
        <v>22</v>
      </c>
      <c r="B38" s="17">
        <f>B36+1</f>
        <v>9</v>
      </c>
      <c r="C38" s="18" t="s">
        <v>99</v>
      </c>
      <c r="D38" s="32" t="s">
        <v>7</v>
      </c>
      <c r="E38" s="33">
        <v>40</v>
      </c>
      <c r="F38" s="116"/>
      <c r="G38" s="98">
        <f>ROUND(E38*F38,2)</f>
        <v>0</v>
      </c>
    </row>
    <row r="39" spans="1:7" x14ac:dyDescent="0.25">
      <c r="A39" s="16"/>
      <c r="B39" s="17"/>
      <c r="C39" s="27"/>
      <c r="D39" s="32"/>
      <c r="E39" s="32"/>
      <c r="F39" s="116"/>
      <c r="G39" s="98"/>
    </row>
    <row r="40" spans="1:7" ht="45.6" x14ac:dyDescent="0.25">
      <c r="A40" s="31" t="s">
        <v>22</v>
      </c>
      <c r="B40" s="17">
        <f>B38+1</f>
        <v>10</v>
      </c>
      <c r="C40" s="114" t="s">
        <v>125</v>
      </c>
      <c r="D40" s="112" t="s">
        <v>7</v>
      </c>
      <c r="E40" s="113">
        <v>9</v>
      </c>
      <c r="F40" s="116"/>
      <c r="G40" s="98">
        <f>ROUND(E40*F40,2)</f>
        <v>0</v>
      </c>
    </row>
    <row r="41" spans="1:7" x14ac:dyDescent="0.25">
      <c r="A41" s="31"/>
      <c r="B41" s="17"/>
      <c r="C41" s="18"/>
      <c r="D41" s="32"/>
      <c r="E41" s="32"/>
      <c r="F41" s="116"/>
      <c r="G41" s="98"/>
    </row>
    <row r="42" spans="1:7" x14ac:dyDescent="0.25">
      <c r="A42" s="34" t="s">
        <v>23</v>
      </c>
      <c r="B42" s="34"/>
      <c r="C42" s="18"/>
      <c r="D42" s="35"/>
      <c r="E42" s="35"/>
      <c r="F42" s="116"/>
      <c r="G42" s="99"/>
    </row>
    <row r="43" spans="1:7" x14ac:dyDescent="0.25">
      <c r="A43" s="36"/>
      <c r="B43" s="37"/>
      <c r="C43" s="18" t="s">
        <v>8</v>
      </c>
      <c r="D43" s="35"/>
      <c r="E43" s="35"/>
      <c r="F43" s="116"/>
      <c r="G43" s="97">
        <f>SUM(G12:G41)</f>
        <v>0</v>
      </c>
    </row>
    <row r="44" spans="1:7" x14ac:dyDescent="0.25">
      <c r="A44" s="34" t="s">
        <v>23</v>
      </c>
      <c r="B44" s="34"/>
      <c r="C44" s="18"/>
      <c r="D44" s="35"/>
      <c r="E44" s="35"/>
      <c r="F44" s="116"/>
      <c r="G44" s="99"/>
    </row>
    <row r="45" spans="1:7" x14ac:dyDescent="0.25">
      <c r="A45" s="16"/>
      <c r="B45" s="17"/>
      <c r="C45" s="29"/>
      <c r="D45" s="19"/>
      <c r="E45" s="19"/>
      <c r="F45" s="116"/>
      <c r="G45" s="98"/>
    </row>
    <row r="46" spans="1:7" x14ac:dyDescent="0.25">
      <c r="A46" s="16"/>
      <c r="B46" s="17"/>
      <c r="C46" s="27" t="s">
        <v>27</v>
      </c>
      <c r="D46" s="35"/>
      <c r="E46" s="35"/>
      <c r="F46" s="116"/>
      <c r="G46" s="98"/>
    </row>
    <row r="47" spans="1:7" x14ac:dyDescent="0.25">
      <c r="A47" s="16"/>
      <c r="B47" s="17"/>
      <c r="C47" s="18"/>
      <c r="D47" s="19"/>
      <c r="E47" s="19"/>
      <c r="F47" s="116"/>
      <c r="G47" s="98"/>
    </row>
    <row r="48" spans="1:7" x14ac:dyDescent="0.25">
      <c r="A48" s="31"/>
      <c r="B48" s="17"/>
      <c r="C48" s="18"/>
      <c r="D48" s="19"/>
      <c r="E48" s="19"/>
      <c r="F48" s="116"/>
      <c r="G48" s="98"/>
    </row>
    <row r="49" spans="1:7" ht="22.8" x14ac:dyDescent="0.25">
      <c r="A49" s="31" t="s">
        <v>24</v>
      </c>
      <c r="B49" s="17">
        <v>1</v>
      </c>
      <c r="C49" s="28" t="s">
        <v>26</v>
      </c>
      <c r="D49" s="19" t="s">
        <v>6</v>
      </c>
      <c r="E49" s="33">
        <v>3.2000000000000006</v>
      </c>
      <c r="F49" s="116"/>
      <c r="G49" s="98">
        <f>ROUND(E49*F49,2)</f>
        <v>0</v>
      </c>
    </row>
    <row r="50" spans="1:7" x14ac:dyDescent="0.25">
      <c r="A50" s="22"/>
      <c r="B50" s="17"/>
      <c r="C50" s="28"/>
      <c r="D50" s="19"/>
      <c r="E50" s="33"/>
      <c r="F50" s="116"/>
      <c r="G50" s="98"/>
    </row>
    <row r="51" spans="1:7" ht="45.6" x14ac:dyDescent="0.25">
      <c r="A51" s="31" t="s">
        <v>24</v>
      </c>
      <c r="B51" s="17">
        <f>B49+1</f>
        <v>2</v>
      </c>
      <c r="C51" s="28" t="s">
        <v>25</v>
      </c>
      <c r="D51" s="19" t="s">
        <v>6</v>
      </c>
      <c r="E51" s="33">
        <v>3.2000000000000006</v>
      </c>
      <c r="F51" s="116"/>
      <c r="G51" s="98">
        <f>ROUND(E51*F51,2)</f>
        <v>0</v>
      </c>
    </row>
    <row r="52" spans="1:7" x14ac:dyDescent="0.25">
      <c r="A52" s="31"/>
      <c r="B52" s="17"/>
      <c r="C52" s="28"/>
      <c r="D52" s="19"/>
      <c r="E52" s="33"/>
      <c r="F52" s="116"/>
      <c r="G52" s="98"/>
    </row>
    <row r="53" spans="1:7" x14ac:dyDescent="0.25">
      <c r="A53" s="36"/>
      <c r="B53" s="37"/>
      <c r="C53" s="21" t="s">
        <v>12</v>
      </c>
      <c r="D53" s="19"/>
      <c r="E53" s="33"/>
      <c r="F53" s="116"/>
      <c r="G53" s="98"/>
    </row>
    <row r="54" spans="1:7" ht="45.6" x14ac:dyDescent="0.25">
      <c r="A54" s="31" t="s">
        <v>24</v>
      </c>
      <c r="B54" s="17">
        <f>B51+1</f>
        <v>3</v>
      </c>
      <c r="C54" s="18" t="s">
        <v>28</v>
      </c>
      <c r="D54" s="19" t="s">
        <v>10</v>
      </c>
      <c r="E54" s="33">
        <v>12</v>
      </c>
      <c r="F54" s="116"/>
      <c r="G54" s="98">
        <f>ROUND(E54*F54,2)</f>
        <v>0</v>
      </c>
    </row>
    <row r="55" spans="1:7" x14ac:dyDescent="0.25">
      <c r="A55" s="16"/>
      <c r="B55" s="17"/>
      <c r="C55" s="23"/>
      <c r="D55" s="19"/>
      <c r="E55" s="19"/>
      <c r="F55" s="116"/>
      <c r="G55" s="98"/>
    </row>
    <row r="56" spans="1:7" x14ac:dyDescent="0.25">
      <c r="A56" s="34" t="s">
        <v>23</v>
      </c>
      <c r="B56" s="34"/>
      <c r="C56" s="18"/>
      <c r="D56" s="35"/>
      <c r="E56" s="35"/>
      <c r="F56" s="116"/>
      <c r="G56" s="99"/>
    </row>
    <row r="57" spans="1:7" x14ac:dyDescent="0.25">
      <c r="A57" s="36"/>
      <c r="B57" s="37"/>
      <c r="C57" s="18" t="s">
        <v>8</v>
      </c>
      <c r="D57" s="35"/>
      <c r="E57" s="35"/>
      <c r="F57" s="116"/>
      <c r="G57" s="97">
        <f>SUM(G48:G55)</f>
        <v>0</v>
      </c>
    </row>
    <row r="58" spans="1:7" x14ac:dyDescent="0.25">
      <c r="A58" s="34" t="s">
        <v>23</v>
      </c>
      <c r="B58" s="34"/>
      <c r="C58" s="18"/>
      <c r="D58" s="35"/>
      <c r="E58" s="35"/>
      <c r="F58" s="116"/>
      <c r="G58" s="99"/>
    </row>
    <row r="59" spans="1:7" x14ac:dyDescent="0.25">
      <c r="A59" s="34"/>
      <c r="B59" s="34"/>
      <c r="C59" s="18"/>
      <c r="D59" s="35"/>
      <c r="E59" s="35"/>
      <c r="F59" s="116"/>
      <c r="G59" s="98"/>
    </row>
    <row r="60" spans="1:7" x14ac:dyDescent="0.25">
      <c r="A60" s="16"/>
      <c r="B60" s="17"/>
      <c r="C60" s="18" t="s">
        <v>67</v>
      </c>
      <c r="D60" s="35"/>
      <c r="E60" s="35"/>
      <c r="F60" s="116"/>
      <c r="G60" s="98"/>
    </row>
    <row r="61" spans="1:7" x14ac:dyDescent="0.25">
      <c r="A61" s="16"/>
      <c r="B61" s="17"/>
      <c r="C61" s="18"/>
      <c r="D61" s="35"/>
      <c r="E61" s="35"/>
      <c r="F61" s="116"/>
      <c r="G61" s="98"/>
    </row>
    <row r="62" spans="1:7" x14ac:dyDescent="0.25">
      <c r="A62" s="16"/>
      <c r="B62" s="17"/>
      <c r="C62" s="18"/>
      <c r="D62" s="19"/>
      <c r="E62" s="19"/>
      <c r="F62" s="116"/>
      <c r="G62" s="98"/>
    </row>
    <row r="63" spans="1:7" ht="36.75" customHeight="1" x14ac:dyDescent="0.25">
      <c r="A63" s="31" t="s">
        <v>68</v>
      </c>
      <c r="B63" s="17">
        <v>1</v>
      </c>
      <c r="C63" s="18" t="s">
        <v>124</v>
      </c>
      <c r="D63" s="19"/>
      <c r="E63" s="33"/>
      <c r="F63" s="116"/>
      <c r="G63" s="98"/>
    </row>
    <row r="64" spans="1:7" x14ac:dyDescent="0.25">
      <c r="A64" s="31"/>
      <c r="B64" s="17"/>
      <c r="C64" s="27" t="s">
        <v>29</v>
      </c>
      <c r="D64" s="19" t="s">
        <v>7</v>
      </c>
      <c r="E64" s="33">
        <v>14</v>
      </c>
      <c r="F64" s="116"/>
      <c r="G64" s="98">
        <f>ROUND(E64*F64,2)</f>
        <v>0</v>
      </c>
    </row>
    <row r="65" spans="1:7" x14ac:dyDescent="0.25">
      <c r="A65" s="16"/>
      <c r="B65" s="17"/>
      <c r="C65" s="27"/>
      <c r="D65" s="19"/>
      <c r="E65" s="33"/>
      <c r="F65" s="116"/>
      <c r="G65" s="98"/>
    </row>
    <row r="66" spans="1:7" ht="22.8" x14ac:dyDescent="0.25">
      <c r="A66" s="31" t="s">
        <v>68</v>
      </c>
      <c r="B66" s="17">
        <f>+B63+1</f>
        <v>2</v>
      </c>
      <c r="C66" s="18" t="s">
        <v>118</v>
      </c>
      <c r="D66" s="19" t="s">
        <v>9</v>
      </c>
      <c r="E66" s="33">
        <v>5</v>
      </c>
      <c r="F66" s="116"/>
      <c r="G66" s="98">
        <f>ROUND(E66*F66,2)</f>
        <v>0</v>
      </c>
    </row>
    <row r="67" spans="1:7" x14ac:dyDescent="0.25">
      <c r="A67" s="16"/>
      <c r="B67" s="17"/>
      <c r="C67" s="18"/>
      <c r="D67" s="19"/>
      <c r="E67" s="19"/>
      <c r="F67" s="116"/>
      <c r="G67" s="98"/>
    </row>
    <row r="68" spans="1:7" x14ac:dyDescent="0.25">
      <c r="A68" s="34" t="s">
        <v>23</v>
      </c>
      <c r="B68" s="34"/>
      <c r="C68" s="18"/>
      <c r="D68" s="35"/>
      <c r="E68" s="35"/>
      <c r="F68" s="116"/>
      <c r="G68" s="99"/>
    </row>
    <row r="69" spans="1:7" x14ac:dyDescent="0.25">
      <c r="A69" s="36"/>
      <c r="B69" s="37"/>
      <c r="C69" s="18" t="s">
        <v>8</v>
      </c>
      <c r="D69" s="35"/>
      <c r="E69" s="35"/>
      <c r="F69" s="116"/>
      <c r="G69" s="97">
        <f>SUM(G62:G67)</f>
        <v>0</v>
      </c>
    </row>
    <row r="70" spans="1:7" x14ac:dyDescent="0.25">
      <c r="A70" s="34" t="s">
        <v>23</v>
      </c>
      <c r="B70" s="34"/>
      <c r="C70" s="18"/>
      <c r="D70" s="35"/>
      <c r="E70" s="35"/>
      <c r="F70" s="116"/>
      <c r="G70" s="99"/>
    </row>
    <row r="71" spans="1:7" x14ac:dyDescent="0.25">
      <c r="A71" s="16"/>
      <c r="B71" s="17"/>
      <c r="C71" s="21"/>
      <c r="D71" s="29"/>
      <c r="E71" s="29"/>
      <c r="F71" s="116"/>
      <c r="G71" s="98"/>
    </row>
    <row r="72" spans="1:7" x14ac:dyDescent="0.25">
      <c r="A72" s="16"/>
      <c r="B72" s="17"/>
      <c r="C72" s="18" t="s">
        <v>13</v>
      </c>
      <c r="D72" s="35" t="s">
        <v>5</v>
      </c>
      <c r="E72" s="35"/>
      <c r="F72" s="116"/>
      <c r="G72" s="98"/>
    </row>
    <row r="73" spans="1:7" x14ac:dyDescent="0.25">
      <c r="A73" s="34"/>
      <c r="B73" s="34"/>
      <c r="C73" s="18"/>
      <c r="D73" s="35"/>
      <c r="E73" s="35"/>
      <c r="F73" s="116"/>
      <c r="G73" s="98"/>
    </row>
    <row r="74" spans="1:7" x14ac:dyDescent="0.25">
      <c r="A74" s="44"/>
      <c r="B74" s="45"/>
      <c r="C74" s="23" t="s">
        <v>51</v>
      </c>
      <c r="D74" s="35"/>
      <c r="E74" s="35"/>
      <c r="F74" s="116"/>
      <c r="G74" s="98"/>
    </row>
    <row r="75" spans="1:7" x14ac:dyDescent="0.25">
      <c r="A75" s="46"/>
      <c r="B75" s="38"/>
      <c r="C75" s="47"/>
      <c r="D75" s="19"/>
      <c r="E75" s="19"/>
      <c r="F75" s="116"/>
      <c r="G75" s="98"/>
    </row>
    <row r="76" spans="1:7" ht="101.25" customHeight="1" x14ac:dyDescent="0.25">
      <c r="A76" s="48" t="s">
        <v>69</v>
      </c>
      <c r="B76" s="38">
        <v>1</v>
      </c>
      <c r="C76" s="23" t="s">
        <v>92</v>
      </c>
      <c r="D76" s="19" t="s">
        <v>9</v>
      </c>
      <c r="E76" s="33">
        <v>5</v>
      </c>
      <c r="F76" s="116"/>
      <c r="G76" s="98">
        <f>ROUND(E76*F76,2)</f>
        <v>0</v>
      </c>
    </row>
    <row r="77" spans="1:7" x14ac:dyDescent="0.25">
      <c r="A77" s="46"/>
      <c r="B77" s="38"/>
      <c r="C77" s="47"/>
      <c r="D77" s="19"/>
      <c r="E77" s="33"/>
      <c r="F77" s="116"/>
      <c r="G77" s="98"/>
    </row>
    <row r="78" spans="1:7" x14ac:dyDescent="0.25">
      <c r="A78" s="34" t="s">
        <v>15</v>
      </c>
      <c r="B78" s="34"/>
      <c r="C78" s="18"/>
      <c r="D78" s="35"/>
      <c r="E78" s="33"/>
      <c r="F78" s="116"/>
      <c r="G78" s="98"/>
    </row>
    <row r="79" spans="1:7" x14ac:dyDescent="0.25">
      <c r="A79" s="49"/>
      <c r="B79" s="43"/>
      <c r="C79" s="18" t="s">
        <v>8</v>
      </c>
      <c r="D79" s="35"/>
      <c r="E79" s="33"/>
      <c r="F79" s="116"/>
      <c r="G79" s="100">
        <f>SUM(G76:G77)</f>
        <v>0</v>
      </c>
    </row>
    <row r="80" spans="1:7" x14ac:dyDescent="0.25">
      <c r="A80" s="34" t="s">
        <v>15</v>
      </c>
      <c r="B80" s="34"/>
      <c r="C80" s="18"/>
      <c r="D80" s="35"/>
      <c r="E80" s="33"/>
      <c r="F80" s="116"/>
      <c r="G80" s="98"/>
    </row>
    <row r="81" spans="1:7" x14ac:dyDescent="0.25">
      <c r="A81" s="16"/>
      <c r="B81" s="17"/>
      <c r="C81" s="18"/>
      <c r="D81" s="35"/>
      <c r="E81" s="33"/>
      <c r="F81" s="116"/>
      <c r="G81" s="98"/>
    </row>
    <row r="82" spans="1:7" x14ac:dyDescent="0.25">
      <c r="A82" s="16"/>
      <c r="B82" s="17"/>
      <c r="C82" s="18" t="s">
        <v>70</v>
      </c>
      <c r="D82" s="35"/>
      <c r="E82" s="33"/>
      <c r="F82" s="116"/>
      <c r="G82" s="98"/>
    </row>
    <row r="83" spans="1:7" x14ac:dyDescent="0.25">
      <c r="A83" s="16"/>
      <c r="B83" s="17"/>
      <c r="C83" s="18"/>
      <c r="D83" s="19"/>
      <c r="E83" s="33"/>
      <c r="F83" s="116"/>
      <c r="G83" s="98"/>
    </row>
    <row r="84" spans="1:7" ht="57" x14ac:dyDescent="0.25">
      <c r="A84" s="31" t="s">
        <v>71</v>
      </c>
      <c r="B84" s="17">
        <f>B81+1</f>
        <v>1</v>
      </c>
      <c r="C84" s="18" t="s">
        <v>50</v>
      </c>
      <c r="D84" s="19" t="s">
        <v>6</v>
      </c>
      <c r="E84" s="33">
        <v>25</v>
      </c>
      <c r="F84" s="116"/>
      <c r="G84" s="98">
        <f>ROUND(E84*F84,2)</f>
        <v>0</v>
      </c>
    </row>
    <row r="85" spans="1:7" x14ac:dyDescent="0.25">
      <c r="A85" s="16"/>
      <c r="B85" s="17"/>
      <c r="C85" s="18"/>
      <c r="D85" s="19"/>
      <c r="E85" s="33"/>
      <c r="F85" s="116"/>
      <c r="G85" s="98"/>
    </row>
    <row r="86" spans="1:7" ht="34.200000000000003" x14ac:dyDescent="0.25">
      <c r="A86" s="31" t="s">
        <v>71</v>
      </c>
      <c r="B86" s="17">
        <f>B84+1</f>
        <v>2</v>
      </c>
      <c r="C86" s="18" t="s">
        <v>37</v>
      </c>
      <c r="D86" s="19" t="s">
        <v>7</v>
      </c>
      <c r="E86" s="33">
        <v>24</v>
      </c>
      <c r="F86" s="116"/>
      <c r="G86" s="98">
        <f>ROUND(E86*F86,2)</f>
        <v>0</v>
      </c>
    </row>
    <row r="87" spans="1:7" x14ac:dyDescent="0.25">
      <c r="A87" s="31"/>
      <c r="B87" s="17"/>
      <c r="C87" s="18"/>
      <c r="D87" s="19"/>
      <c r="E87" s="33"/>
      <c r="F87" s="116"/>
      <c r="G87" s="98"/>
    </row>
    <row r="88" spans="1:7" ht="45.6" x14ac:dyDescent="0.25">
      <c r="A88" s="31" t="s">
        <v>71</v>
      </c>
      <c r="B88" s="17">
        <f>+B86+1</f>
        <v>3</v>
      </c>
      <c r="C88" s="18" t="s">
        <v>35</v>
      </c>
      <c r="D88" s="19"/>
      <c r="E88" s="33"/>
      <c r="F88" s="116"/>
      <c r="G88" s="98"/>
    </row>
    <row r="89" spans="1:7" x14ac:dyDescent="0.25">
      <c r="A89" s="31"/>
      <c r="B89" s="17"/>
      <c r="C89" s="18" t="s">
        <v>16</v>
      </c>
      <c r="D89" s="19" t="s">
        <v>6</v>
      </c>
      <c r="E89" s="33">
        <v>14.12</v>
      </c>
      <c r="F89" s="116"/>
      <c r="G89" s="98">
        <f>ROUND(E89*F89,2)</f>
        <v>0</v>
      </c>
    </row>
    <row r="90" spans="1:7" x14ac:dyDescent="0.25">
      <c r="A90" s="16"/>
      <c r="B90" s="17"/>
      <c r="C90" s="18"/>
      <c r="D90" s="19"/>
      <c r="E90" s="33"/>
      <c r="F90" s="116"/>
      <c r="G90" s="98"/>
    </row>
    <row r="91" spans="1:7" ht="79.8" x14ac:dyDescent="0.25">
      <c r="A91" s="31" t="s">
        <v>71</v>
      </c>
      <c r="B91" s="17">
        <f>B88+1</f>
        <v>4</v>
      </c>
      <c r="C91" s="18" t="s">
        <v>36</v>
      </c>
      <c r="D91" s="19" t="s">
        <v>6</v>
      </c>
      <c r="E91" s="33">
        <v>72.790000000000006</v>
      </c>
      <c r="F91" s="116"/>
      <c r="G91" s="98">
        <f>ROUND(E91*F91,2)</f>
        <v>0</v>
      </c>
    </row>
    <row r="92" spans="1:7" x14ac:dyDescent="0.25">
      <c r="A92" s="16"/>
      <c r="B92" s="17"/>
      <c r="C92" s="18"/>
      <c r="D92" s="19"/>
      <c r="E92" s="33"/>
      <c r="F92" s="116"/>
      <c r="G92" s="98"/>
    </row>
    <row r="93" spans="1:7" x14ac:dyDescent="0.25">
      <c r="A93" s="34" t="s">
        <v>15</v>
      </c>
      <c r="B93" s="34"/>
      <c r="C93" s="18"/>
      <c r="D93" s="35"/>
      <c r="E93" s="33"/>
      <c r="F93" s="116"/>
      <c r="G93" s="98"/>
    </row>
    <row r="94" spans="1:7" x14ac:dyDescent="0.25">
      <c r="A94" s="36"/>
      <c r="B94" s="37"/>
      <c r="C94" s="18" t="s">
        <v>8</v>
      </c>
      <c r="D94" s="35"/>
      <c r="E94" s="33"/>
      <c r="F94" s="116"/>
      <c r="G94" s="97">
        <f>SUM(G84:G92)</f>
        <v>0</v>
      </c>
    </row>
    <row r="95" spans="1:7" x14ac:dyDescent="0.25">
      <c r="A95" s="34" t="s">
        <v>15</v>
      </c>
      <c r="B95" s="34"/>
      <c r="C95" s="18"/>
      <c r="D95" s="35"/>
      <c r="E95" s="33"/>
      <c r="F95" s="116"/>
      <c r="G95" s="98"/>
    </row>
    <row r="96" spans="1:7" x14ac:dyDescent="0.25">
      <c r="A96" s="34"/>
      <c r="B96" s="34"/>
      <c r="C96" s="18"/>
      <c r="D96" s="35"/>
      <c r="E96" s="33"/>
      <c r="F96" s="116"/>
      <c r="G96" s="98"/>
    </row>
    <row r="97" spans="1:7" x14ac:dyDescent="0.25">
      <c r="A97" s="16"/>
      <c r="B97" s="17"/>
      <c r="C97" s="18"/>
      <c r="D97" s="35"/>
      <c r="E97" s="33"/>
      <c r="F97" s="116"/>
      <c r="G97" s="98"/>
    </row>
    <row r="98" spans="1:7" x14ac:dyDescent="0.25">
      <c r="A98" s="16"/>
      <c r="B98" s="17"/>
      <c r="C98" s="18" t="s">
        <v>80</v>
      </c>
      <c r="D98" s="35"/>
      <c r="E98" s="33"/>
      <c r="F98" s="116"/>
      <c r="G98" s="98"/>
    </row>
    <row r="99" spans="1:7" x14ac:dyDescent="0.25">
      <c r="A99" s="16"/>
      <c r="B99" s="17"/>
      <c r="C99" s="18"/>
      <c r="D99" s="19"/>
      <c r="E99" s="33"/>
      <c r="F99" s="116"/>
      <c r="G99" s="98"/>
    </row>
    <row r="100" spans="1:7" ht="57" x14ac:dyDescent="0.25">
      <c r="A100" s="31" t="s">
        <v>33</v>
      </c>
      <c r="B100" s="17">
        <f>1+B98</f>
        <v>1</v>
      </c>
      <c r="C100" s="42" t="s">
        <v>34</v>
      </c>
      <c r="D100" s="50" t="s">
        <v>6</v>
      </c>
      <c r="E100" s="33">
        <v>15.53</v>
      </c>
      <c r="F100" s="116"/>
      <c r="G100" s="98">
        <f>ROUND(E100*F100,2)</f>
        <v>0</v>
      </c>
    </row>
    <row r="101" spans="1:7" x14ac:dyDescent="0.25">
      <c r="A101" s="16"/>
      <c r="B101" s="17"/>
      <c r="C101" s="27"/>
      <c r="D101" s="19"/>
      <c r="E101" s="33"/>
      <c r="F101" s="116"/>
      <c r="G101" s="98"/>
    </row>
    <row r="102" spans="1:7" x14ac:dyDescent="0.25">
      <c r="A102" s="34" t="s">
        <v>15</v>
      </c>
      <c r="B102" s="34"/>
      <c r="C102" s="18"/>
      <c r="D102" s="35"/>
      <c r="E102" s="33"/>
      <c r="F102" s="116"/>
      <c r="G102" s="98"/>
    </row>
    <row r="103" spans="1:7" x14ac:dyDescent="0.25">
      <c r="A103" s="36"/>
      <c r="B103" s="37"/>
      <c r="C103" s="18" t="s">
        <v>8</v>
      </c>
      <c r="D103" s="35"/>
      <c r="E103" s="33"/>
      <c r="F103" s="116"/>
      <c r="G103" s="97">
        <f>SUM(G100:G101)</f>
        <v>0</v>
      </c>
    </row>
    <row r="104" spans="1:7" x14ac:dyDescent="0.25">
      <c r="A104" s="34" t="s">
        <v>15</v>
      </c>
      <c r="B104" s="34"/>
      <c r="C104" s="18"/>
      <c r="D104" s="35"/>
      <c r="E104" s="33"/>
      <c r="F104" s="116"/>
      <c r="G104" s="98"/>
    </row>
    <row r="105" spans="1:7" x14ac:dyDescent="0.25">
      <c r="A105" s="34"/>
      <c r="B105" s="34"/>
      <c r="C105" s="18"/>
      <c r="D105" s="35"/>
      <c r="E105" s="33"/>
      <c r="F105" s="116"/>
      <c r="G105" s="98"/>
    </row>
    <row r="106" spans="1:7" x14ac:dyDescent="0.25">
      <c r="A106" s="34"/>
      <c r="B106" s="34"/>
      <c r="C106" s="18"/>
      <c r="D106" s="35"/>
      <c r="E106" s="33"/>
      <c r="F106" s="116"/>
      <c r="G106" s="98"/>
    </row>
    <row r="107" spans="1:7" x14ac:dyDescent="0.25">
      <c r="A107" s="16"/>
      <c r="B107" s="17"/>
      <c r="C107" s="18" t="s">
        <v>81</v>
      </c>
      <c r="D107" s="35"/>
      <c r="E107" s="33"/>
      <c r="F107" s="116"/>
      <c r="G107" s="98"/>
    </row>
    <row r="108" spans="1:7" x14ac:dyDescent="0.25">
      <c r="A108" s="16"/>
      <c r="B108" s="17"/>
      <c r="C108" s="27"/>
      <c r="D108" s="19"/>
      <c r="E108" s="33"/>
      <c r="F108" s="116"/>
      <c r="G108" s="98"/>
    </row>
    <row r="109" spans="1:7" ht="79.8" x14ac:dyDescent="0.25">
      <c r="A109" s="31" t="s">
        <v>30</v>
      </c>
      <c r="B109" s="17">
        <f>+B107+1</f>
        <v>1</v>
      </c>
      <c r="C109" s="18" t="s">
        <v>100</v>
      </c>
      <c r="D109" s="19" t="s">
        <v>6</v>
      </c>
      <c r="E109" s="33">
        <v>15.53</v>
      </c>
      <c r="F109" s="116"/>
      <c r="G109" s="98">
        <f>ROUND(E109*F109,2)</f>
        <v>0</v>
      </c>
    </row>
    <row r="110" spans="1:7" x14ac:dyDescent="0.25">
      <c r="A110" s="16"/>
      <c r="B110" s="17"/>
      <c r="C110" s="18"/>
      <c r="D110" s="35"/>
      <c r="E110" s="33"/>
      <c r="F110" s="116"/>
      <c r="G110" s="101"/>
    </row>
    <row r="111" spans="1:7" ht="45.6" x14ac:dyDescent="0.25">
      <c r="A111" s="31" t="s">
        <v>30</v>
      </c>
      <c r="B111" s="17">
        <f>+B109+1</f>
        <v>2</v>
      </c>
      <c r="C111" s="96" t="s">
        <v>101</v>
      </c>
      <c r="D111" s="32" t="s">
        <v>6</v>
      </c>
      <c r="E111" s="33">
        <v>15.53</v>
      </c>
      <c r="F111" s="116"/>
      <c r="G111" s="98">
        <f>ROUND(E111*F111,2)</f>
        <v>0</v>
      </c>
    </row>
    <row r="112" spans="1:7" x14ac:dyDescent="0.25">
      <c r="A112" s="16"/>
      <c r="B112" s="17"/>
      <c r="C112" s="28"/>
      <c r="D112" s="19"/>
      <c r="E112" s="33"/>
      <c r="F112" s="116"/>
      <c r="G112" s="98"/>
    </row>
    <row r="113" spans="1:7" x14ac:dyDescent="0.25">
      <c r="A113" s="34" t="s">
        <v>15</v>
      </c>
      <c r="B113" s="34"/>
      <c r="C113" s="18"/>
      <c r="D113" s="35"/>
      <c r="E113" s="33"/>
      <c r="F113" s="116"/>
      <c r="G113" s="98"/>
    </row>
    <row r="114" spans="1:7" x14ac:dyDescent="0.25">
      <c r="A114" s="36"/>
      <c r="B114" s="37"/>
      <c r="C114" s="28" t="s">
        <v>8</v>
      </c>
      <c r="D114" s="35"/>
      <c r="E114" s="33"/>
      <c r="F114" s="116"/>
      <c r="G114" s="97">
        <f>SUM(G109:G112)</f>
        <v>0</v>
      </c>
    </row>
    <row r="115" spans="1:7" x14ac:dyDescent="0.25">
      <c r="A115" s="34" t="s">
        <v>15</v>
      </c>
      <c r="B115" s="34"/>
      <c r="C115" s="18"/>
      <c r="D115" s="35"/>
      <c r="E115" s="33"/>
      <c r="F115" s="116"/>
      <c r="G115" s="98"/>
    </row>
    <row r="116" spans="1:7" x14ac:dyDescent="0.25">
      <c r="A116" s="34"/>
      <c r="B116" s="34"/>
      <c r="C116" s="18"/>
      <c r="D116" s="35"/>
      <c r="E116" s="33"/>
      <c r="F116" s="116"/>
      <c r="G116" s="98"/>
    </row>
    <row r="117" spans="1:7" x14ac:dyDescent="0.25">
      <c r="A117" s="16"/>
      <c r="B117" s="17"/>
      <c r="C117" s="18" t="s">
        <v>82</v>
      </c>
      <c r="D117" s="35"/>
      <c r="E117" s="33"/>
      <c r="F117" s="116"/>
      <c r="G117" s="101"/>
    </row>
    <row r="118" spans="1:7" x14ac:dyDescent="0.25">
      <c r="A118" s="16"/>
      <c r="B118" s="17"/>
      <c r="C118" s="18"/>
      <c r="D118" s="35"/>
      <c r="E118" s="33"/>
      <c r="F118" s="116"/>
      <c r="G118" s="101"/>
    </row>
    <row r="119" spans="1:7" ht="45.6" x14ac:dyDescent="0.25">
      <c r="A119" s="16"/>
      <c r="B119" s="17"/>
      <c r="C119" s="30" t="s">
        <v>114</v>
      </c>
      <c r="D119" s="19"/>
      <c r="E119" s="33"/>
      <c r="F119" s="116"/>
      <c r="G119" s="101"/>
    </row>
    <row r="120" spans="1:7" x14ac:dyDescent="0.25">
      <c r="A120" s="16"/>
      <c r="B120" s="17"/>
      <c r="C120" s="18"/>
      <c r="D120" s="35"/>
      <c r="E120" s="33"/>
      <c r="F120" s="116"/>
      <c r="G120" s="101"/>
    </row>
    <row r="121" spans="1:7" ht="68.400000000000006" x14ac:dyDescent="0.25">
      <c r="A121" s="31" t="s">
        <v>83</v>
      </c>
      <c r="B121" s="17">
        <f>+B117+1</f>
        <v>1</v>
      </c>
      <c r="C121" s="41" t="s">
        <v>116</v>
      </c>
      <c r="D121" s="32" t="s">
        <v>6</v>
      </c>
      <c r="E121" s="33">
        <v>64.39</v>
      </c>
      <c r="F121" s="116"/>
      <c r="G121" s="98">
        <f>ROUND(E121*F121,2)</f>
        <v>0</v>
      </c>
    </row>
    <row r="122" spans="1:7" x14ac:dyDescent="0.25">
      <c r="A122" s="40"/>
      <c r="B122" s="39"/>
      <c r="C122" s="92"/>
      <c r="D122" s="32"/>
      <c r="E122" s="33"/>
      <c r="F122" s="116"/>
      <c r="G122" s="98"/>
    </row>
    <row r="123" spans="1:7" ht="91.2" x14ac:dyDescent="0.25">
      <c r="A123" s="31" t="s">
        <v>83</v>
      </c>
      <c r="B123" s="17">
        <f>B121+1</f>
        <v>2</v>
      </c>
      <c r="C123" s="96" t="s">
        <v>115</v>
      </c>
      <c r="D123" s="32" t="s">
        <v>6</v>
      </c>
      <c r="E123" s="33">
        <v>72.790000000000006</v>
      </c>
      <c r="F123" s="116"/>
      <c r="G123" s="98">
        <f>ROUND(E123*F123,2)</f>
        <v>0</v>
      </c>
    </row>
    <row r="124" spans="1:7" x14ac:dyDescent="0.25">
      <c r="A124" s="31"/>
      <c r="B124" s="17"/>
      <c r="C124" s="93"/>
      <c r="D124" s="32"/>
      <c r="E124" s="33"/>
      <c r="F124" s="116"/>
      <c r="G124" s="98"/>
    </row>
    <row r="125" spans="1:7" ht="140.25" customHeight="1" x14ac:dyDescent="0.25">
      <c r="A125" s="31" t="str">
        <f>+A123</f>
        <v>B5.</v>
      </c>
      <c r="B125" s="17">
        <f>+B123+1</f>
        <v>3</v>
      </c>
      <c r="C125" s="23" t="s">
        <v>123</v>
      </c>
      <c r="D125" s="19"/>
      <c r="E125" s="33"/>
      <c r="F125" s="116"/>
      <c r="G125" s="98"/>
    </row>
    <row r="126" spans="1:7" x14ac:dyDescent="0.25">
      <c r="A126" s="31"/>
      <c r="B126" s="95"/>
      <c r="C126" s="27"/>
      <c r="D126" s="32"/>
      <c r="E126" s="33"/>
      <c r="F126" s="116"/>
      <c r="G126" s="98"/>
    </row>
    <row r="127" spans="1:7" x14ac:dyDescent="0.25">
      <c r="A127" s="31"/>
      <c r="B127" s="17"/>
      <c r="C127" s="111" t="s">
        <v>122</v>
      </c>
      <c r="D127" s="19" t="s">
        <v>9</v>
      </c>
      <c r="E127" s="33">
        <v>5</v>
      </c>
      <c r="F127" s="116"/>
      <c r="G127" s="98">
        <f t="shared" ref="G127" si="1">ROUND(E127*F127,2)</f>
        <v>0</v>
      </c>
    </row>
    <row r="128" spans="1:7" x14ac:dyDescent="0.25">
      <c r="A128" s="31"/>
      <c r="B128" s="17"/>
      <c r="C128" s="23"/>
      <c r="D128" s="19"/>
      <c r="E128" s="33"/>
      <c r="F128" s="116"/>
      <c r="G128" s="98"/>
    </row>
    <row r="129" spans="1:7" x14ac:dyDescent="0.25">
      <c r="A129" s="34" t="s">
        <v>32</v>
      </c>
      <c r="B129" s="34"/>
      <c r="C129" s="18"/>
      <c r="D129" s="35"/>
      <c r="E129" s="33"/>
      <c r="F129" s="116"/>
      <c r="G129" s="98"/>
    </row>
    <row r="130" spans="1:7" x14ac:dyDescent="0.25">
      <c r="A130" s="36"/>
      <c r="B130" s="37"/>
      <c r="C130" s="18" t="s">
        <v>8</v>
      </c>
      <c r="D130" s="35"/>
      <c r="E130" s="33"/>
      <c r="F130" s="116"/>
      <c r="G130" s="98">
        <f>SUM(G121:G128)</f>
        <v>0</v>
      </c>
    </row>
    <row r="131" spans="1:7" x14ac:dyDescent="0.25">
      <c r="A131" s="34" t="s">
        <v>32</v>
      </c>
      <c r="B131" s="34"/>
      <c r="C131" s="18"/>
      <c r="D131" s="35"/>
      <c r="E131" s="33"/>
      <c r="F131" s="116"/>
      <c r="G131" s="98"/>
    </row>
    <row r="132" spans="1:7" x14ac:dyDescent="0.25">
      <c r="E132" s="33"/>
      <c r="F132" s="116"/>
      <c r="G132" s="98"/>
    </row>
    <row r="133" spans="1:7" x14ac:dyDescent="0.25">
      <c r="A133" s="16"/>
      <c r="B133" s="17"/>
      <c r="C133" s="18" t="s">
        <v>84</v>
      </c>
      <c r="D133" s="35"/>
      <c r="E133" s="33"/>
      <c r="F133" s="116"/>
      <c r="G133" s="98"/>
    </row>
    <row r="134" spans="1:7" x14ac:dyDescent="0.25">
      <c r="A134" s="16"/>
      <c r="B134" s="17"/>
      <c r="C134" s="18"/>
      <c r="D134" s="35"/>
      <c r="E134" s="33"/>
      <c r="F134" s="116"/>
      <c r="G134" s="98"/>
    </row>
    <row r="135" spans="1:7" ht="22.8" x14ac:dyDescent="0.25">
      <c r="A135" s="16" t="s">
        <v>17</v>
      </c>
      <c r="B135" s="17">
        <v>1</v>
      </c>
      <c r="C135" s="18" t="s">
        <v>119</v>
      </c>
      <c r="D135" s="19"/>
      <c r="E135" s="33"/>
      <c r="F135" s="116"/>
      <c r="G135" s="98"/>
    </row>
    <row r="136" spans="1:7" x14ac:dyDescent="0.25">
      <c r="A136" s="16"/>
      <c r="B136" s="17" t="s">
        <v>72</v>
      </c>
      <c r="C136" s="18" t="s">
        <v>120</v>
      </c>
      <c r="D136" s="19" t="s">
        <v>7</v>
      </c>
      <c r="E136" s="33">
        <v>15</v>
      </c>
      <c r="F136" s="116"/>
      <c r="G136" s="98">
        <f>ROUND(E136*F136,2)</f>
        <v>0</v>
      </c>
    </row>
    <row r="137" spans="1:7" x14ac:dyDescent="0.25">
      <c r="A137" s="16"/>
      <c r="B137" s="17" t="s">
        <v>73</v>
      </c>
      <c r="C137" s="18" t="s">
        <v>121</v>
      </c>
      <c r="D137" s="19" t="s">
        <v>7</v>
      </c>
      <c r="E137" s="33">
        <v>47</v>
      </c>
      <c r="F137" s="116"/>
      <c r="G137" s="98">
        <f>ROUND(E137*F137,2)</f>
        <v>0</v>
      </c>
    </row>
    <row r="138" spans="1:7" x14ac:dyDescent="0.25">
      <c r="A138" s="16"/>
      <c r="B138" s="17"/>
      <c r="C138" s="23"/>
      <c r="E138" s="33"/>
      <c r="F138" s="116"/>
      <c r="G138" s="98"/>
    </row>
    <row r="139" spans="1:7" x14ac:dyDescent="0.25">
      <c r="A139" s="16" t="s">
        <v>17</v>
      </c>
      <c r="B139" s="17">
        <f>+B135+1</f>
        <v>2</v>
      </c>
      <c r="C139" s="18" t="s">
        <v>53</v>
      </c>
      <c r="D139" s="19" t="s">
        <v>52</v>
      </c>
      <c r="E139" s="33">
        <v>15</v>
      </c>
      <c r="F139" s="116"/>
      <c r="G139" s="98">
        <f>ROUND(E139*F139,2)</f>
        <v>0</v>
      </c>
    </row>
    <row r="140" spans="1:7" x14ac:dyDescent="0.25">
      <c r="A140" s="16"/>
      <c r="B140" s="17"/>
      <c r="C140" s="94"/>
      <c r="E140" s="33"/>
      <c r="F140" s="116"/>
      <c r="G140" s="98"/>
    </row>
    <row r="141" spans="1:7" ht="22.8" x14ac:dyDescent="0.25">
      <c r="A141" s="16" t="s">
        <v>17</v>
      </c>
      <c r="B141" s="17">
        <f>+B139+1</f>
        <v>3</v>
      </c>
      <c r="C141" s="18" t="s">
        <v>58</v>
      </c>
      <c r="D141" s="19" t="s">
        <v>52</v>
      </c>
      <c r="E141" s="33">
        <v>5</v>
      </c>
      <c r="F141" s="116"/>
      <c r="G141" s="98">
        <f>ROUND(E141*F141,2)</f>
        <v>0</v>
      </c>
    </row>
    <row r="142" spans="1:7" x14ac:dyDescent="0.25">
      <c r="A142" s="16"/>
      <c r="B142" s="17"/>
      <c r="C142" s="23"/>
      <c r="E142" s="33"/>
      <c r="F142" s="116"/>
      <c r="G142" s="98"/>
    </row>
    <row r="143" spans="1:7" x14ac:dyDescent="0.25">
      <c r="A143" s="16" t="s">
        <v>17</v>
      </c>
      <c r="B143" s="17">
        <f>+B141+1</f>
        <v>4</v>
      </c>
      <c r="C143" s="94" t="s">
        <v>54</v>
      </c>
      <c r="D143" s="19" t="s">
        <v>55</v>
      </c>
      <c r="E143" s="33">
        <v>6</v>
      </c>
      <c r="F143" s="116"/>
      <c r="G143" s="98">
        <f>ROUND(E143*F143,2)</f>
        <v>0</v>
      </c>
    </row>
    <row r="144" spans="1:7" x14ac:dyDescent="0.25">
      <c r="A144" s="16"/>
      <c r="B144" s="17"/>
      <c r="C144" s="94"/>
      <c r="E144" s="33"/>
      <c r="F144" s="116"/>
      <c r="G144" s="98"/>
    </row>
    <row r="145" spans="1:7" x14ac:dyDescent="0.25">
      <c r="A145" s="16" t="s">
        <v>17</v>
      </c>
      <c r="B145" s="17">
        <f>+B143+1</f>
        <v>5</v>
      </c>
      <c r="C145" s="94" t="s">
        <v>56</v>
      </c>
      <c r="D145" s="19" t="s">
        <v>57</v>
      </c>
      <c r="E145" s="33">
        <v>1</v>
      </c>
      <c r="F145" s="116"/>
      <c r="G145" s="98">
        <f>ROUND(E145*F145,2)</f>
        <v>0</v>
      </c>
    </row>
    <row r="146" spans="1:7" x14ac:dyDescent="0.25">
      <c r="A146" s="16"/>
      <c r="B146" s="17"/>
      <c r="C146" s="94"/>
      <c r="E146" s="33"/>
      <c r="F146" s="116"/>
      <c r="G146" s="98"/>
    </row>
    <row r="147" spans="1:7" x14ac:dyDescent="0.25">
      <c r="A147" s="16" t="s">
        <v>17</v>
      </c>
      <c r="B147" s="17">
        <f>+B145+1</f>
        <v>6</v>
      </c>
      <c r="C147" s="94" t="s">
        <v>59</v>
      </c>
      <c r="D147" s="19" t="s">
        <v>57</v>
      </c>
      <c r="E147" s="33">
        <v>1</v>
      </c>
      <c r="F147" s="116"/>
      <c r="G147" s="98">
        <f>ROUND(E147*F147,2)</f>
        <v>0</v>
      </c>
    </row>
    <row r="148" spans="1:7" x14ac:dyDescent="0.25">
      <c r="A148" s="16"/>
      <c r="B148" s="17"/>
      <c r="C148" s="94"/>
      <c r="E148" s="33"/>
      <c r="F148" s="116"/>
      <c r="G148" s="98"/>
    </row>
    <row r="149" spans="1:7" x14ac:dyDescent="0.25">
      <c r="A149" s="16" t="s">
        <v>17</v>
      </c>
      <c r="B149" s="17">
        <f>+B147+1</f>
        <v>7</v>
      </c>
      <c r="C149" s="18" t="s">
        <v>61</v>
      </c>
      <c r="D149" s="19"/>
      <c r="E149" s="33"/>
      <c r="F149" s="116"/>
      <c r="G149" s="98"/>
    </row>
    <row r="150" spans="1:7" ht="34.200000000000003" x14ac:dyDescent="0.25">
      <c r="A150" s="31"/>
      <c r="B150" s="17" t="s">
        <v>85</v>
      </c>
      <c r="C150" s="18" t="s">
        <v>102</v>
      </c>
      <c r="D150" s="19" t="s">
        <v>9</v>
      </c>
      <c r="E150" s="33">
        <v>5</v>
      </c>
      <c r="F150" s="116"/>
      <c r="G150" s="98">
        <f t="shared" ref="G150:G156" si="2">ROUND(E150*F150,2)</f>
        <v>0</v>
      </c>
    </row>
    <row r="151" spans="1:7" x14ac:dyDescent="0.25">
      <c r="A151" s="31"/>
      <c r="B151" s="17" t="s">
        <v>86</v>
      </c>
      <c r="C151" s="18" t="s">
        <v>62</v>
      </c>
      <c r="D151" s="19" t="s">
        <v>9</v>
      </c>
      <c r="E151" s="33">
        <v>5</v>
      </c>
      <c r="F151" s="116"/>
      <c r="G151" s="98">
        <f t="shared" si="2"/>
        <v>0</v>
      </c>
    </row>
    <row r="152" spans="1:7" ht="22.8" x14ac:dyDescent="0.25">
      <c r="A152" s="31"/>
      <c r="B152" s="17" t="s">
        <v>87</v>
      </c>
      <c r="C152" s="18" t="s">
        <v>63</v>
      </c>
      <c r="D152" s="19" t="s">
        <v>9</v>
      </c>
      <c r="E152" s="33">
        <v>5</v>
      </c>
      <c r="F152" s="116"/>
      <c r="G152" s="98">
        <f t="shared" si="2"/>
        <v>0</v>
      </c>
    </row>
    <row r="153" spans="1:7" ht="22.8" x14ac:dyDescent="0.25">
      <c r="A153" s="31"/>
      <c r="B153" s="17" t="s">
        <v>88</v>
      </c>
      <c r="C153" s="18" t="s">
        <v>64</v>
      </c>
      <c r="D153" s="19" t="s">
        <v>9</v>
      </c>
      <c r="E153" s="33">
        <v>5</v>
      </c>
      <c r="F153" s="116"/>
      <c r="G153" s="98">
        <f t="shared" si="2"/>
        <v>0</v>
      </c>
    </row>
    <row r="154" spans="1:7" ht="22.8" x14ac:dyDescent="0.25">
      <c r="A154" s="31"/>
      <c r="B154" s="17" t="s">
        <v>89</v>
      </c>
      <c r="C154" s="18" t="s">
        <v>65</v>
      </c>
      <c r="D154" s="19" t="s">
        <v>9</v>
      </c>
      <c r="E154" s="33">
        <v>5</v>
      </c>
      <c r="F154" s="116"/>
      <c r="G154" s="98">
        <f t="shared" si="2"/>
        <v>0</v>
      </c>
    </row>
    <row r="155" spans="1:7" x14ac:dyDescent="0.25">
      <c r="A155" s="31"/>
      <c r="B155" s="17" t="s">
        <v>90</v>
      </c>
      <c r="C155" s="18" t="s">
        <v>66</v>
      </c>
      <c r="D155" s="19" t="s">
        <v>9</v>
      </c>
      <c r="E155" s="33">
        <v>5</v>
      </c>
      <c r="F155" s="116"/>
      <c r="G155" s="98">
        <f t="shared" si="2"/>
        <v>0</v>
      </c>
    </row>
    <row r="156" spans="1:7" x14ac:dyDescent="0.25">
      <c r="A156" s="16"/>
      <c r="B156" s="17" t="s">
        <v>103</v>
      </c>
      <c r="C156" s="18" t="s">
        <v>104</v>
      </c>
      <c r="D156" s="19" t="s">
        <v>9</v>
      </c>
      <c r="E156" s="33">
        <v>5</v>
      </c>
      <c r="F156" s="116"/>
      <c r="G156" s="98">
        <f t="shared" si="2"/>
        <v>0</v>
      </c>
    </row>
    <row r="157" spans="1:7" x14ac:dyDescent="0.25">
      <c r="A157" s="16"/>
      <c r="B157" s="17"/>
      <c r="C157" s="18"/>
      <c r="D157" s="19"/>
      <c r="E157" s="33"/>
      <c r="F157" s="116"/>
      <c r="G157" s="98"/>
    </row>
    <row r="158" spans="1:7" ht="22.8" x14ac:dyDescent="0.25">
      <c r="A158" s="16" t="s">
        <v>17</v>
      </c>
      <c r="B158" s="17">
        <f>+B149+1</f>
        <v>8</v>
      </c>
      <c r="C158" s="94" t="s">
        <v>105</v>
      </c>
      <c r="D158" s="19" t="s">
        <v>9</v>
      </c>
      <c r="E158" s="33">
        <v>5</v>
      </c>
      <c r="F158" s="116"/>
      <c r="G158" s="98">
        <f>ROUND(E158*F158,2)</f>
        <v>0</v>
      </c>
    </row>
    <row r="159" spans="1:7" x14ac:dyDescent="0.25">
      <c r="A159" s="16"/>
      <c r="B159" s="17"/>
      <c r="C159" s="18"/>
      <c r="D159" s="19"/>
      <c r="E159" s="33"/>
      <c r="F159" s="116"/>
      <c r="G159" s="98"/>
    </row>
    <row r="160" spans="1:7" x14ac:dyDescent="0.25">
      <c r="A160" s="16" t="s">
        <v>17</v>
      </c>
      <c r="B160" s="17">
        <f>+B158+1</f>
        <v>9</v>
      </c>
      <c r="C160" s="94" t="s">
        <v>106</v>
      </c>
      <c r="D160" s="19" t="s">
        <v>57</v>
      </c>
      <c r="E160" s="33">
        <v>1</v>
      </c>
      <c r="F160" s="116"/>
      <c r="G160" s="98">
        <f>ROUND(E160*F160,2)</f>
        <v>0</v>
      </c>
    </row>
    <row r="161" spans="1:7" x14ac:dyDescent="0.25">
      <c r="A161" s="16"/>
      <c r="B161" s="17"/>
      <c r="C161" s="18"/>
      <c r="D161" s="35"/>
      <c r="E161" s="33"/>
      <c r="F161" s="116"/>
      <c r="G161" s="98"/>
    </row>
    <row r="162" spans="1:7" x14ac:dyDescent="0.25">
      <c r="A162" s="34" t="s">
        <v>32</v>
      </c>
      <c r="B162" s="34"/>
      <c r="C162" s="18"/>
      <c r="D162" s="35"/>
      <c r="E162" s="91"/>
      <c r="F162" s="116"/>
      <c r="G162" s="98"/>
    </row>
    <row r="163" spans="1:7" x14ac:dyDescent="0.25">
      <c r="A163" s="36"/>
      <c r="B163" s="37"/>
      <c r="C163" s="18" t="s">
        <v>8</v>
      </c>
      <c r="D163" s="35"/>
      <c r="E163" s="91"/>
      <c r="F163" s="116"/>
      <c r="G163" s="98">
        <f>SUM(G134:G161)</f>
        <v>0</v>
      </c>
    </row>
    <row r="164" spans="1:7" x14ac:dyDescent="0.25">
      <c r="A164" s="34" t="s">
        <v>32</v>
      </c>
      <c r="B164" s="34"/>
      <c r="C164" s="18"/>
      <c r="D164" s="35"/>
      <c r="E164" s="91"/>
      <c r="F164" s="116"/>
      <c r="G164" s="98"/>
    </row>
    <row r="165" spans="1:7" x14ac:dyDescent="0.25">
      <c r="A165" s="16"/>
      <c r="B165" s="17"/>
      <c r="C165" s="18"/>
      <c r="D165" s="35"/>
      <c r="E165" s="91"/>
      <c r="F165" s="116"/>
      <c r="G165" s="101"/>
    </row>
    <row r="166" spans="1:7" x14ac:dyDescent="0.25">
      <c r="A166" s="16"/>
      <c r="B166" s="17"/>
      <c r="C166" s="18" t="s">
        <v>107</v>
      </c>
      <c r="D166" s="35"/>
      <c r="E166" s="33"/>
      <c r="F166" s="116"/>
      <c r="G166" s="98"/>
    </row>
    <row r="167" spans="1:7" x14ac:dyDescent="0.25">
      <c r="A167" s="16"/>
      <c r="B167" s="17"/>
      <c r="C167" s="18"/>
      <c r="D167" s="35"/>
      <c r="E167" s="33"/>
      <c r="F167" s="116"/>
      <c r="G167" s="98"/>
    </row>
    <row r="168" spans="1:7" ht="22.8" x14ac:dyDescent="0.25">
      <c r="A168" s="16" t="s">
        <v>108</v>
      </c>
      <c r="B168" s="17">
        <v>1</v>
      </c>
      <c r="C168" s="18" t="s">
        <v>109</v>
      </c>
      <c r="D168" s="19" t="s">
        <v>9</v>
      </c>
      <c r="E168" s="33">
        <v>5</v>
      </c>
      <c r="F168" s="116"/>
      <c r="G168" s="98">
        <f>ROUND(E168*F168,2)</f>
        <v>0</v>
      </c>
    </row>
    <row r="169" spans="1:7" x14ac:dyDescent="0.25">
      <c r="A169" s="16"/>
      <c r="B169" s="17"/>
      <c r="C169" s="23"/>
      <c r="E169" s="33"/>
      <c r="F169" s="116"/>
      <c r="G169" s="98"/>
    </row>
    <row r="170" spans="1:7" ht="22.8" x14ac:dyDescent="0.25">
      <c r="A170" s="16" t="s">
        <v>108</v>
      </c>
      <c r="B170" s="17">
        <f>+B168+1</f>
        <v>2</v>
      </c>
      <c r="C170" s="18" t="s">
        <v>110</v>
      </c>
      <c r="D170" s="19" t="s">
        <v>9</v>
      </c>
      <c r="E170" s="33">
        <v>5</v>
      </c>
      <c r="F170" s="116"/>
      <c r="G170" s="98">
        <f>ROUND(E170*F170,2)</f>
        <v>0</v>
      </c>
    </row>
    <row r="171" spans="1:7" x14ac:dyDescent="0.25">
      <c r="A171" s="16"/>
      <c r="B171" s="17"/>
      <c r="C171" s="94"/>
      <c r="E171" s="33"/>
      <c r="F171" s="116"/>
      <c r="G171" s="98"/>
    </row>
    <row r="172" spans="1:7" x14ac:dyDescent="0.25">
      <c r="A172" s="16" t="s">
        <v>108</v>
      </c>
      <c r="B172" s="17">
        <f>+B170+1</f>
        <v>3</v>
      </c>
      <c r="C172" s="18" t="s">
        <v>111</v>
      </c>
      <c r="D172" s="19" t="s">
        <v>9</v>
      </c>
      <c r="E172" s="33">
        <v>5</v>
      </c>
      <c r="F172" s="116"/>
      <c r="G172" s="98">
        <f>ROUND(E172*F172,2)</f>
        <v>0</v>
      </c>
    </row>
    <row r="173" spans="1:7" x14ac:dyDescent="0.25">
      <c r="A173" s="16"/>
      <c r="B173" s="17"/>
      <c r="C173" s="23"/>
      <c r="E173" s="33"/>
      <c r="F173" s="116"/>
      <c r="G173" s="98"/>
    </row>
    <row r="174" spans="1:7" x14ac:dyDescent="0.25">
      <c r="A174" s="16" t="s">
        <v>108</v>
      </c>
      <c r="B174" s="17">
        <f>+B172+1</f>
        <v>4</v>
      </c>
      <c r="C174" s="18" t="s">
        <v>112</v>
      </c>
      <c r="D174" s="19" t="s">
        <v>9</v>
      </c>
      <c r="E174" s="33">
        <v>5</v>
      </c>
      <c r="F174" s="116"/>
      <c r="G174" s="98">
        <f>ROUND(E174*F174,2)</f>
        <v>0</v>
      </c>
    </row>
    <row r="175" spans="1:7" x14ac:dyDescent="0.25">
      <c r="A175" s="16"/>
      <c r="B175" s="17"/>
      <c r="C175" s="18"/>
      <c r="D175" s="35"/>
      <c r="E175" s="33"/>
      <c r="F175" s="116"/>
      <c r="G175" s="98"/>
    </row>
    <row r="176" spans="1:7" x14ac:dyDescent="0.25">
      <c r="A176" s="34" t="s">
        <v>32</v>
      </c>
      <c r="B176" s="34"/>
      <c r="C176" s="18"/>
      <c r="D176" s="35"/>
      <c r="E176" s="91"/>
      <c r="F176" s="116"/>
      <c r="G176" s="98"/>
    </row>
    <row r="177" spans="1:7" x14ac:dyDescent="0.25">
      <c r="A177" s="36"/>
      <c r="B177" s="37"/>
      <c r="C177" s="18" t="s">
        <v>8</v>
      </c>
      <c r="D177" s="35"/>
      <c r="E177" s="91"/>
      <c r="F177" s="116"/>
      <c r="G177" s="98">
        <f>SUM(G167:G175)</f>
        <v>0</v>
      </c>
    </row>
    <row r="178" spans="1:7" x14ac:dyDescent="0.25">
      <c r="A178" s="34" t="s">
        <v>32</v>
      </c>
      <c r="B178" s="34"/>
      <c r="C178" s="18"/>
      <c r="D178" s="35"/>
      <c r="E178" s="91"/>
      <c r="F178" s="116"/>
      <c r="G178" s="98"/>
    </row>
    <row r="179" spans="1:7" x14ac:dyDescent="0.25">
      <c r="F179" s="33"/>
      <c r="G179" s="102"/>
    </row>
    <row r="180" spans="1:7" x14ac:dyDescent="0.25">
      <c r="G180" s="102"/>
    </row>
    <row r="181" spans="1:7" ht="21" x14ac:dyDescent="0.25">
      <c r="C181" s="70" t="s">
        <v>14</v>
      </c>
      <c r="D181" s="72"/>
      <c r="E181" s="68"/>
      <c r="F181" s="69"/>
      <c r="G181" s="103"/>
    </row>
    <row r="182" spans="1:7" x14ac:dyDescent="0.25">
      <c r="C182" s="66"/>
      <c r="D182" s="67"/>
      <c r="E182" s="68"/>
      <c r="F182" s="69"/>
      <c r="G182" s="103"/>
    </row>
    <row r="183" spans="1:7" ht="17.399999999999999" x14ac:dyDescent="0.25">
      <c r="C183" s="73" t="str">
        <f>+C4</f>
        <v>PRENOVA KOPALNIC CŠOD Gorenje, II. NADSTROPJE</v>
      </c>
      <c r="D183" s="72"/>
      <c r="E183" s="68"/>
      <c r="F183" s="69"/>
      <c r="G183" s="103"/>
    </row>
    <row r="184" spans="1:7" ht="17.399999999999999" x14ac:dyDescent="0.25">
      <c r="C184" s="71"/>
      <c r="D184" s="72"/>
      <c r="E184" s="68"/>
      <c r="F184" s="69"/>
      <c r="G184" s="103"/>
    </row>
    <row r="185" spans="1:7" ht="24" x14ac:dyDescent="0.25">
      <c r="C185" s="24" t="s">
        <v>18</v>
      </c>
      <c r="D185" s="35"/>
      <c r="E185" s="35"/>
      <c r="F185" s="51"/>
      <c r="G185" s="99"/>
    </row>
    <row r="186" spans="1:7" x14ac:dyDescent="0.25">
      <c r="C186" s="28"/>
      <c r="D186" s="35"/>
      <c r="E186" s="35"/>
      <c r="F186" s="51"/>
      <c r="G186" s="99"/>
    </row>
    <row r="187" spans="1:7" ht="13.8" thickBot="1" x14ac:dyDescent="0.3">
      <c r="C187" s="28"/>
      <c r="D187" s="35"/>
      <c r="E187" s="35"/>
      <c r="F187" s="51"/>
      <c r="G187" s="99"/>
    </row>
    <row r="188" spans="1:7" x14ac:dyDescent="0.25">
      <c r="C188" s="52" t="str">
        <f>'CŠOD kopalnice 2. etaža'!C7</f>
        <v>A - GRADBENA DELA</v>
      </c>
      <c r="D188" s="75" t="s">
        <v>4</v>
      </c>
      <c r="E188" s="76"/>
      <c r="F188" s="77"/>
      <c r="G188" s="104" t="s">
        <v>5</v>
      </c>
    </row>
    <row r="189" spans="1:7" x14ac:dyDescent="0.25">
      <c r="C189" s="53" t="str">
        <f>'CŠOD kopalnice 2. etaža'!C9</f>
        <v>A0 - RUŠITVENA IN ZEMELJSKA DELA</v>
      </c>
      <c r="D189" s="78" t="s">
        <v>4</v>
      </c>
      <c r="E189" s="79"/>
      <c r="F189" s="80"/>
      <c r="G189" s="105">
        <f>+'CŠOD kopalnice 2. etaža'!G43</f>
        <v>0</v>
      </c>
    </row>
    <row r="190" spans="1:7" x14ac:dyDescent="0.25">
      <c r="C190" s="53" t="str">
        <f>+'CŠOD kopalnice 2. etaža'!C46</f>
        <v>A1. ZIDARSKA DELA</v>
      </c>
      <c r="D190" s="78" t="s">
        <v>4</v>
      </c>
      <c r="E190" s="79"/>
      <c r="F190" s="80"/>
      <c r="G190" s="105">
        <f>+'CŠOD kopalnice 2. etaža'!G57</f>
        <v>0</v>
      </c>
    </row>
    <row r="191" spans="1:7" ht="13.8" thickBot="1" x14ac:dyDescent="0.3">
      <c r="C191" s="53" t="str">
        <f>+'CŠOD kopalnice 2. etaža'!C60</f>
        <v>A2. KANALIZACIJA</v>
      </c>
      <c r="D191" s="78" t="s">
        <v>4</v>
      </c>
      <c r="E191" s="79"/>
      <c r="F191" s="80"/>
      <c r="G191" s="105">
        <f>+'CŠOD kopalnice 2. etaža'!G69</f>
        <v>0</v>
      </c>
    </row>
    <row r="192" spans="1:7" ht="13.8" thickBot="1" x14ac:dyDescent="0.3">
      <c r="C192" s="54" t="str">
        <f>CONCATENATE("SKUPAJ ",C188)</f>
        <v>SKUPAJ A - GRADBENA DELA</v>
      </c>
      <c r="D192" s="81"/>
      <c r="E192" s="82"/>
      <c r="F192" s="83"/>
      <c r="G192" s="106">
        <f>SUM(G189:G191)</f>
        <v>0</v>
      </c>
    </row>
    <row r="193" spans="3:7" ht="13.8" thickBot="1" x14ac:dyDescent="0.3">
      <c r="C193" s="55"/>
      <c r="D193" s="56"/>
      <c r="E193" s="56"/>
      <c r="F193" s="8"/>
      <c r="G193" s="97"/>
    </row>
    <row r="194" spans="3:7" x14ac:dyDescent="0.25">
      <c r="C194" s="57" t="str">
        <f>+'CŠOD kopalnice 2. etaža'!C72</f>
        <v>B - OBRTNIŠKA DELA</v>
      </c>
      <c r="D194" s="84" t="s">
        <v>4</v>
      </c>
      <c r="E194" s="85"/>
      <c r="F194" s="86"/>
      <c r="G194" s="107"/>
    </row>
    <row r="195" spans="3:7" x14ac:dyDescent="0.25">
      <c r="C195" s="58" t="str">
        <f>+'CŠOD kopalnice 2. etaža'!C74</f>
        <v>B1. MIZARSKA DELA</v>
      </c>
      <c r="D195" s="78"/>
      <c r="E195" s="79"/>
      <c r="F195" s="80"/>
      <c r="G195" s="105">
        <f>+'CŠOD kopalnice 2. etaža'!G79</f>
        <v>0</v>
      </c>
    </row>
    <row r="196" spans="3:7" x14ac:dyDescent="0.25">
      <c r="C196" s="58" t="str">
        <f>+'CŠOD kopalnice 2. etaža'!C82</f>
        <v>B2. KERAMIČARSKA DELA</v>
      </c>
      <c r="D196" s="78"/>
      <c r="E196" s="79"/>
      <c r="F196" s="80"/>
      <c r="G196" s="105">
        <f>+'CŠOD kopalnice 2. etaža'!G94</f>
        <v>0</v>
      </c>
    </row>
    <row r="197" spans="3:7" x14ac:dyDescent="0.25">
      <c r="C197" s="58" t="str">
        <f>+'CŠOD kopalnice 2. etaža'!C98</f>
        <v>B3. SLIKOPLESKARKA</v>
      </c>
      <c r="D197" s="78"/>
      <c r="E197" s="79"/>
      <c r="F197" s="80"/>
      <c r="G197" s="105">
        <f>+'CŠOD kopalnice 2. etaža'!G103</f>
        <v>0</v>
      </c>
    </row>
    <row r="198" spans="3:7" x14ac:dyDescent="0.25">
      <c r="C198" s="53" t="str">
        <f>+'CŠOD kopalnice 2. etaža'!C107</f>
        <v>B4. SEKUNDARNI STROPOVI</v>
      </c>
      <c r="D198" s="78"/>
      <c r="E198" s="79"/>
      <c r="F198" s="80"/>
      <c r="G198" s="105">
        <f>+'CŠOD kopalnice 2. etaža'!G114</f>
        <v>0</v>
      </c>
    </row>
    <row r="199" spans="3:7" x14ac:dyDescent="0.25">
      <c r="C199" s="53" t="str">
        <f>+'CŠOD kopalnice 2. etaža'!C117</f>
        <v>B5. MONTAŽNE PREDELNE STENE in OBLOGE</v>
      </c>
      <c r="D199" s="78"/>
      <c r="E199" s="79"/>
      <c r="F199" s="80"/>
      <c r="G199" s="105">
        <f>+'CŠOD kopalnice 2. etaža'!G130</f>
        <v>0</v>
      </c>
    </row>
    <row r="200" spans="3:7" x14ac:dyDescent="0.25">
      <c r="C200" s="53" t="str">
        <f>+'CŠOD kopalnice 2. etaža'!C133</f>
        <v>B6. STROJNE INSTALACIJE</v>
      </c>
      <c r="D200" s="78"/>
      <c r="E200" s="79"/>
      <c r="F200" s="80"/>
      <c r="G200" s="105">
        <f>+'CŠOD kopalnice 2. etaža'!G163</f>
        <v>0</v>
      </c>
    </row>
    <row r="201" spans="3:7" ht="13.8" thickBot="1" x14ac:dyDescent="0.3">
      <c r="C201" s="90" t="str">
        <f>+C166</f>
        <v>B7. ELEKTRO INSTALACIJE</v>
      </c>
      <c r="D201" s="81"/>
      <c r="E201" s="82"/>
      <c r="F201" s="83"/>
      <c r="G201" s="106">
        <f>+G177</f>
        <v>0</v>
      </c>
    </row>
    <row r="202" spans="3:7" ht="13.8" thickBot="1" x14ac:dyDescent="0.3">
      <c r="C202" s="54" t="str">
        <f>CONCATENATE("SKUPAJ ",C194)</f>
        <v>SKUPAJ B - OBRTNIŠKA DELA</v>
      </c>
      <c r="D202" s="81" t="s">
        <v>4</v>
      </c>
      <c r="E202" s="82"/>
      <c r="F202" s="83"/>
      <c r="G202" s="106">
        <f>SUM(G195:G201)</f>
        <v>0</v>
      </c>
    </row>
    <row r="203" spans="3:7" x14ac:dyDescent="0.25">
      <c r="C203" s="59"/>
      <c r="D203" s="56"/>
      <c r="E203" s="56"/>
      <c r="F203" s="8"/>
      <c r="G203" s="97"/>
    </row>
    <row r="204" spans="3:7" x14ac:dyDescent="0.25">
      <c r="C204" s="59" t="s">
        <v>117</v>
      </c>
      <c r="D204" s="56"/>
      <c r="E204" s="56"/>
      <c r="F204" s="8"/>
      <c r="G204" s="97">
        <f>(G192+G202)*5%</f>
        <v>0</v>
      </c>
    </row>
    <row r="205" spans="3:7" ht="13.8" thickBot="1" x14ac:dyDescent="0.3">
      <c r="C205" s="59"/>
      <c r="D205" s="56"/>
      <c r="E205" s="56"/>
      <c r="F205" s="8"/>
      <c r="G205" s="97"/>
    </row>
    <row r="206" spans="3:7" ht="13.8" thickBot="1" x14ac:dyDescent="0.3">
      <c r="C206" s="54" t="s">
        <v>11</v>
      </c>
      <c r="D206" s="87" t="s">
        <v>4</v>
      </c>
      <c r="E206" s="88"/>
      <c r="F206" s="89"/>
      <c r="G206" s="108">
        <f>+G202+G192+G204</f>
        <v>0</v>
      </c>
    </row>
    <row r="207" spans="3:7" x14ac:dyDescent="0.25">
      <c r="C207" s="60"/>
      <c r="D207" s="60"/>
      <c r="E207" s="60"/>
      <c r="F207" s="61"/>
      <c r="G207" s="97"/>
    </row>
    <row r="208" spans="3:7" x14ac:dyDescent="0.25">
      <c r="C208" s="25"/>
      <c r="D208" s="25"/>
      <c r="E208" s="25"/>
      <c r="F208" s="26"/>
      <c r="G208" s="109"/>
    </row>
    <row r="209" spans="3:7" x14ac:dyDescent="0.25">
      <c r="C209" s="62" t="s">
        <v>60</v>
      </c>
      <c r="D209" s="63"/>
      <c r="E209" s="63"/>
      <c r="F209" s="64"/>
      <c r="G209" s="110">
        <f>G206*0.22</f>
        <v>0</v>
      </c>
    </row>
    <row r="210" spans="3:7" ht="13.8" thickBot="1" x14ac:dyDescent="0.3">
      <c r="C210" s="18"/>
      <c r="D210" s="19"/>
      <c r="E210" s="19"/>
      <c r="F210" s="20"/>
      <c r="G210" s="97"/>
    </row>
    <row r="211" spans="3:7" ht="13.8" thickBot="1" x14ac:dyDescent="0.3">
      <c r="C211" s="65" t="s">
        <v>19</v>
      </c>
      <c r="D211" s="87" t="s">
        <v>4</v>
      </c>
      <c r="E211" s="88"/>
      <c r="F211" s="89"/>
      <c r="G211" s="108">
        <f>G206+G209</f>
        <v>0</v>
      </c>
    </row>
  </sheetData>
  <sheetProtection algorithmName="SHA-512" hashValue="XrnQUBRQbVswxzGpaMxEna5Y2JpFI8Km1qKT6ATzCLY9renjrl4unibwFFh/Fm8hUrKSUxg0M5+CxDLVYpS1Ew==" saltValue="QYXnwVqoyuQIBngGdM0bWw==" spinCount="100000" sheet="1" objects="1" scenarios="1"/>
  <phoneticPr fontId="0" type="noConversion"/>
  <pageMargins left="0.74803149606299213" right="0.15748031496062992" top="0.39370078740157483" bottom="0.39370078740157483" header="0" footer="0"/>
  <pageSetup paperSize="9" scale="87" orientation="portrait" r:id="rId1"/>
  <headerFooter alignWithMargins="0"/>
  <rowBreaks count="5" manualBreakCount="5">
    <brk id="44" max="6" man="1"/>
    <brk id="81" max="6" man="1"/>
    <brk id="116" max="6" man="1"/>
    <brk id="131" max="6" man="1"/>
    <brk id="18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FF8FC6CE4C1147AF06EFF9EA080167" ma:contentTypeVersion="8" ma:contentTypeDescription="Ustvari nov dokument." ma:contentTypeScope="" ma:versionID="6ec67a11ccf44fa9d27db880276d19fa">
  <xsd:schema xmlns:xsd="http://www.w3.org/2001/XMLSchema" xmlns:xs="http://www.w3.org/2001/XMLSchema" xmlns:p="http://schemas.microsoft.com/office/2006/metadata/properties" xmlns:ns2="11686ce8-fa71-4cdc-8cca-fe298f93c734" targetNamespace="http://schemas.microsoft.com/office/2006/metadata/properties" ma:root="true" ma:fieldsID="022e369373c5ee059d0fba427cc88f62" ns2:_="">
    <xsd:import namespace="11686ce8-fa71-4cdc-8cca-fe298f93c7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86ce8-fa71-4cdc-8cca-fe298f93c7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DE12F1-EC65-4110-8B7D-1E23257F7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86ce8-fa71-4cdc-8cca-fe298f93c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CD2FAD-87EB-4C1C-ADC5-53EE9CA141AF}">
  <ds:schemaRefs>
    <ds:schemaRef ds:uri="http://schemas.microsoft.com/sharepoint/v3/contenttype/forms"/>
  </ds:schemaRefs>
</ds:datastoreItem>
</file>

<file path=customXml/itemProps3.xml><?xml version="1.0" encoding="utf-8"?>
<ds:datastoreItem xmlns:ds="http://schemas.openxmlformats.org/officeDocument/2006/customXml" ds:itemID="{ECA55FBB-508A-4821-91BE-DFB5061B22A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CŠOD kopalnice 2. etaža</vt:lpstr>
      <vt:lpstr>'CŠOD kopalnice 2. etaža'!Področje_tiskanja</vt:lpstr>
    </vt:vector>
  </TitlesOfParts>
  <Company>Gradis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Vojinovič Boris</dc:creator>
  <cp:lastModifiedBy>Marija Kobetič Premru CSOD</cp:lastModifiedBy>
  <cp:lastPrinted>2020-03-14T10:25:19Z</cp:lastPrinted>
  <dcterms:created xsi:type="dcterms:W3CDTF">2007-09-10T16:09:14Z</dcterms:created>
  <dcterms:modified xsi:type="dcterms:W3CDTF">2020-05-15T10:20:59Z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0x0101005EFF8FC6CE4C1147AF06EFF9EA080167</vt:lpwstr>
  </property>
</Properties>
</file>