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defaultThemeVersion="124226"/>
  <mc:AlternateContent xmlns:mc="http://schemas.openxmlformats.org/markup-compatibility/2006">
    <mc:Choice Requires="x15">
      <x15ac:absPath xmlns:x15ac="http://schemas.microsoft.com/office/spreadsheetml/2010/11/ac" url="https://csod.sharepoint.com/sites/Investicije/Dokumenti v skupni rabi/IVD/2020/MIZŠ/Gorenje-za razpis/Razpisna dokumentacija/"/>
    </mc:Choice>
  </mc:AlternateContent>
  <xr:revisionPtr revIDLastSave="13" documentId="8_{2C610F6B-6BF3-496A-8734-74FED900CE0B}" xr6:coauthVersionLast="45" xr6:coauthVersionMax="45" xr10:uidLastSave="{33FC29E8-31B8-4118-9DF9-AD24DE20C8EF}"/>
  <bookViews>
    <workbookView xWindow="-108" yWindow="-108" windowWidth="23256" windowHeight="12576" xr2:uid="{00000000-000D-0000-FFFF-FFFF00000000}"/>
  </bookViews>
  <sheets>
    <sheet name="CŠOD kopalnice 1. etaža" sheetId="14" r:id="rId1"/>
  </sheets>
  <definedNames>
    <definedName name="_xlnm.Print_Area" localSheetId="0">'CŠOD kopalnice 1. etaža'!$A$2:$G$234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5" i="14" l="1"/>
  <c r="B45" i="14"/>
  <c r="G153" i="14" l="1"/>
  <c r="G152" i="14"/>
  <c r="G125" i="14" l="1"/>
  <c r="G121" i="14"/>
  <c r="G110" i="14"/>
  <c r="G29" i="14" l="1"/>
  <c r="G27" i="14" l="1"/>
  <c r="G177" i="14" l="1"/>
  <c r="G175" i="14"/>
  <c r="C220" i="14" l="1"/>
  <c r="C219" i="14"/>
  <c r="G191" i="14"/>
  <c r="B189" i="14"/>
  <c r="B191" i="14" s="1"/>
  <c r="B193" i="14" s="1"/>
  <c r="G33" i="14"/>
  <c r="G43" i="14" l="1"/>
  <c r="G31" i="14"/>
  <c r="G179" i="14"/>
  <c r="G173" i="14" l="1"/>
  <c r="G167" i="14"/>
  <c r="G15" i="14"/>
  <c r="G23" i="14"/>
  <c r="G22" i="14"/>
  <c r="B155" i="14" l="1"/>
  <c r="B157" i="14" s="1"/>
  <c r="B159" i="14" s="1"/>
  <c r="B161" i="14" s="1"/>
  <c r="B163" i="14" s="1"/>
  <c r="B165" i="14" s="1"/>
  <c r="B175" i="14" s="1"/>
  <c r="B177" i="14" s="1"/>
  <c r="B179" i="14" s="1"/>
  <c r="G172" i="14"/>
  <c r="G171" i="14"/>
  <c r="G170" i="14"/>
  <c r="G169" i="14"/>
  <c r="G168" i="14"/>
  <c r="G166" i="14"/>
  <c r="C202" i="14"/>
  <c r="G163" i="14"/>
  <c r="G157" i="14"/>
  <c r="G155" i="14"/>
  <c r="G151" i="14"/>
  <c r="G161" i="14"/>
  <c r="G159" i="14"/>
  <c r="G182" i="14" l="1"/>
  <c r="G219" i="14" s="1"/>
  <c r="C218" i="14" l="1"/>
  <c r="C216" i="14"/>
  <c r="C207" i="14"/>
  <c r="C211" i="14" s="1"/>
  <c r="C208" i="14"/>
  <c r="C209" i="14"/>
  <c r="C210" i="14"/>
  <c r="C213" i="14"/>
  <c r="C221" i="14" s="1"/>
  <c r="C214" i="14"/>
  <c r="C215" i="14"/>
  <c r="C217" i="14"/>
  <c r="G123" i="14"/>
  <c r="G35" i="14"/>
  <c r="G13" i="14"/>
  <c r="G14" i="14"/>
  <c r="G16" i="14"/>
  <c r="G17" i="14"/>
  <c r="G12" i="14"/>
  <c r="G48" i="14" s="1"/>
  <c r="G21" i="14"/>
  <c r="G20" i="14"/>
  <c r="G19" i="14"/>
  <c r="G18" i="14" l="1"/>
  <c r="A139" i="14"/>
  <c r="A141" i="14" s="1"/>
  <c r="A143" i="14" s="1"/>
  <c r="G95" i="14"/>
  <c r="G75" i="14"/>
  <c r="G93" i="14"/>
  <c r="B93" i="14"/>
  <c r="B95" i="14" s="1"/>
  <c r="B97" i="14" s="1"/>
  <c r="G187" i="14" l="1"/>
  <c r="G135" i="14"/>
  <c r="G137" i="14"/>
  <c r="G143" i="14"/>
  <c r="G141" i="14"/>
  <c r="B135" i="14"/>
  <c r="B137" i="14" s="1"/>
  <c r="B139" i="14" s="1"/>
  <c r="G189" i="14" l="1"/>
  <c r="G193" i="14"/>
  <c r="G146" i="14"/>
  <c r="G196" i="14" l="1"/>
  <c r="G220" i="14" s="1"/>
  <c r="G218" i="14"/>
  <c r="G37" i="14"/>
  <c r="G41" i="14"/>
  <c r="G73" i="14"/>
  <c r="B25" i="14"/>
  <c r="B27" i="14" s="1"/>
  <c r="B29" i="14" s="1"/>
  <c r="B31" i="14" s="1"/>
  <c r="G25" i="14"/>
  <c r="G39" i="14"/>
  <c r="G85" i="14"/>
  <c r="G98" i="14"/>
  <c r="G100" i="14"/>
  <c r="G119" i="14"/>
  <c r="G59" i="14"/>
  <c r="G68" i="14"/>
  <c r="G70" i="14"/>
  <c r="B119" i="14"/>
  <c r="B121" i="14" s="1"/>
  <c r="B123" i="14" s="1"/>
  <c r="B125" i="14" s="1"/>
  <c r="B108" i="14"/>
  <c r="B110" i="14" s="1"/>
  <c r="B100" i="14"/>
  <c r="B68" i="14"/>
  <c r="B70" i="14" s="1"/>
  <c r="B72" i="14" s="1"/>
  <c r="B75" i="14" s="1"/>
  <c r="B56" i="14"/>
  <c r="B59" i="14" s="1"/>
  <c r="B33" i="14" l="1"/>
  <c r="G103" i="14"/>
  <c r="G215" i="14" s="1"/>
  <c r="G54" i="14"/>
  <c r="G128" i="14"/>
  <c r="G217" i="14" s="1"/>
  <c r="G208" i="14"/>
  <c r="G88" i="14"/>
  <c r="G214" i="14" s="1"/>
  <c r="G78" i="14"/>
  <c r="G210" i="14" s="1"/>
  <c r="B35" i="14" l="1"/>
  <c r="B37" i="14" s="1"/>
  <c r="B39" i="14" s="1"/>
  <c r="B41" i="14" s="1"/>
  <c r="B43" i="14" s="1"/>
  <c r="G56" i="14"/>
  <c r="G108" i="14"/>
  <c r="G113" i="14" s="1"/>
  <c r="G216" i="14" s="1"/>
  <c r="G221" i="14" s="1"/>
  <c r="G62" i="14" l="1"/>
  <c r="G209" i="14" s="1"/>
  <c r="G211" i="14" s="1"/>
  <c r="G223" i="14" l="1"/>
  <c r="G225" i="14" l="1"/>
  <c r="G228" i="14" s="1"/>
  <c r="G230" i="14" s="1"/>
</calcChain>
</file>

<file path=xl/sharedStrings.xml><?xml version="1.0" encoding="utf-8"?>
<sst xmlns="http://schemas.openxmlformats.org/spreadsheetml/2006/main" count="284" uniqueCount="144">
  <si>
    <t>enota</t>
  </si>
  <si>
    <t>p. količina</t>
  </si>
  <si>
    <t>cena/enoto</t>
  </si>
  <si>
    <t>cena brez DDV</t>
  </si>
  <si>
    <t xml:space="preserve"> </t>
  </si>
  <si>
    <t/>
  </si>
  <si>
    <t>m2</t>
  </si>
  <si>
    <t>m1</t>
  </si>
  <si>
    <t>REKAPITULACIJA</t>
  </si>
  <si>
    <t>kom</t>
  </si>
  <si>
    <t>ur</t>
  </si>
  <si>
    <t>SKUPAJ (EUR):</t>
  </si>
  <si>
    <t>pomoč</t>
  </si>
  <si>
    <t>B - OBRTNIŠKA DELA</t>
  </si>
  <si>
    <t>SKUPNA REKAPITULACIJA</t>
  </si>
  <si>
    <t>=====================================================================================================================================</t>
  </si>
  <si>
    <t>1. Sanitarije</t>
  </si>
  <si>
    <t>B6.</t>
  </si>
  <si>
    <t>SKUPNA REKAPITULACIJA - GRADBENA IN OBRTNIŠKA DELA</t>
  </si>
  <si>
    <t>SKUPAJ z DDV (EUR):</t>
  </si>
  <si>
    <t>Opis</t>
  </si>
  <si>
    <t>A - GRADBENA DELA</t>
  </si>
  <si>
    <t>A0.</t>
  </si>
  <si>
    <t>==============================================================================================================================</t>
  </si>
  <si>
    <t>A1.</t>
  </si>
  <si>
    <t>Izdelava (mikro) armiranega  cem.estriha deb.4-6cm (povprečno 5cm), z izvedbo robnih dilatacij s trakom stiropora deb.1cm,  z dobavo mat., pom.deli in transporti. 
Površina strojno zaglajena.</t>
  </si>
  <si>
    <t>Dobava in polaganje topl.izol.tlakov s pl.ekstrudiranega polistirena  (npr.kot kot Termodur, ….)</t>
  </si>
  <si>
    <t>A1. ZIDARSKA DELA</t>
  </si>
  <si>
    <t>Pomoč obrtnikom in instalaterjem (preboji konstrukcij, dolbljenja, vgradnje omaric in instalacij, ...); obračun po opravljenih urah, vpisanih v gradb.dnevnik (nadzor); pomoč KV in PK zidarja (ocena)</t>
  </si>
  <si>
    <t xml:space="preserve">1. cevi PVC 50mm </t>
  </si>
  <si>
    <t>B4.</t>
  </si>
  <si>
    <t>A0 - RUŠITVENA IN ZEMELJSKA DELA</t>
  </si>
  <si>
    <t>=======================================================================================================================================================================================================</t>
  </si>
  <si>
    <t>B3.</t>
  </si>
  <si>
    <t>Slikanje stenskih površin ometanih sten s polpralno barvo (kot npr Jubocolor Gold,...), s predhodno pripravo podlage - razmastitev, kitanje, brušenje, predpremaz (Akril emulzija,...), z dobavo materiala in pom. deli 
(stropovi)</t>
  </si>
  <si>
    <t xml:space="preserve">Dobava in polaganje talnih granitnih keram.ploščic v lepilo, fuge 2mm zapolnjene s fugirno maso.
Ker.pl.vel.ker.pl.vel.do 60/30cm, protidrsne, kval.A, srednjega cenovnega razreda (do 20 € /m2). </t>
  </si>
  <si>
    <t>Dobava in polaganje keram.pl. na zidove z lepilom, s fugami do 2mm (PVC distančniki) zapolnjenimi s fugirno maso; z zaključnimi profili na zun. vogalih in na stiku s tlakom-zaokrožnica);
Ker.pl.glazirane, vel.60/30cm, kval.A , srednjega cenovnega razreda (do 18 €/m2). 
(sanitarije - do stropa H=2.82m)</t>
  </si>
  <si>
    <t>Vgradnja tesnilnega traku na stiku tla stena v tuš prostoru (kot npr.Tesnilni trak WEDI ali podobno), vgradnja po navodilih proizvajalca.</t>
  </si>
  <si>
    <t>Demontaža sanitarne opreme</t>
  </si>
  <si>
    <t>tuš kad 80/80, ročni iznos, nakladanje in odvoz na trajno deponijo</t>
  </si>
  <si>
    <t>tuš kabina 80/80, ročni iznos, nakladanje in odvoz na trajno deponijo</t>
  </si>
  <si>
    <t>tuš zavesa 80 cm, ročni iznos, nakladanje in odvoz na trajno deponijo</t>
  </si>
  <si>
    <t>WC školjka, ročni iznos, čiščenje in skladiščenje na gradbišču</t>
  </si>
  <si>
    <t>umivalnik,  ročni iznos, čiščenje in skladiščenje na gradbišču</t>
  </si>
  <si>
    <t>ogledalo s poličko in lučjo,  ročni iznos, čiščenje in skladiščenje na gradbišču</t>
  </si>
  <si>
    <t>kaseta za papir,  ročni iznos, čiščenje in skladiščenje na gradbišču</t>
  </si>
  <si>
    <t>držalo brisače,  ročni iznos, čiščenje in skladiščenje na gradbišču</t>
  </si>
  <si>
    <t>obešalnik,  ročni iznos, čiščenje in skladiščenje na gradbišču</t>
  </si>
  <si>
    <t>Rušenje estriha pod tuš kadjo dim 80cm / 80cm / 6cm, ročni iznos, nakladanje in odvoz na trajno deponijo</t>
  </si>
  <si>
    <t>Demontaža nadometnih zaščitnih kanalov vodovoda, ročni iznos, nakladanje in odvoz na trajno deponijo</t>
  </si>
  <si>
    <t xml:space="preserve">Dolblenje utorov za vodovodne cevi šir.do 10 cm, glob.do 7 cm (AB stena), z iznosom ruševin in odvozom. </t>
  </si>
  <si>
    <t>Zidarska obdelava po položenih instalacijah vodovodnih cevi.</t>
  </si>
  <si>
    <t>Vgradnja dvokomponentne visoko elastična cementno vezane vodotesne mase (kot npr.Hidrostop elastik ali podobno), vgradnja po navodilih proizvajalca, skupna debelina obeh slojev 2,5 mm. (stene tuša do višine 2m in tlak tuša 1m x 1m.</t>
  </si>
  <si>
    <t>B1. MIZARSKA DELA</t>
  </si>
  <si>
    <t>kos</t>
  </si>
  <si>
    <t xml:space="preserve">Nabava, dobava in montaža krogelnega ventila  fi 1/2" </t>
  </si>
  <si>
    <t>Obešala in nosilci</t>
  </si>
  <si>
    <t>kg</t>
  </si>
  <si>
    <t>Zapiranje in praznjenje sistema</t>
  </si>
  <si>
    <t>kpl</t>
  </si>
  <si>
    <t xml:space="preserve">Nabava, dobava in montaža stenskega priključka za tuš armaturo </t>
  </si>
  <si>
    <t>DDV 22% (EUR):</t>
  </si>
  <si>
    <t>Montaža sanitarne opreme</t>
  </si>
  <si>
    <t>A2. KANALIZACIJA</t>
  </si>
  <si>
    <t>A2.</t>
  </si>
  <si>
    <t>B1.</t>
  </si>
  <si>
    <t>B2. KERAMIČARSKA DELA</t>
  </si>
  <si>
    <t>B2.</t>
  </si>
  <si>
    <t>1.1.</t>
  </si>
  <si>
    <t>1.2.</t>
  </si>
  <si>
    <t>1.3.</t>
  </si>
  <si>
    <t>1.4.</t>
  </si>
  <si>
    <t>1.5.</t>
  </si>
  <si>
    <t>1.6.</t>
  </si>
  <si>
    <t>1.7.</t>
  </si>
  <si>
    <t>1.8.</t>
  </si>
  <si>
    <t>1.9.</t>
  </si>
  <si>
    <t>B3. SLIKOPLESKARKA</t>
  </si>
  <si>
    <t>B4. SEKUNDARNI STROPOVI</t>
  </si>
  <si>
    <t>B5. MONTAŽNE PREDELNE STENE in OBLOGE</t>
  </si>
  <si>
    <t>B5.</t>
  </si>
  <si>
    <t>3.1.</t>
  </si>
  <si>
    <t>3.2.</t>
  </si>
  <si>
    <t>B6. STROJNE INSTALACIJE</t>
  </si>
  <si>
    <t>7.1.</t>
  </si>
  <si>
    <t>7.2.</t>
  </si>
  <si>
    <t>7.3.</t>
  </si>
  <si>
    <t>7.4.</t>
  </si>
  <si>
    <t>7.5.</t>
  </si>
  <si>
    <t>7.6.</t>
  </si>
  <si>
    <t>Izdelava enostranske obloge stropov iz vlagoodporne gips-kartonske plošče  1x 12,5mm, z obdelavo zaključkov ob robovih, bandažiranjm in kitanjem stikov, z dobavo, transporti in pom.deli po navodilih proizvajalca plošč ter obdelavo zaklj.ob robovih (vogali, stiki z klasično konstr., s stenami,...) in prebojih (instalacije - prezr.rešetke, omarice, svetila)</t>
  </si>
  <si>
    <t>ventilator fi 110   ročni iznos, čiščenje in skladiščenje na gradbišču</t>
  </si>
  <si>
    <t>radiator,  praznenje sistema centralnega ogrevanja, ročni iznos, čiščenje in skladiščenje na gradbišču</t>
  </si>
  <si>
    <t>1.10.</t>
  </si>
  <si>
    <t>1.11.</t>
  </si>
  <si>
    <t>WC kotliček, ročni iznos, čiščenje in skladiščenje na gradbišču</t>
  </si>
  <si>
    <t>V1 - 75/200 
Enokrilna vrata v suhomont. kovinskem podboju v pripiri vstavljeno tesnilo-dušilka za krilo 
Krilo lamelne(sendvič) konstrukcije, polnilo ivorokal, obloženo z pralno oblogo (kot npr.Max ali podobno).
Okovje tipsko: tećaji uležajeni, kovinska kljuka zaobljene oblike (kromirana), rozete ločene za kljuko in ključavnico</t>
  </si>
  <si>
    <t>Blendiranje odprtine ventilatorja fi 110</t>
  </si>
  <si>
    <t xml:space="preserve">Izdelava oz dopolnitev ali zamenjava kovinske podkonstrukcije,  z dodatno kovinsko podkonstrukcijo za vgradnjo instalacij in  sanitarne opreme; luči, ventilator
(obračun površine stropov) </t>
  </si>
  <si>
    <t>1.12.</t>
  </si>
  <si>
    <t>Demontaža enostranske obloge zidov iz mavčnokartonskih plošč (z vmesno topl.izol.), iz mavčno celuloznih vlagoodpornih plošč 2x 12.5mm, s položeno keramiko. ročni iznos, nakladanje in odvoz na trajno deponijo. Pazljiva demontaža, da se kovinska konstrukcija ne poškoduje</t>
  </si>
  <si>
    <t>Demontaža notranjih vrat, krilo in podboj, ročni iznos, nakladanje in odvoz na trajno deponijo</t>
  </si>
  <si>
    <t>B7.</t>
  </si>
  <si>
    <t>Odklop ventilatorja, iz el. omrežja, zaščita prostih vodnikov za čas gradnje</t>
  </si>
  <si>
    <t>Odklop luči nad umivalnikom, iz el. omrežja, zaščita prostih vodnikov za čas gradnje</t>
  </si>
  <si>
    <t>B7. ELEKTRO INSTALACIJE</t>
  </si>
  <si>
    <r>
      <t xml:space="preserve">Demontaža slepe vodovodne instalacije položene </t>
    </r>
    <r>
      <rPr>
        <u/>
        <sz val="9"/>
        <rFont val="Arial CE"/>
        <charset val="238"/>
      </rPr>
      <t>podometno</t>
    </r>
    <r>
      <rPr>
        <sz val="9"/>
        <rFont val="Arial CE"/>
        <family val="2"/>
        <charset val="238"/>
      </rPr>
      <t>, ročni iznos, nakladanje in odvoz na trajno deponijo</t>
    </r>
  </si>
  <si>
    <r>
      <t xml:space="preserve">Demontaža vodovodne instalacije položene </t>
    </r>
    <r>
      <rPr>
        <u/>
        <sz val="9"/>
        <rFont val="Arial CE"/>
        <charset val="238"/>
      </rPr>
      <t>nadometno</t>
    </r>
    <r>
      <rPr>
        <sz val="9"/>
        <rFont val="Arial CE"/>
        <family val="2"/>
        <charset val="238"/>
      </rPr>
      <t>, ročni iznos, nakladanje in odvoz na trajno deponijo</t>
    </r>
  </si>
  <si>
    <t>Polnjenje vodovodnega sistema, tlačni preizkus in dezinfekcija instalacije</t>
  </si>
  <si>
    <t>Polnjenje ogrevalnega sistema in tlačni preizkus</t>
  </si>
  <si>
    <t>Montaža radiatorja ročni prenos iz skladišča na gradbišču in montaža</t>
  </si>
  <si>
    <t>kaseta za papir, ročni prenos iz skladišča na gradbišču in montaža</t>
  </si>
  <si>
    <t>držalo brisače, ročni prenos iz skladišča na gradbišču in montaža</t>
  </si>
  <si>
    <t>obešalnik, ročni prenos iz skladišča na gradbišču in montaža</t>
  </si>
  <si>
    <t>ventilator, ročni prenos iz skladišča na gradbišču in montaža</t>
  </si>
  <si>
    <t xml:space="preserve">WC školjka, ročni prenos iz skladišča na gradbišču in montaža, dodana nova fleksibilna kanalizacijska cev školjka-stena </t>
  </si>
  <si>
    <t>WC kotliček, ročni prenos iz skladišča na gradbišču in montaža</t>
  </si>
  <si>
    <t>umivalnik,  ročni prenos iz skladišča na gradbišču in montaža</t>
  </si>
  <si>
    <t>ogledalo s poličko in lučjo, ročni prenos iz skladišča na gradbišču in montaža</t>
  </si>
  <si>
    <t>7.7.</t>
  </si>
  <si>
    <t>Priklop luči nad umivalnikom</t>
  </si>
  <si>
    <t>Priklop ventilatorja</t>
  </si>
  <si>
    <t>Demontaža enostranske obloge stropov iz mavčnokartonskih vlagoodpornih plošč 1x 12.5mm, z opleskom. ročni iznos, nakladanje in odvoz na trajno deponijo. Pazljiva demontaža, da se kovinska konstrukcija ne poškoduje</t>
  </si>
  <si>
    <t xml:space="preserve">Opomba: Za predelne stene in obloge na kovinski podkonstrukciji mora izvajalec ponuditi sistemski program s tipskimi detajli pritrjevanja, zaključkov na stilih med njimi (kot npr. Wedi, Kauf, Rigips). </t>
  </si>
  <si>
    <t>Izdelava enostranske obloge zidov iz dvoslojne obloge OSB-4 in vlagoodporna mavčno kartonska plošča  ( 1x 15mm+ 1x12,5mm), z vmesno topl. in zvočno izol.iz mineralne volne 5 cm, z obdelavo zaključkov ob robovih, bandažiranjm in kitanjem stikov, z dobavo, transporti in pom.deli po navodilih proizvajalca plošč ter obdelavo zaklj.ob robovih (vogali, stiki z klasično konstr., s stropi,...) in prebojih (vrata, instalacije - prezr.rešetke, omarice,....) (notranje stene kopanic)</t>
  </si>
  <si>
    <t>Demontaža enostranske obloge stropov iz mavčnokartonskih vlagoodpornih plošč 1x 12.5mm, z opleskom. ročni iznos, nakladanje in odvoz na trajno deponijo. Pazljiva demontaža, da se kovinska konstrukcija ne poškoduje. UČILNICE PRITLIČJE</t>
  </si>
  <si>
    <t>Slikanje stenskih površin ometanih sten s polpralno barvo (kot npr Jubocolor Gold,...), s predhodno pripravo podlage - razmastitev, kitanje, brušenje, predpremaz (Akril emulzija,...), z dobavo materiala in pom. deli 
 UČILNICE PRITLIČJE</t>
  </si>
  <si>
    <t>Izdelava enostranske obloge stropov iz vlagoodporne gips-kartonske plošče  1x 12,5mm, z obdelavo zaključkov ob robovih, bandažiranjm in kitanjem stikov, z dobavo, transporti in pom.deli po navodilih proizvajalca plošč ter obdelavo zaklj.ob robovih (vogali, stiki z klasično konstr., s stenami,...) in prebojih (instalacije - prezr.rešetke, omarice, svetila) UČILNICE PRITLIČJE</t>
  </si>
  <si>
    <t>Izdelava oz dopolnitev ali zamenjava kovinske podkonstrukcije,  z dodatno kovinsko podkonstrukcijo za vgradnjo instalacij in  sanitarne opreme; luči, ventilator
(obračun površine stropov)  UČILNICE PRITLIČJE</t>
  </si>
  <si>
    <t>Izdelava oz dopolnitev ali zamenjava kovinske podkonstrukcije,  z dodatno kovinsko podkonstrukcijo za vgradnjo instalacij in  sanitarne opreme;stene do viš.stropne plošče
(obračun površine sten z odbitimi vrati, stena, ki je skupna dvema kopalnicama je upoštevana samo enkrat)</t>
  </si>
  <si>
    <t>Rušenje dvostransko obloženega zidu iz mavčnokartonskih plošč (z vmesno topl.izol.), iz mavčno celuloznih vlagoodpornih plošč 2x 12.5mm, s položeno keramiko. ročni iznos, nakladanje in odvoz na trajno deponijo</t>
  </si>
  <si>
    <t>NEPREDVIDENA DELA (5%)</t>
  </si>
  <si>
    <t>Dobava in vgradnja kanalete za tuš ( srednji cenovni razred do 100€/kpl) s fazonskimi komadi, tesnili in priključki.</t>
  </si>
  <si>
    <t xml:space="preserve"> fi 20</t>
  </si>
  <si>
    <t xml:space="preserve"> fi 16</t>
  </si>
  <si>
    <t>Dobava in montaža alumplast cevi s fazonskimi komadi, izolirano</t>
  </si>
  <si>
    <t xml:space="preserve">PS - 300/210cm (TIP-2), vrata (1D+1L)  </t>
  </si>
  <si>
    <t>PS - 148/210cm (TIP-1), vrata (1D)</t>
  </si>
  <si>
    <t>Stene sanitarnih kabin iz kompaktnih laminatnih plošč (kot npr.Max ali podobno) deb.14mm z veznimi elementi (tipskimi iz sistemskega programa) iz nerjavečega jekla (Inox),
Stena dvignjena 10cm nad tlak, skupne viš.210cm,  vgrajenih stransko v zid in v tlak; v čelnih stenah vgrajena vrata šir.65cm. 
Oprema: kovinska kljuka zaobljene oblike (kromirana), zaskočna ključavnica z "metuljčkom" -  na notr. strani, na notr. strani obešalnik-kljukica
(ali enakovrednbo okovje iz sistemskega programa).</t>
  </si>
  <si>
    <t>Dobava materiala in izdelava razvoda odtočnih instalacij iz  PVC (PE) cevi s fazonskimi komadi, tesnili in priključki.
Vključno s fiksiranjem cevi</t>
  </si>
  <si>
    <t>Izsekavanje kanalov za izvedbo zamenjave odtočnih instalacij v tlaku (kanal za cev fi 50 mm), vključno z odstranitvijo talnega sifona, ročni iznos, nakladanje in odvoz na trajno deponijo</t>
  </si>
  <si>
    <r>
      <t>PRENOVA KOPALNIC CŠOD Gorenje</t>
    </r>
    <r>
      <rPr>
        <sz val="9"/>
        <rFont val="Arial CE"/>
        <charset val="238"/>
      </rPr>
      <t xml:space="preserve"> </t>
    </r>
    <r>
      <rPr>
        <u/>
        <sz val="9"/>
        <rFont val="Arial CE"/>
        <charset val="238"/>
      </rPr>
      <t>I. NADSTROPJE</t>
    </r>
  </si>
  <si>
    <t>7.8.</t>
  </si>
  <si>
    <t>Rušenje obstoječe keramike s tal, ročni iznos, nakladanje in odvoz na trajno deponijo ter priprava podlage, estriha z brušenjem in izravnalno maso.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</si>
</sst>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S_I_T_-;\-* #,##0.00\ _S_I_T_-;_-* &quot;-&quot;??\ _S_I_T_-;_-@_-"/>
    <numFmt numFmtId="165" formatCode="0.0"/>
    <numFmt numFmtId="166" formatCode="0.0;[Red]0.0"/>
    <numFmt numFmtId="167" formatCode="_-* #,##0.00\ _€_-;\-* #,##0.00\ _€_-;_-* &quot;-&quot;??\ _€_-;_-@_-"/>
  </numFmts>
  <fonts count="20" x14ac:knownFonts="1">
    <font>
      <sz val="10"/>
      <name val="Arial"/>
      <charset val="238"/>
    </font>
    <font>
      <sz val="10"/>
      <name val="Arial"/>
      <family val="2"/>
      <charset val="238"/>
    </font>
    <font>
      <i/>
      <sz val="5"/>
      <name val="Arial CE"/>
      <family val="2"/>
      <charset val="238"/>
    </font>
    <font>
      <sz val="5"/>
      <name val="Courier New CE"/>
      <family val="3"/>
      <charset val="238"/>
    </font>
    <font>
      <b/>
      <sz val="10"/>
      <name val="Arial CE"/>
      <family val="2"/>
      <charset val="238"/>
    </font>
    <font>
      <b/>
      <sz val="9"/>
      <name val="Arial CE"/>
      <family val="2"/>
      <charset val="238"/>
    </font>
    <font>
      <i/>
      <sz val="10"/>
      <name val="Arial CE"/>
      <family val="2"/>
      <charset val="238"/>
    </font>
    <font>
      <sz val="9"/>
      <name val="Arial CE"/>
      <charset val="238"/>
    </font>
    <font>
      <sz val="9"/>
      <name val="Arial CE"/>
      <family val="2"/>
      <charset val="238"/>
    </font>
    <font>
      <b/>
      <i/>
      <sz val="9"/>
      <name val="Arial CE"/>
      <family val="2"/>
      <charset val="238"/>
    </font>
    <font>
      <i/>
      <sz val="9"/>
      <name val="Arial CE"/>
      <family val="2"/>
      <charset val="238"/>
    </font>
    <font>
      <i/>
      <sz val="9"/>
      <name val="Arial CE"/>
      <charset val="238"/>
    </font>
    <font>
      <i/>
      <sz val="8"/>
      <name val="Arial CE"/>
      <family val="2"/>
      <charset val="238"/>
    </font>
    <font>
      <sz val="10"/>
      <color indexed="8"/>
      <name val="Arial CE"/>
      <family val="2"/>
      <charset val="238"/>
    </font>
    <font>
      <sz val="10"/>
      <color indexed="10"/>
      <name val="Arial CE"/>
      <family val="2"/>
      <charset val="238"/>
    </font>
    <font>
      <b/>
      <sz val="16"/>
      <name val="Arial CE"/>
      <family val="2"/>
      <charset val="238"/>
    </font>
    <font>
      <b/>
      <sz val="14"/>
      <name val="Arial CE"/>
      <family val="2"/>
      <charset val="238"/>
    </font>
    <font>
      <sz val="9"/>
      <name val="Courier New"/>
      <family val="3"/>
      <charset val="238"/>
    </font>
    <font>
      <u/>
      <sz val="9"/>
      <name val="Arial CE"/>
      <charset val="238"/>
    </font>
    <font>
      <sz val="10"/>
      <name val="Arial"/>
      <charset val="238"/>
    </font>
  </fonts>
  <fills count="2">
    <fill>
      <patternFill patternType="none"/>
    </fill>
    <fill>
      <patternFill patternType="gray125"/>
    </fill>
  </fills>
  <borders count="21">
    <border>
      <left/>
      <right/>
      <top/>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5">
    <xf numFmtId="0" fontId="0" fillId="0" borderId="0"/>
    <xf numFmtId="0" fontId="7" fillId="0" borderId="0"/>
    <xf numFmtId="4" fontId="3" fillId="0" borderId="0">
      <alignment vertical="top"/>
      <protection hidden="1"/>
    </xf>
    <xf numFmtId="164" fontId="1" fillId="0" borderId="0" applyFont="0" applyFill="0" applyBorder="0" applyAlignment="0" applyProtection="0"/>
    <xf numFmtId="44" fontId="19" fillId="0" borderId="0" applyFont="0" applyFill="0" applyBorder="0" applyAlignment="0" applyProtection="0"/>
  </cellStyleXfs>
  <cellXfs count="121">
    <xf numFmtId="0" fontId="0" fillId="0" borderId="0" xfId="0"/>
    <xf numFmtId="0" fontId="7" fillId="0" borderId="0" xfId="1" applyFont="1" applyFill="1" applyBorder="1" applyAlignment="1" applyProtection="1">
      <alignment vertical="center" wrapText="1"/>
    </xf>
    <xf numFmtId="0" fontId="7" fillId="0" borderId="0" xfId="1" applyFont="1" applyFill="1" applyBorder="1" applyAlignment="1" applyProtection="1">
      <alignment horizontal="left" vertical="center" wrapText="1"/>
    </xf>
    <xf numFmtId="1" fontId="8" fillId="0" borderId="0" xfId="1" applyNumberFormat="1" applyFont="1" applyFill="1" applyBorder="1" applyAlignment="1" applyProtection="1">
      <alignment horizontal="left" vertical="top"/>
    </xf>
    <xf numFmtId="2" fontId="8" fillId="0" borderId="0" xfId="1" applyNumberFormat="1" applyFont="1" applyFill="1" applyBorder="1" applyAlignment="1" applyProtection="1">
      <alignment horizontal="left" vertical="top"/>
    </xf>
    <xf numFmtId="4" fontId="8" fillId="0" borderId="0" xfId="1" applyNumberFormat="1" applyFont="1" applyFill="1" applyBorder="1" applyAlignment="1" applyProtection="1">
      <alignment horizontal="left" vertical="top"/>
    </xf>
    <xf numFmtId="4" fontId="8" fillId="0" borderId="0" xfId="1" applyNumberFormat="1" applyFont="1" applyFill="1" applyBorder="1" applyAlignment="1" applyProtection="1">
      <alignment horizontal="right" vertical="center" wrapText="1"/>
    </xf>
    <xf numFmtId="2" fontId="8" fillId="0" borderId="0" xfId="1" applyNumberFormat="1" applyFont="1" applyFill="1" applyBorder="1" applyAlignment="1" applyProtection="1">
      <alignment horizontal="center" vertical="top"/>
    </xf>
    <xf numFmtId="0" fontId="7" fillId="0" borderId="0" xfId="1" applyFont="1" applyFill="1" applyBorder="1" applyProtection="1"/>
    <xf numFmtId="0" fontId="8" fillId="0" borderId="0" xfId="1" applyFont="1" applyFill="1" applyBorder="1" applyProtection="1"/>
    <xf numFmtId="2" fontId="8" fillId="0" borderId="0" xfId="1" applyNumberFormat="1" applyFont="1" applyFill="1" applyBorder="1" applyAlignment="1" applyProtection="1">
      <alignment horizontal="center"/>
    </xf>
    <xf numFmtId="4" fontId="8" fillId="0" borderId="0" xfId="1" applyNumberFormat="1" applyFont="1" applyFill="1" applyBorder="1" applyAlignment="1" applyProtection="1">
      <alignment horizontal="center"/>
    </xf>
    <xf numFmtId="49" fontId="8" fillId="0" borderId="0" xfId="1" applyNumberFormat="1" applyFont="1" applyFill="1" applyBorder="1" applyAlignment="1" applyProtection="1">
      <alignment horizontal="right" vertical="center" wrapText="1"/>
    </xf>
    <xf numFmtId="2" fontId="8" fillId="0" borderId="0" xfId="1" applyNumberFormat="1" applyFont="1" applyFill="1" applyBorder="1" applyAlignment="1" applyProtection="1">
      <alignment horizontal="right" vertical="center" wrapText="1"/>
    </xf>
    <xf numFmtId="4" fontId="8" fillId="0" borderId="0" xfId="1" applyNumberFormat="1" applyFont="1" applyFill="1" applyBorder="1" applyAlignment="1" applyProtection="1">
      <alignment horizontal="right"/>
    </xf>
    <xf numFmtId="1" fontId="7" fillId="0" borderId="0" xfId="1" applyNumberFormat="1" applyFont="1" applyFill="1" applyAlignment="1" applyProtection="1">
      <alignment vertical="top" wrapText="1"/>
    </xf>
    <xf numFmtId="1" fontId="7" fillId="0" borderId="0" xfId="1" applyNumberFormat="1" applyFont="1" applyFill="1" applyAlignment="1" applyProtection="1">
      <alignment horizontal="left" vertical="top" wrapText="1"/>
    </xf>
    <xf numFmtId="0" fontId="8" fillId="0" borderId="0" xfId="1" applyNumberFormat="1" applyFont="1" applyFill="1" applyBorder="1" applyAlignment="1" applyProtection="1">
      <alignment horizontal="left" vertical="top" wrapText="1"/>
    </xf>
    <xf numFmtId="0" fontId="8" fillId="0" borderId="0" xfId="1" applyNumberFormat="1" applyFont="1" applyFill="1" applyBorder="1" applyAlignment="1" applyProtection="1">
      <alignment horizontal="right" wrapText="1"/>
    </xf>
    <xf numFmtId="2" fontId="8" fillId="0" borderId="0" xfId="1" applyNumberFormat="1" applyFont="1" applyFill="1" applyBorder="1" applyAlignment="1" applyProtection="1">
      <alignment horizontal="right" wrapText="1"/>
    </xf>
    <xf numFmtId="0" fontId="5" fillId="0" borderId="0" xfId="1" applyNumberFormat="1" applyFont="1" applyFill="1" applyBorder="1" applyAlignment="1" applyProtection="1">
      <alignment horizontal="left" vertical="top" wrapText="1"/>
    </xf>
    <xf numFmtId="166" fontId="7" fillId="0" borderId="0" xfId="1" applyNumberFormat="1" applyFont="1" applyFill="1" applyAlignment="1" applyProtection="1">
      <alignment horizontal="right" vertical="top" wrapText="1"/>
    </xf>
    <xf numFmtId="0" fontId="8" fillId="0" borderId="0" xfId="1" quotePrefix="1" applyNumberFormat="1" applyFont="1" applyFill="1" applyBorder="1" applyAlignment="1" applyProtection="1">
      <alignment vertical="top" wrapText="1"/>
    </xf>
    <xf numFmtId="0" fontId="5" fillId="0" borderId="0" xfId="1" applyNumberFormat="1" applyFont="1" applyFill="1" applyBorder="1" applyAlignment="1" applyProtection="1">
      <alignment vertical="top" wrapText="1"/>
    </xf>
    <xf numFmtId="0" fontId="8" fillId="0" borderId="0" xfId="1" applyFont="1" applyFill="1" applyProtection="1"/>
    <xf numFmtId="0" fontId="8" fillId="0" borderId="0" xfId="1" quotePrefix="1" applyNumberFormat="1" applyFont="1" applyFill="1" applyBorder="1" applyAlignment="1" applyProtection="1">
      <alignment horizontal="left" vertical="top" wrapText="1"/>
    </xf>
    <xf numFmtId="0" fontId="8" fillId="0" borderId="0" xfId="1" applyNumberFormat="1" applyFont="1" applyFill="1" applyBorder="1" applyAlignment="1" applyProtection="1">
      <alignment vertical="top" wrapText="1"/>
    </xf>
    <xf numFmtId="0" fontId="5" fillId="0" borderId="0" xfId="1" applyNumberFormat="1" applyFont="1" applyFill="1" applyBorder="1" applyAlignment="1" applyProtection="1">
      <alignment horizontal="fill" vertical="center" wrapText="1"/>
    </xf>
    <xf numFmtId="0" fontId="11" fillId="0" borderId="0" xfId="1" quotePrefix="1" applyNumberFormat="1" applyFont="1" applyFill="1" applyBorder="1" applyAlignment="1" applyProtection="1">
      <alignment horizontal="left" vertical="top" wrapText="1"/>
    </xf>
    <xf numFmtId="1" fontId="7" fillId="0" borderId="0" xfId="1" applyNumberFormat="1" applyFont="1" applyFill="1" applyAlignment="1" applyProtection="1">
      <alignment horizontal="right" vertical="top" wrapText="1"/>
    </xf>
    <xf numFmtId="49" fontId="8" fillId="0" borderId="0" xfId="1" applyNumberFormat="1" applyFont="1" applyFill="1" applyAlignment="1" applyProtection="1">
      <alignment horizontal="right"/>
    </xf>
    <xf numFmtId="2" fontId="8" fillId="0" borderId="0" xfId="1" applyNumberFormat="1" applyFont="1" applyFill="1" applyAlignment="1" applyProtection="1">
      <alignment horizontal="right"/>
    </xf>
    <xf numFmtId="1" fontId="7" fillId="0" borderId="0" xfId="1" quotePrefix="1" applyNumberFormat="1" applyFont="1" applyFill="1" applyAlignment="1" applyProtection="1">
      <alignment horizontal="left" vertical="top"/>
    </xf>
    <xf numFmtId="0" fontId="8" fillId="0" borderId="0" xfId="1" applyNumberFormat="1" applyFont="1" applyFill="1" applyBorder="1" applyAlignment="1" applyProtection="1">
      <alignment horizontal="right" vertical="top" wrapText="1"/>
    </xf>
    <xf numFmtId="1" fontId="7" fillId="0" borderId="0" xfId="1" applyNumberFormat="1" applyFont="1" applyFill="1" applyBorder="1" applyAlignment="1" applyProtection="1">
      <alignment horizontal="right" vertical="top" wrapText="1"/>
    </xf>
    <xf numFmtId="1" fontId="7" fillId="0" borderId="0" xfId="1" applyNumberFormat="1" applyFont="1" applyFill="1" applyBorder="1" applyAlignment="1" applyProtection="1">
      <alignment horizontal="left" vertical="top" wrapText="1"/>
    </xf>
    <xf numFmtId="1" fontId="8" fillId="0" borderId="0" xfId="1" applyNumberFormat="1" applyFont="1" applyFill="1" applyAlignment="1" applyProtection="1">
      <alignment horizontal="left" vertical="top" wrapText="1"/>
    </xf>
    <xf numFmtId="0" fontId="7" fillId="0" borderId="0" xfId="1" applyFont="1" applyFill="1" applyAlignment="1" applyProtection="1">
      <alignment horizontal="left" vertical="top" wrapText="1"/>
    </xf>
    <xf numFmtId="0" fontId="7" fillId="0" borderId="0" xfId="1" applyFont="1" applyFill="1" applyAlignment="1" applyProtection="1">
      <alignment vertical="top" wrapText="1"/>
    </xf>
    <xf numFmtId="0" fontId="7" fillId="0" borderId="0" xfId="1" quotePrefix="1" applyNumberFormat="1" applyFont="1" applyFill="1" applyBorder="1" applyAlignment="1" applyProtection="1">
      <alignment horizontal="left" vertical="top" wrapText="1"/>
    </xf>
    <xf numFmtId="1" fontId="8" fillId="0" borderId="0" xfId="1" applyNumberFormat="1" applyFont="1" applyFill="1" applyBorder="1" applyAlignment="1" applyProtection="1">
      <alignment horizontal="left" vertical="top" wrapText="1"/>
    </xf>
    <xf numFmtId="166" fontId="8" fillId="0" borderId="0" xfId="1" applyNumberFormat="1" applyFont="1" applyFill="1" applyAlignment="1" applyProtection="1">
      <alignment horizontal="right"/>
    </xf>
    <xf numFmtId="1" fontId="8" fillId="0" borderId="0" xfId="1" applyNumberFormat="1" applyFont="1" applyFill="1" applyAlignment="1" applyProtection="1">
      <alignment horizontal="left"/>
    </xf>
    <xf numFmtId="166" fontId="8" fillId="0" borderId="0" xfId="1" applyNumberFormat="1" applyFont="1" applyFill="1" applyBorder="1" applyAlignment="1" applyProtection="1">
      <alignment horizontal="right" vertical="top" wrapText="1"/>
    </xf>
    <xf numFmtId="0" fontId="5" fillId="0" borderId="0" xfId="1" quotePrefix="1" applyNumberFormat="1" applyFont="1" applyFill="1" applyAlignment="1" applyProtection="1">
      <alignment vertical="top" wrapText="1"/>
    </xf>
    <xf numFmtId="166" fontId="8" fillId="0" borderId="0" xfId="1" applyNumberFormat="1" applyFont="1" applyFill="1" applyAlignment="1" applyProtection="1">
      <alignment horizontal="right" vertical="top" wrapText="1"/>
    </xf>
    <xf numFmtId="1" fontId="8" fillId="0" borderId="0" xfId="1" quotePrefix="1" applyNumberFormat="1" applyFont="1" applyFill="1" applyAlignment="1" applyProtection="1">
      <alignment horizontal="left" vertical="top"/>
    </xf>
    <xf numFmtId="0" fontId="7" fillId="0" borderId="0" xfId="1" applyNumberFormat="1" applyFont="1" applyFill="1" applyBorder="1" applyAlignment="1" applyProtection="1">
      <alignment horizontal="right" wrapText="1"/>
    </xf>
    <xf numFmtId="0" fontId="9" fillId="0" borderId="2" xfId="1" applyNumberFormat="1" applyFont="1" applyFill="1" applyBorder="1" applyAlignment="1" applyProtection="1">
      <alignment horizontal="left"/>
    </xf>
    <xf numFmtId="0" fontId="10" fillId="0" borderId="5" xfId="1" applyNumberFormat="1" applyFont="1" applyFill="1" applyBorder="1" applyAlignment="1" applyProtection="1">
      <alignment horizontal="left"/>
    </xf>
    <xf numFmtId="0" fontId="9" fillId="0" borderId="3" xfId="1" applyNumberFormat="1" applyFont="1" applyFill="1" applyBorder="1" applyAlignment="1" applyProtection="1">
      <alignment horizontal="left"/>
    </xf>
    <xf numFmtId="0" fontId="10" fillId="0" borderId="0" xfId="1" applyNumberFormat="1" applyFont="1" applyFill="1" applyBorder="1" applyAlignment="1" applyProtection="1">
      <alignment horizontal="left"/>
    </xf>
    <xf numFmtId="0" fontId="8" fillId="0" borderId="0" xfId="1" applyNumberFormat="1" applyFont="1" applyFill="1" applyBorder="1" applyAlignment="1" applyProtection="1">
      <alignment horizontal="left"/>
    </xf>
    <xf numFmtId="0" fontId="9" fillId="0" borderId="7" xfId="1" applyNumberFormat="1" applyFont="1" applyFill="1" applyBorder="1" applyAlignment="1" applyProtection="1">
      <alignment horizontal="left"/>
    </xf>
    <xf numFmtId="0" fontId="10" fillId="0" borderId="8" xfId="1" applyNumberFormat="1" applyFont="1" applyFill="1" applyBorder="1" applyAlignment="1" applyProtection="1">
      <alignment horizontal="left"/>
    </xf>
    <xf numFmtId="0" fontId="9" fillId="0" borderId="0" xfId="1" applyNumberFormat="1" applyFont="1" applyFill="1" applyBorder="1" applyAlignment="1" applyProtection="1">
      <alignment horizontal="left"/>
    </xf>
    <xf numFmtId="0" fontId="9" fillId="0" borderId="1" xfId="1" applyNumberFormat="1" applyFont="1" applyFill="1" applyBorder="1" applyAlignment="1" applyProtection="1">
      <alignment horizontal="left"/>
    </xf>
    <xf numFmtId="165" fontId="8" fillId="0" borderId="1" xfId="1" applyNumberFormat="1" applyFont="1" applyFill="1" applyBorder="1" applyAlignment="1" applyProtection="1">
      <alignment horizontal="right" vertical="top" wrapText="1"/>
    </xf>
    <xf numFmtId="0" fontId="9" fillId="0" borderId="6" xfId="1" applyNumberFormat="1" applyFont="1" applyFill="1" applyBorder="1" applyAlignment="1" applyProtection="1">
      <alignment horizontal="left"/>
    </xf>
    <xf numFmtId="1" fontId="6" fillId="0" borderId="0" xfId="0" applyNumberFormat="1" applyFont="1" applyFill="1" applyBorder="1" applyAlignment="1" applyProtection="1">
      <alignment horizontal="right" vertical="top"/>
    </xf>
    <xf numFmtId="1" fontId="2" fillId="0" borderId="0" xfId="0" applyNumberFormat="1" applyFont="1" applyFill="1" applyBorder="1" applyAlignment="1" applyProtection="1">
      <alignment horizontal="left" vertical="top"/>
    </xf>
    <xf numFmtId="49" fontId="13" fillId="0" borderId="0" xfId="0" applyNumberFormat="1" applyFont="1" applyFill="1" applyBorder="1" applyAlignment="1" applyProtection="1">
      <alignment horizontal="right" vertical="center" wrapText="1"/>
    </xf>
    <xf numFmtId="1" fontId="15" fillId="0" borderId="0" xfId="0" applyNumberFormat="1" applyFont="1" applyFill="1" applyBorder="1" applyAlignment="1" applyProtection="1">
      <alignment horizontal="left" vertical="top"/>
    </xf>
    <xf numFmtId="0" fontId="12" fillId="0" borderId="0" xfId="0" applyFont="1" applyProtection="1"/>
    <xf numFmtId="1" fontId="16" fillId="0" borderId="0" xfId="0" applyNumberFormat="1" applyFont="1" applyFill="1" applyBorder="1" applyAlignment="1" applyProtection="1">
      <alignment horizontal="left" vertical="top"/>
    </xf>
    <xf numFmtId="1" fontId="4" fillId="0" borderId="0" xfId="0" applyNumberFormat="1" applyFont="1" applyFill="1" applyBorder="1" applyAlignment="1" applyProtection="1">
      <alignment horizontal="left" vertical="top"/>
    </xf>
    <xf numFmtId="0" fontId="0" fillId="0" borderId="0" xfId="0" applyFill="1"/>
    <xf numFmtId="0" fontId="8" fillId="0" borderId="9" xfId="1" applyNumberFormat="1" applyFont="1" applyFill="1" applyBorder="1" applyAlignment="1" applyProtection="1">
      <alignment horizontal="right" vertical="top" wrapText="1"/>
    </xf>
    <xf numFmtId="0" fontId="8" fillId="0" borderId="10" xfId="1" applyNumberFormat="1" applyFont="1" applyFill="1" applyBorder="1" applyAlignment="1" applyProtection="1">
      <alignment horizontal="right" vertical="top" wrapText="1"/>
    </xf>
    <xf numFmtId="0" fontId="8" fillId="0" borderId="11" xfId="1" applyNumberFormat="1" applyFont="1" applyFill="1" applyBorder="1" applyAlignment="1" applyProtection="1">
      <alignment horizontal="left"/>
    </xf>
    <xf numFmtId="0" fontId="8" fillId="0" borderId="12" xfId="1" applyNumberFormat="1" applyFont="1" applyFill="1" applyBorder="1" applyAlignment="1" applyProtection="1">
      <alignment horizontal="left"/>
    </xf>
    <xf numFmtId="0" fontId="8" fillId="0" borderId="13" xfId="1" applyNumberFormat="1" applyFont="1" applyFill="1" applyBorder="1" applyAlignment="1" applyProtection="1">
      <alignment horizontal="left"/>
    </xf>
    <xf numFmtId="0" fontId="8" fillId="0" borderId="14" xfId="1" applyNumberFormat="1" applyFont="1" applyFill="1" applyBorder="1" applyAlignment="1" applyProtection="1">
      <alignment horizontal="left"/>
    </xf>
    <xf numFmtId="0" fontId="8" fillId="0" borderId="9" xfId="1" applyNumberFormat="1" applyFont="1" applyFill="1" applyBorder="1" applyAlignment="1" applyProtection="1">
      <alignment horizontal="left"/>
    </xf>
    <xf numFmtId="0" fontId="8" fillId="0" borderId="10" xfId="1" applyNumberFormat="1" applyFont="1" applyFill="1" applyBorder="1" applyAlignment="1" applyProtection="1">
      <alignment horizontal="left"/>
    </xf>
    <xf numFmtId="0" fontId="8" fillId="0" borderId="19" xfId="1" applyNumberFormat="1" applyFont="1" applyFill="1" applyBorder="1" applyAlignment="1" applyProtection="1">
      <alignment horizontal="left"/>
    </xf>
    <xf numFmtId="0" fontId="8" fillId="0" borderId="20" xfId="1" applyNumberFormat="1" applyFont="1" applyFill="1" applyBorder="1" applyAlignment="1" applyProtection="1">
      <alignment horizontal="left"/>
    </xf>
    <xf numFmtId="0" fontId="10" fillId="0" borderId="4" xfId="1" applyNumberFormat="1" applyFont="1" applyFill="1" applyBorder="1" applyAlignment="1" applyProtection="1">
      <alignment horizontal="left"/>
    </xf>
    <xf numFmtId="4" fontId="17" fillId="0" borderId="0" xfId="1" applyNumberFormat="1" applyFont="1" applyFill="1" applyBorder="1" applyAlignment="1" applyProtection="1">
      <alignment horizontal="right" vertical="top" wrapText="1"/>
    </xf>
    <xf numFmtId="0" fontId="8" fillId="0" borderId="0" xfId="1" quotePrefix="1" applyFont="1" applyFill="1" applyAlignment="1" applyProtection="1">
      <alignment horizontal="left" wrapText="1"/>
    </xf>
    <xf numFmtId="0" fontId="8" fillId="0" borderId="0" xfId="1" applyFont="1" applyFill="1" applyAlignment="1" applyProtection="1">
      <alignment horizontal="left" vertical="justify" wrapText="1"/>
    </xf>
    <xf numFmtId="166" fontId="7" fillId="0" borderId="0" xfId="1" applyNumberFormat="1" applyFont="1" applyFill="1" applyAlignment="1" applyProtection="1">
      <alignment horizontal="left" vertical="top" wrapText="1"/>
    </xf>
    <xf numFmtId="49" fontId="8" fillId="0" borderId="0" xfId="1" applyNumberFormat="1" applyFont="1" applyFill="1" applyBorder="1" applyAlignment="1" applyProtection="1">
      <alignment vertical="top" wrapText="1"/>
    </xf>
    <xf numFmtId="0" fontId="8" fillId="0" borderId="0" xfId="1" applyFont="1" applyFill="1" applyAlignment="1" applyProtection="1">
      <alignment vertical="top" wrapText="1"/>
    </xf>
    <xf numFmtId="0" fontId="1" fillId="0" borderId="0" xfId="0" applyFont="1"/>
    <xf numFmtId="44" fontId="0" fillId="0" borderId="0" xfId="4" applyFont="1"/>
    <xf numFmtId="44" fontId="0" fillId="0" borderId="0" xfId="0" applyNumberFormat="1"/>
    <xf numFmtId="167" fontId="8" fillId="0" borderId="0" xfId="1" applyNumberFormat="1" applyFont="1" applyFill="1" applyBorder="1" applyAlignment="1" applyProtection="1">
      <alignment horizontal="right"/>
    </xf>
    <xf numFmtId="167" fontId="8" fillId="0" borderId="0" xfId="1" applyNumberFormat="1" applyFont="1" applyFill="1" applyBorder="1" applyAlignment="1" applyProtection="1">
      <alignment horizontal="right" vertical="top" wrapText="1"/>
    </xf>
    <xf numFmtId="167" fontId="8" fillId="0" borderId="0" xfId="3" applyNumberFormat="1" applyFont="1" applyFill="1" applyBorder="1" applyAlignment="1" applyProtection="1">
      <alignment horizontal="right"/>
    </xf>
    <xf numFmtId="167" fontId="8" fillId="0" borderId="0" xfId="3" applyNumberFormat="1" applyFont="1" applyFill="1" applyBorder="1" applyAlignment="1" applyProtection="1">
      <alignment horizontal="right" vertical="top"/>
    </xf>
    <xf numFmtId="167" fontId="17" fillId="0" borderId="0" xfId="1" applyNumberFormat="1" applyFont="1" applyFill="1" applyBorder="1" applyAlignment="1" applyProtection="1">
      <alignment horizontal="right"/>
    </xf>
    <xf numFmtId="167" fontId="0" fillId="0" borderId="0" xfId="0" applyNumberFormat="1"/>
    <xf numFmtId="167" fontId="12" fillId="0" borderId="0" xfId="0" applyNumberFormat="1" applyFont="1" applyProtection="1"/>
    <xf numFmtId="167" fontId="8" fillId="0" borderId="16" xfId="1" applyNumberFormat="1" applyFont="1" applyFill="1" applyBorder="1" applyAlignment="1" applyProtection="1">
      <alignment horizontal="right" vertical="top" wrapText="1"/>
    </xf>
    <xf numFmtId="167" fontId="8" fillId="0" borderId="17" xfId="3" applyNumberFormat="1" applyFont="1" applyFill="1" applyBorder="1" applyAlignment="1" applyProtection="1">
      <alignment horizontal="right"/>
    </xf>
    <xf numFmtId="167" fontId="8" fillId="0" borderId="18" xfId="3" applyNumberFormat="1" applyFont="1" applyFill="1" applyBorder="1" applyAlignment="1" applyProtection="1">
      <alignment horizontal="right"/>
    </xf>
    <xf numFmtId="167" fontId="8" fillId="0" borderId="16" xfId="3" applyNumberFormat="1" applyFont="1" applyFill="1" applyBorder="1" applyAlignment="1" applyProtection="1">
      <alignment horizontal="right"/>
    </xf>
    <xf numFmtId="167" fontId="8" fillId="0" borderId="6" xfId="3" applyNumberFormat="1" applyFont="1" applyFill="1" applyBorder="1" applyAlignment="1" applyProtection="1">
      <alignment horizontal="right"/>
    </xf>
    <xf numFmtId="167" fontId="8" fillId="0" borderId="0" xfId="1" applyNumberFormat="1" applyFont="1" applyFill="1" applyProtection="1"/>
    <xf numFmtId="167" fontId="8" fillId="0" borderId="1" xfId="3" applyNumberFormat="1" applyFont="1" applyFill="1" applyBorder="1" applyAlignment="1" applyProtection="1">
      <alignment horizontal="right"/>
    </xf>
    <xf numFmtId="0" fontId="8" fillId="0" borderId="0" xfId="1" applyFont="1" applyAlignment="1">
      <alignment horizontal="left" vertical="top" wrapText="1"/>
    </xf>
    <xf numFmtId="1" fontId="7" fillId="0" borderId="0" xfId="1" applyNumberFormat="1" applyAlignment="1">
      <alignment vertical="top" wrapText="1"/>
    </xf>
    <xf numFmtId="1" fontId="7" fillId="0" borderId="0" xfId="1" applyNumberFormat="1" applyAlignment="1">
      <alignment horizontal="left" vertical="top" wrapText="1"/>
    </xf>
    <xf numFmtId="0" fontId="8" fillId="0" borderId="0" xfId="1" applyFont="1" applyAlignment="1">
      <alignment horizontal="right" wrapText="1"/>
    </xf>
    <xf numFmtId="2" fontId="8" fillId="0" borderId="0" xfId="1" applyNumberFormat="1" applyFont="1" applyAlignment="1">
      <alignment horizontal="right"/>
    </xf>
    <xf numFmtId="167" fontId="8" fillId="0" borderId="0" xfId="1" applyNumberFormat="1" applyFont="1" applyAlignment="1">
      <alignment horizontal="right"/>
    </xf>
    <xf numFmtId="2" fontId="8" fillId="0" borderId="0" xfId="1" applyNumberFormat="1" applyFont="1" applyFill="1" applyBorder="1" applyAlignment="1" applyProtection="1">
      <alignment horizontal="right" wrapText="1"/>
      <protection locked="0"/>
    </xf>
    <xf numFmtId="2" fontId="8" fillId="0" borderId="0" xfId="1" applyNumberFormat="1" applyFont="1" applyFill="1" applyAlignment="1" applyProtection="1">
      <alignment horizontal="right"/>
      <protection locked="0"/>
    </xf>
    <xf numFmtId="2" fontId="8" fillId="0" borderId="0" xfId="1" applyNumberFormat="1" applyFont="1" applyAlignment="1" applyProtection="1">
      <alignment horizontal="right"/>
      <protection locked="0"/>
    </xf>
    <xf numFmtId="0" fontId="0" fillId="0" borderId="0" xfId="0" applyProtection="1">
      <protection locked="0"/>
    </xf>
    <xf numFmtId="0" fontId="14" fillId="0" borderId="0" xfId="0" applyFont="1" applyFill="1" applyBorder="1" applyAlignment="1" applyProtection="1">
      <alignment horizontal="right" vertical="center" wrapText="1"/>
      <protection locked="0"/>
    </xf>
    <xf numFmtId="2" fontId="8" fillId="0" borderId="0" xfId="1" applyNumberFormat="1" applyFont="1" applyFill="1" applyBorder="1" applyAlignment="1" applyProtection="1">
      <alignment horizontal="right" vertical="top" wrapText="1"/>
      <protection locked="0"/>
    </xf>
    <xf numFmtId="2" fontId="8" fillId="0" borderId="10" xfId="1" applyNumberFormat="1" applyFont="1" applyFill="1" applyBorder="1" applyAlignment="1" applyProtection="1">
      <alignment horizontal="right" vertical="top" wrapText="1"/>
      <protection locked="0"/>
    </xf>
    <xf numFmtId="2" fontId="8" fillId="0" borderId="12" xfId="1" applyNumberFormat="1" applyFont="1" applyFill="1" applyBorder="1" applyAlignment="1" applyProtection="1">
      <alignment horizontal="left"/>
      <protection locked="0"/>
    </xf>
    <xf numFmtId="2" fontId="8" fillId="0" borderId="14" xfId="1" applyNumberFormat="1" applyFont="1" applyFill="1" applyBorder="1" applyAlignment="1" applyProtection="1">
      <alignment horizontal="left"/>
      <protection locked="0"/>
    </xf>
    <xf numFmtId="2" fontId="8" fillId="0" borderId="0" xfId="1" applyNumberFormat="1" applyFont="1" applyFill="1" applyBorder="1" applyAlignment="1" applyProtection="1">
      <alignment horizontal="left"/>
      <protection locked="0"/>
    </xf>
    <xf numFmtId="2" fontId="8" fillId="0" borderId="10" xfId="1" applyNumberFormat="1" applyFont="1" applyFill="1" applyBorder="1" applyAlignment="1" applyProtection="1">
      <alignment horizontal="left"/>
      <protection locked="0"/>
    </xf>
    <xf numFmtId="2" fontId="8" fillId="0" borderId="15" xfId="1" applyNumberFormat="1" applyFont="1" applyFill="1" applyBorder="1" applyAlignment="1" applyProtection="1">
      <alignment horizontal="left"/>
      <protection locked="0"/>
    </xf>
    <xf numFmtId="2" fontId="8" fillId="0" borderId="0" xfId="1" applyNumberFormat="1" applyFont="1" applyFill="1" applyProtection="1">
      <protection locked="0"/>
    </xf>
    <xf numFmtId="2" fontId="8" fillId="0" borderId="1" xfId="1" applyNumberFormat="1" applyFont="1" applyFill="1" applyBorder="1" applyAlignment="1" applyProtection="1">
      <alignment horizontal="right" vertical="top" wrapText="1"/>
      <protection locked="0"/>
    </xf>
  </cellXfs>
  <cellStyles count="5">
    <cellStyle name="Navadno" xfId="0" builtinId="0"/>
    <cellStyle name="Navadno_04165-20-PZR-1-MP BistrS" xfId="1" xr:uid="{00000000-0005-0000-0000-000001000000}"/>
    <cellStyle name="Pomoc" xfId="2" xr:uid="{00000000-0005-0000-0000-000002000000}"/>
    <cellStyle name="Valuta" xfId="4" builtinId="4"/>
    <cellStyle name="Vejica"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0"/>
  <sheetViews>
    <sheetView tabSelected="1" showWhiteSpace="0" view="pageBreakPreview" topLeftCell="A31" zoomScale="115" zoomScaleNormal="70" zoomScaleSheetLayoutView="115" zoomScalePageLayoutView="25" workbookViewId="0">
      <selection activeCell="F33" sqref="F33"/>
    </sheetView>
  </sheetViews>
  <sheetFormatPr defaultRowHeight="13.2" x14ac:dyDescent="0.25"/>
  <cols>
    <col min="1" max="1" width="5.88671875" style="66" customWidth="1"/>
    <col min="2" max="2" width="5.88671875" customWidth="1"/>
    <col min="3" max="3" width="44.88671875" customWidth="1"/>
    <col min="4" max="4" width="6.88671875" customWidth="1"/>
    <col min="5" max="5" width="12.5546875" bestFit="1" customWidth="1"/>
    <col min="6" max="6" width="9.88671875" bestFit="1" customWidth="1"/>
    <col min="7" max="7" width="14.6640625" bestFit="1" customWidth="1"/>
    <col min="9" max="10" width="11.88671875" bestFit="1" customWidth="1"/>
  </cols>
  <sheetData>
    <row r="1" spans="1:7" x14ac:dyDescent="0.25">
      <c r="A1" s="1"/>
      <c r="B1" s="2"/>
      <c r="C1" s="3"/>
      <c r="D1" s="3"/>
      <c r="E1" s="3"/>
      <c r="F1" s="4"/>
      <c r="G1" s="5"/>
    </row>
    <row r="2" spans="1:7" x14ac:dyDescent="0.25">
      <c r="A2" s="1"/>
      <c r="B2" s="2"/>
      <c r="C2" s="3"/>
      <c r="D2" s="3"/>
      <c r="E2" s="3"/>
      <c r="F2" s="7"/>
      <c r="G2" s="5"/>
    </row>
    <row r="3" spans="1:7" x14ac:dyDescent="0.25">
      <c r="A3" s="1"/>
      <c r="B3" s="2"/>
      <c r="C3" s="3" t="s">
        <v>141</v>
      </c>
      <c r="D3" s="12"/>
      <c r="E3" s="12"/>
      <c r="F3" s="13"/>
      <c r="G3" s="6"/>
    </row>
    <row r="4" spans="1:7" x14ac:dyDescent="0.25">
      <c r="A4" s="15"/>
      <c r="B4" s="16"/>
      <c r="C4" s="17"/>
      <c r="D4" s="18"/>
      <c r="E4" s="18"/>
      <c r="F4" s="19"/>
      <c r="G4" s="14"/>
    </row>
    <row r="5" spans="1:7" x14ac:dyDescent="0.25">
      <c r="A5" s="15"/>
      <c r="B5" s="16"/>
      <c r="C5" s="17"/>
      <c r="D5" s="18"/>
      <c r="E5" s="18"/>
      <c r="F5" s="19"/>
      <c r="G5" s="14"/>
    </row>
    <row r="6" spans="1:7" x14ac:dyDescent="0.25">
      <c r="A6" s="15"/>
      <c r="B6" s="16"/>
      <c r="C6" s="26" t="s">
        <v>21</v>
      </c>
      <c r="D6" s="18"/>
      <c r="E6" s="18"/>
      <c r="F6" s="19"/>
      <c r="G6" s="14"/>
    </row>
    <row r="7" spans="1:7" x14ac:dyDescent="0.25">
      <c r="A7" s="15"/>
      <c r="B7" s="16"/>
      <c r="C7" s="27"/>
      <c r="D7" s="18"/>
      <c r="E7" s="18"/>
      <c r="F7" s="19"/>
      <c r="G7" s="14"/>
    </row>
    <row r="8" spans="1:7" x14ac:dyDescent="0.25">
      <c r="A8" s="15"/>
      <c r="B8" s="16"/>
      <c r="C8" s="26" t="s">
        <v>31</v>
      </c>
      <c r="D8" s="18"/>
      <c r="E8" s="18"/>
      <c r="F8" s="19"/>
      <c r="G8" s="14"/>
    </row>
    <row r="9" spans="1:7" x14ac:dyDescent="0.25">
      <c r="A9" s="15"/>
      <c r="B9" s="16"/>
      <c r="C9" s="28"/>
      <c r="D9" s="18"/>
      <c r="E9" s="18"/>
      <c r="F9" s="19"/>
      <c r="G9" s="14"/>
    </row>
    <row r="10" spans="1:7" x14ac:dyDescent="0.25">
      <c r="A10" s="8"/>
      <c r="B10" s="8"/>
      <c r="C10" s="9" t="s">
        <v>20</v>
      </c>
      <c r="D10" s="9" t="s">
        <v>0</v>
      </c>
      <c r="E10" s="9" t="s">
        <v>1</v>
      </c>
      <c r="F10" s="10" t="s">
        <v>2</v>
      </c>
      <c r="G10" s="11" t="s">
        <v>3</v>
      </c>
    </row>
    <row r="11" spans="1:7" x14ac:dyDescent="0.25">
      <c r="A11" s="29" t="s">
        <v>22</v>
      </c>
      <c r="B11" s="16">
        <v>1</v>
      </c>
      <c r="C11" s="17" t="s">
        <v>38</v>
      </c>
      <c r="D11" s="18"/>
      <c r="E11" s="18"/>
      <c r="F11" s="107"/>
      <c r="G11" s="14"/>
    </row>
    <row r="12" spans="1:7" ht="22.8" x14ac:dyDescent="0.25">
      <c r="A12" s="29"/>
      <c r="B12" s="16" t="s">
        <v>68</v>
      </c>
      <c r="C12" s="17" t="s">
        <v>39</v>
      </c>
      <c r="D12" s="18" t="s">
        <v>9</v>
      </c>
      <c r="E12" s="31">
        <v>13</v>
      </c>
      <c r="F12" s="107"/>
      <c r="G12" s="87">
        <f>ROUND(E12*F12,2)</f>
        <v>0</v>
      </c>
    </row>
    <row r="13" spans="1:7" ht="22.8" x14ac:dyDescent="0.25">
      <c r="A13" s="29"/>
      <c r="B13" s="16" t="s">
        <v>69</v>
      </c>
      <c r="C13" s="17" t="s">
        <v>40</v>
      </c>
      <c r="D13" s="18" t="s">
        <v>9</v>
      </c>
      <c r="E13" s="31">
        <v>7</v>
      </c>
      <c r="F13" s="107"/>
      <c r="G13" s="87">
        <f t="shared" ref="G13:G21" si="0">ROUND(E13*F13,2)</f>
        <v>0</v>
      </c>
    </row>
    <row r="14" spans="1:7" ht="22.8" x14ac:dyDescent="0.25">
      <c r="A14" s="29"/>
      <c r="B14" s="16" t="s">
        <v>70</v>
      </c>
      <c r="C14" s="17" t="s">
        <v>41</v>
      </c>
      <c r="D14" s="18" t="s">
        <v>9</v>
      </c>
      <c r="E14" s="31">
        <v>6</v>
      </c>
      <c r="F14" s="107"/>
      <c r="G14" s="87">
        <f t="shared" si="0"/>
        <v>0</v>
      </c>
    </row>
    <row r="15" spans="1:7" ht="22.8" x14ac:dyDescent="0.25">
      <c r="A15" s="29"/>
      <c r="B15" s="16" t="s">
        <v>71</v>
      </c>
      <c r="C15" s="17" t="s">
        <v>42</v>
      </c>
      <c r="D15" s="18" t="s">
        <v>9</v>
      </c>
      <c r="E15" s="31">
        <v>13</v>
      </c>
      <c r="F15" s="107"/>
      <c r="G15" s="87">
        <f t="shared" ref="G15" si="1">ROUND(E15*F15,2)</f>
        <v>0</v>
      </c>
    </row>
    <row r="16" spans="1:7" ht="22.8" x14ac:dyDescent="0.25">
      <c r="A16" s="29"/>
      <c r="B16" s="16" t="s">
        <v>72</v>
      </c>
      <c r="C16" s="17" t="s">
        <v>95</v>
      </c>
      <c r="D16" s="18" t="s">
        <v>9</v>
      </c>
      <c r="E16" s="31">
        <v>13</v>
      </c>
      <c r="F16" s="107"/>
      <c r="G16" s="87">
        <f t="shared" si="0"/>
        <v>0</v>
      </c>
    </row>
    <row r="17" spans="1:7" ht="22.8" x14ac:dyDescent="0.25">
      <c r="A17" s="29"/>
      <c r="B17" s="16" t="s">
        <v>73</v>
      </c>
      <c r="C17" s="17" t="s">
        <v>43</v>
      </c>
      <c r="D17" s="18" t="s">
        <v>9</v>
      </c>
      <c r="E17" s="31">
        <v>19</v>
      </c>
      <c r="F17" s="107"/>
      <c r="G17" s="87">
        <f t="shared" si="0"/>
        <v>0</v>
      </c>
    </row>
    <row r="18" spans="1:7" ht="22.8" x14ac:dyDescent="0.25">
      <c r="A18" s="29"/>
      <c r="B18" s="16" t="s">
        <v>74</v>
      </c>
      <c r="C18" s="17" t="s">
        <v>44</v>
      </c>
      <c r="D18" s="18" t="s">
        <v>9</v>
      </c>
      <c r="E18" s="31">
        <v>19</v>
      </c>
      <c r="F18" s="107"/>
      <c r="G18" s="87">
        <f t="shared" si="0"/>
        <v>0</v>
      </c>
    </row>
    <row r="19" spans="1:7" ht="22.8" x14ac:dyDescent="0.25">
      <c r="A19" s="29"/>
      <c r="B19" s="16" t="s">
        <v>75</v>
      </c>
      <c r="C19" s="17" t="s">
        <v>45</v>
      </c>
      <c r="D19" s="18" t="s">
        <v>9</v>
      </c>
      <c r="E19" s="31">
        <v>13</v>
      </c>
      <c r="F19" s="107"/>
      <c r="G19" s="87">
        <f t="shared" si="0"/>
        <v>0</v>
      </c>
    </row>
    <row r="20" spans="1:7" ht="22.8" x14ac:dyDescent="0.25">
      <c r="A20" s="29"/>
      <c r="B20" s="16" t="s">
        <v>76</v>
      </c>
      <c r="C20" s="17" t="s">
        <v>46</v>
      </c>
      <c r="D20" s="18" t="s">
        <v>9</v>
      </c>
      <c r="E20" s="31">
        <v>13</v>
      </c>
      <c r="F20" s="107"/>
      <c r="G20" s="87">
        <f t="shared" si="0"/>
        <v>0</v>
      </c>
    </row>
    <row r="21" spans="1:7" ht="22.8" x14ac:dyDescent="0.25">
      <c r="A21" s="29"/>
      <c r="B21" s="16" t="s">
        <v>93</v>
      </c>
      <c r="C21" s="17" t="s">
        <v>47</v>
      </c>
      <c r="D21" s="18" t="s">
        <v>9</v>
      </c>
      <c r="E21" s="31">
        <v>13</v>
      </c>
      <c r="F21" s="107"/>
      <c r="G21" s="87">
        <f t="shared" si="0"/>
        <v>0</v>
      </c>
    </row>
    <row r="22" spans="1:7" ht="22.8" x14ac:dyDescent="0.25">
      <c r="A22" s="29"/>
      <c r="B22" s="16" t="s">
        <v>94</v>
      </c>
      <c r="C22" s="17" t="s">
        <v>91</v>
      </c>
      <c r="D22" s="18" t="s">
        <v>9</v>
      </c>
      <c r="E22" s="31">
        <v>19</v>
      </c>
      <c r="F22" s="107"/>
      <c r="G22" s="87">
        <f t="shared" ref="G22:G23" si="2">ROUND(E22*F22,2)</f>
        <v>0</v>
      </c>
    </row>
    <row r="23" spans="1:7" ht="22.8" x14ac:dyDescent="0.25">
      <c r="A23" s="29"/>
      <c r="B23" s="16" t="s">
        <v>99</v>
      </c>
      <c r="C23" s="17" t="s">
        <v>92</v>
      </c>
      <c r="D23" s="18" t="s">
        <v>9</v>
      </c>
      <c r="E23" s="31">
        <v>13</v>
      </c>
      <c r="F23" s="107"/>
      <c r="G23" s="87">
        <f t="shared" si="2"/>
        <v>0</v>
      </c>
    </row>
    <row r="24" spans="1:7" x14ac:dyDescent="0.25">
      <c r="A24" s="15"/>
      <c r="B24" s="16"/>
      <c r="C24" s="25"/>
      <c r="D24" s="30"/>
      <c r="E24" s="30"/>
      <c r="F24" s="108"/>
      <c r="G24" s="87"/>
    </row>
    <row r="25" spans="1:7" ht="57" x14ac:dyDescent="0.25">
      <c r="A25" s="29" t="s">
        <v>22</v>
      </c>
      <c r="B25" s="16">
        <f>+B11+1</f>
        <v>2</v>
      </c>
      <c r="C25" s="17" t="s">
        <v>100</v>
      </c>
      <c r="D25" s="30" t="s">
        <v>6</v>
      </c>
      <c r="E25" s="31">
        <v>267.27</v>
      </c>
      <c r="F25" s="108"/>
      <c r="G25" s="87">
        <f>ROUND(E25*F25,2)</f>
        <v>0</v>
      </c>
    </row>
    <row r="26" spans="1:7" x14ac:dyDescent="0.25">
      <c r="A26" s="15"/>
      <c r="B26" s="16"/>
      <c r="C26" s="25"/>
      <c r="D26" s="30"/>
      <c r="E26" s="30"/>
      <c r="F26" s="108"/>
      <c r="G26" s="87"/>
    </row>
    <row r="27" spans="1:7" ht="57" x14ac:dyDescent="0.25">
      <c r="A27" s="29" t="s">
        <v>22</v>
      </c>
      <c r="B27" s="16">
        <f>+B25+1</f>
        <v>3</v>
      </c>
      <c r="C27" s="17" t="s">
        <v>122</v>
      </c>
      <c r="D27" s="30" t="s">
        <v>6</v>
      </c>
      <c r="E27" s="31">
        <v>58.65</v>
      </c>
      <c r="F27" s="108"/>
      <c r="G27" s="87">
        <f>ROUND(E27*F27,2)</f>
        <v>0</v>
      </c>
    </row>
    <row r="28" spans="1:7" x14ac:dyDescent="0.25">
      <c r="A28" s="15"/>
      <c r="B28" s="16"/>
      <c r="C28" s="25"/>
      <c r="D28" s="30"/>
      <c r="E28" s="30"/>
      <c r="F28" s="108"/>
      <c r="G28" s="87"/>
    </row>
    <row r="29" spans="1:7" ht="57" x14ac:dyDescent="0.25">
      <c r="A29" s="29" t="s">
        <v>22</v>
      </c>
      <c r="B29" s="16">
        <f>+B27+1</f>
        <v>4</v>
      </c>
      <c r="C29" s="17" t="s">
        <v>125</v>
      </c>
      <c r="D29" s="30" t="s">
        <v>6</v>
      </c>
      <c r="E29" s="31">
        <v>26.37</v>
      </c>
      <c r="F29" s="108"/>
      <c r="G29" s="87">
        <f>ROUND(E29*F29,2)</f>
        <v>0</v>
      </c>
    </row>
    <row r="30" spans="1:7" x14ac:dyDescent="0.25">
      <c r="A30" s="15"/>
      <c r="B30" s="16"/>
      <c r="C30" s="25"/>
      <c r="D30" s="30"/>
      <c r="E30" s="30"/>
      <c r="F30" s="108"/>
      <c r="G30" s="87"/>
    </row>
    <row r="31" spans="1:7" ht="45.6" x14ac:dyDescent="0.25">
      <c r="A31" s="29" t="s">
        <v>22</v>
      </c>
      <c r="B31" s="16">
        <f>+B29+1</f>
        <v>5</v>
      </c>
      <c r="C31" s="17" t="s">
        <v>130</v>
      </c>
      <c r="D31" s="30" t="s">
        <v>6</v>
      </c>
      <c r="E31" s="31">
        <v>35.4</v>
      </c>
      <c r="F31" s="108"/>
      <c r="G31" s="87">
        <f>ROUND(E31*F31,2)</f>
        <v>0</v>
      </c>
    </row>
    <row r="32" spans="1:7" x14ac:dyDescent="0.25">
      <c r="A32" s="15"/>
      <c r="B32" s="16"/>
      <c r="C32" s="25"/>
      <c r="D32" s="30"/>
      <c r="E32" s="30"/>
      <c r="F32" s="108"/>
      <c r="G32" s="87"/>
    </row>
    <row r="33" spans="1:7" ht="22.8" x14ac:dyDescent="0.25">
      <c r="A33" s="29" t="s">
        <v>22</v>
      </c>
      <c r="B33" s="16">
        <f>+B31+1</f>
        <v>6</v>
      </c>
      <c r="C33" s="17" t="s">
        <v>101</v>
      </c>
      <c r="D33" s="30" t="s">
        <v>9</v>
      </c>
      <c r="E33" s="31">
        <v>19</v>
      </c>
      <c r="F33" s="108"/>
      <c r="G33" s="87">
        <f>ROUND(E33*F33,2)</f>
        <v>0</v>
      </c>
    </row>
    <row r="34" spans="1:7" x14ac:dyDescent="0.25">
      <c r="A34" s="15"/>
      <c r="B34" s="16"/>
      <c r="C34" s="25"/>
      <c r="D34" s="30"/>
      <c r="E34" s="30"/>
      <c r="F34" s="108"/>
      <c r="G34" s="87"/>
    </row>
    <row r="35" spans="1:7" ht="34.200000000000003" x14ac:dyDescent="0.25">
      <c r="A35" s="29" t="s">
        <v>22</v>
      </c>
      <c r="B35" s="16">
        <f>+B33+1</f>
        <v>7</v>
      </c>
      <c r="C35" s="17" t="s">
        <v>143</v>
      </c>
      <c r="D35" s="30" t="s">
        <v>6</v>
      </c>
      <c r="E35" s="31">
        <v>45</v>
      </c>
      <c r="F35" s="108"/>
      <c r="G35" s="87">
        <f>ROUND(E35*F35,2)</f>
        <v>0</v>
      </c>
    </row>
    <row r="36" spans="1:7" x14ac:dyDescent="0.25">
      <c r="A36" s="15"/>
      <c r="B36" s="16"/>
      <c r="C36" s="25"/>
      <c r="D36" s="30"/>
      <c r="E36" s="30"/>
      <c r="F36" s="108"/>
      <c r="G36" s="87"/>
    </row>
    <row r="37" spans="1:7" ht="22.8" x14ac:dyDescent="0.25">
      <c r="A37" s="29" t="s">
        <v>22</v>
      </c>
      <c r="B37" s="16">
        <f>+B35+1</f>
        <v>8</v>
      </c>
      <c r="C37" s="17" t="s">
        <v>48</v>
      </c>
      <c r="D37" s="30" t="s">
        <v>9</v>
      </c>
      <c r="E37" s="31">
        <v>13</v>
      </c>
      <c r="F37" s="108"/>
      <c r="G37" s="87">
        <f>ROUND(E37*F37,2)</f>
        <v>0</v>
      </c>
    </row>
    <row r="38" spans="1:7" x14ac:dyDescent="0.25">
      <c r="A38" s="15"/>
      <c r="B38" s="16"/>
      <c r="C38" s="25"/>
      <c r="D38" s="30"/>
      <c r="E38" s="30"/>
      <c r="F38" s="108"/>
      <c r="G38" s="87"/>
    </row>
    <row r="39" spans="1:7" ht="22.8" x14ac:dyDescent="0.25">
      <c r="A39" s="29" t="s">
        <v>22</v>
      </c>
      <c r="B39" s="16">
        <f>+B37+1</f>
        <v>9</v>
      </c>
      <c r="C39" s="17" t="s">
        <v>49</v>
      </c>
      <c r="D39" s="30" t="s">
        <v>7</v>
      </c>
      <c r="E39" s="31">
        <v>97.5</v>
      </c>
      <c r="F39" s="108"/>
      <c r="G39" s="87">
        <f>ROUND(E39*F39,2)</f>
        <v>0</v>
      </c>
    </row>
    <row r="40" spans="1:7" x14ac:dyDescent="0.25">
      <c r="A40" s="15"/>
      <c r="B40" s="16"/>
      <c r="C40" s="25"/>
      <c r="D40" s="30"/>
      <c r="E40" s="30"/>
      <c r="F40" s="108"/>
      <c r="G40" s="87"/>
    </row>
    <row r="41" spans="1:7" ht="22.8" x14ac:dyDescent="0.25">
      <c r="A41" s="29" t="s">
        <v>22</v>
      </c>
      <c r="B41" s="16">
        <f>B39+1</f>
        <v>10</v>
      </c>
      <c r="C41" s="17" t="s">
        <v>107</v>
      </c>
      <c r="D41" s="30" t="s">
        <v>7</v>
      </c>
      <c r="E41" s="31">
        <v>97.5</v>
      </c>
      <c r="F41" s="108"/>
      <c r="G41" s="87">
        <f>ROUND(E41*F41,2)</f>
        <v>0</v>
      </c>
    </row>
    <row r="42" spans="1:7" x14ac:dyDescent="0.25">
      <c r="A42" s="15"/>
      <c r="B42" s="16"/>
      <c r="C42" s="25"/>
      <c r="D42" s="30"/>
      <c r="E42" s="30"/>
      <c r="F42" s="108"/>
      <c r="G42" s="87"/>
    </row>
    <row r="43" spans="1:7" ht="34.200000000000003" x14ac:dyDescent="0.25">
      <c r="A43" s="29" t="s">
        <v>22</v>
      </c>
      <c r="B43" s="16">
        <f>B41+1</f>
        <v>11</v>
      </c>
      <c r="C43" s="17" t="s">
        <v>106</v>
      </c>
      <c r="D43" s="30" t="s">
        <v>7</v>
      </c>
      <c r="E43" s="31">
        <v>100</v>
      </c>
      <c r="F43" s="108"/>
      <c r="G43" s="87">
        <f>ROUND(E43*F43,2)</f>
        <v>0</v>
      </c>
    </row>
    <row r="44" spans="1:7" x14ac:dyDescent="0.25">
      <c r="A44" s="15"/>
      <c r="B44" s="16"/>
      <c r="C44" s="25"/>
      <c r="D44" s="30"/>
      <c r="E44" s="30"/>
      <c r="F44" s="108"/>
      <c r="G44" s="87"/>
    </row>
    <row r="45" spans="1:7" ht="45.6" x14ac:dyDescent="0.25">
      <c r="A45" s="29" t="s">
        <v>22</v>
      </c>
      <c r="B45" s="16">
        <f>B43+1</f>
        <v>12</v>
      </c>
      <c r="C45" s="101" t="s">
        <v>140</v>
      </c>
      <c r="D45" s="30" t="s">
        <v>7</v>
      </c>
      <c r="E45" s="31">
        <v>24</v>
      </c>
      <c r="F45" s="108"/>
      <c r="G45" s="87">
        <f>ROUND(E45*F45,2)</f>
        <v>0</v>
      </c>
    </row>
    <row r="46" spans="1:7" x14ac:dyDescent="0.25">
      <c r="A46" s="29"/>
      <c r="B46" s="16"/>
      <c r="C46" s="17"/>
      <c r="D46" s="30"/>
      <c r="E46" s="30"/>
      <c r="F46" s="108"/>
      <c r="G46" s="87"/>
    </row>
    <row r="47" spans="1:7" x14ac:dyDescent="0.25">
      <c r="A47" s="32" t="s">
        <v>23</v>
      </c>
      <c r="B47" s="32"/>
      <c r="C47" s="17"/>
      <c r="D47" s="33"/>
      <c r="E47" s="33"/>
      <c r="F47" s="108"/>
      <c r="G47" s="88"/>
    </row>
    <row r="48" spans="1:7" x14ac:dyDescent="0.25">
      <c r="A48" s="34"/>
      <c r="B48" s="35"/>
      <c r="C48" s="17" t="s">
        <v>8</v>
      </c>
      <c r="D48" s="33"/>
      <c r="E48" s="33"/>
      <c r="F48" s="108"/>
      <c r="G48" s="89">
        <f>SUM(G11:G46)</f>
        <v>0</v>
      </c>
    </row>
    <row r="49" spans="1:7" x14ac:dyDescent="0.25">
      <c r="A49" s="32" t="s">
        <v>23</v>
      </c>
      <c r="B49" s="32"/>
      <c r="C49" s="17"/>
      <c r="D49" s="33"/>
      <c r="E49" s="33"/>
      <c r="F49" s="108"/>
      <c r="G49" s="88"/>
    </row>
    <row r="50" spans="1:7" x14ac:dyDescent="0.25">
      <c r="A50" s="15"/>
      <c r="B50" s="16"/>
      <c r="C50" s="27"/>
      <c r="D50" s="18"/>
      <c r="E50" s="18"/>
      <c r="F50" s="108"/>
      <c r="G50" s="87"/>
    </row>
    <row r="51" spans="1:7" x14ac:dyDescent="0.25">
      <c r="A51" s="15"/>
      <c r="B51" s="16"/>
      <c r="C51" s="25" t="s">
        <v>27</v>
      </c>
      <c r="D51" s="33"/>
      <c r="E51" s="33"/>
      <c r="F51" s="108"/>
      <c r="G51" s="87"/>
    </row>
    <row r="52" spans="1:7" x14ac:dyDescent="0.25">
      <c r="A52" s="15"/>
      <c r="B52" s="16"/>
      <c r="C52" s="17"/>
      <c r="D52" s="18"/>
      <c r="E52" s="18"/>
      <c r="F52" s="108"/>
      <c r="G52" s="87"/>
    </row>
    <row r="53" spans="1:7" x14ac:dyDescent="0.25">
      <c r="A53" s="29"/>
      <c r="B53" s="16"/>
      <c r="C53" s="17"/>
      <c r="D53" s="18"/>
      <c r="E53" s="18"/>
      <c r="F53" s="108"/>
      <c r="G53" s="87"/>
    </row>
    <row r="54" spans="1:7" ht="22.8" x14ac:dyDescent="0.25">
      <c r="A54" s="29" t="s">
        <v>24</v>
      </c>
      <c r="B54" s="16">
        <v>1</v>
      </c>
      <c r="C54" s="26" t="s">
        <v>26</v>
      </c>
      <c r="D54" s="18" t="s">
        <v>6</v>
      </c>
      <c r="E54" s="31">
        <v>8.3200000000000021</v>
      </c>
      <c r="F54" s="108"/>
      <c r="G54" s="87">
        <f>ROUND(E54*F54,2)</f>
        <v>0</v>
      </c>
    </row>
    <row r="55" spans="1:7" x14ac:dyDescent="0.25">
      <c r="A55" s="21"/>
      <c r="B55" s="16"/>
      <c r="C55" s="26"/>
      <c r="D55" s="18"/>
      <c r="E55" s="31"/>
      <c r="F55" s="108"/>
      <c r="G55" s="87"/>
    </row>
    <row r="56" spans="1:7" ht="45.6" x14ac:dyDescent="0.25">
      <c r="A56" s="29" t="s">
        <v>24</v>
      </c>
      <c r="B56" s="16">
        <f>B54+1</f>
        <v>2</v>
      </c>
      <c r="C56" s="26" t="s">
        <v>25</v>
      </c>
      <c r="D56" s="18" t="s">
        <v>6</v>
      </c>
      <c r="E56" s="31">
        <v>8.3200000000000021</v>
      </c>
      <c r="F56" s="108"/>
      <c r="G56" s="87">
        <f>ROUND(E56*F56,2)</f>
        <v>0</v>
      </c>
    </row>
    <row r="57" spans="1:7" x14ac:dyDescent="0.25">
      <c r="A57" s="29"/>
      <c r="B57" s="16"/>
      <c r="C57" s="26"/>
      <c r="D57" s="18"/>
      <c r="E57" s="31"/>
      <c r="F57" s="108"/>
      <c r="G57" s="87"/>
    </row>
    <row r="58" spans="1:7" x14ac:dyDescent="0.25">
      <c r="A58" s="34"/>
      <c r="B58" s="35"/>
      <c r="C58" s="20" t="s">
        <v>12</v>
      </c>
      <c r="D58" s="18"/>
      <c r="E58" s="31"/>
      <c r="F58" s="108"/>
      <c r="G58" s="87"/>
    </row>
    <row r="59" spans="1:7" ht="45.6" x14ac:dyDescent="0.25">
      <c r="A59" s="29" t="s">
        <v>24</v>
      </c>
      <c r="B59" s="16">
        <f>B56+1</f>
        <v>3</v>
      </c>
      <c r="C59" s="17" t="s">
        <v>28</v>
      </c>
      <c r="D59" s="18" t="s">
        <v>10</v>
      </c>
      <c r="E59" s="31">
        <v>30</v>
      </c>
      <c r="F59" s="108"/>
      <c r="G59" s="87">
        <f>ROUND(E59*F59,2)</f>
        <v>0</v>
      </c>
    </row>
    <row r="60" spans="1:7" x14ac:dyDescent="0.25">
      <c r="A60" s="15"/>
      <c r="B60" s="16"/>
      <c r="C60" s="22"/>
      <c r="D60" s="18"/>
      <c r="E60" s="18"/>
      <c r="F60" s="108"/>
      <c r="G60" s="87"/>
    </row>
    <row r="61" spans="1:7" x14ac:dyDescent="0.25">
      <c r="A61" s="32" t="s">
        <v>23</v>
      </c>
      <c r="B61" s="32"/>
      <c r="C61" s="17"/>
      <c r="D61" s="33"/>
      <c r="E61" s="33"/>
      <c r="F61" s="108"/>
      <c r="G61" s="88"/>
    </row>
    <row r="62" spans="1:7" x14ac:dyDescent="0.25">
      <c r="A62" s="34"/>
      <c r="B62" s="35"/>
      <c r="C62" s="17" t="s">
        <v>8</v>
      </c>
      <c r="D62" s="33"/>
      <c r="E62" s="33"/>
      <c r="F62" s="108"/>
      <c r="G62" s="89">
        <f>SUM(G53:G60)</f>
        <v>0</v>
      </c>
    </row>
    <row r="63" spans="1:7" x14ac:dyDescent="0.25">
      <c r="A63" s="32" t="s">
        <v>23</v>
      </c>
      <c r="B63" s="32"/>
      <c r="C63" s="17"/>
      <c r="D63" s="33"/>
      <c r="E63" s="33"/>
      <c r="F63" s="108"/>
      <c r="G63" s="88"/>
    </row>
    <row r="64" spans="1:7" x14ac:dyDescent="0.25">
      <c r="A64" s="32"/>
      <c r="B64" s="32"/>
      <c r="C64" s="17"/>
      <c r="D64" s="33"/>
      <c r="E64" s="33"/>
      <c r="F64" s="108"/>
      <c r="G64" s="87"/>
    </row>
    <row r="65" spans="1:7" x14ac:dyDescent="0.25">
      <c r="A65" s="15"/>
      <c r="B65" s="16"/>
      <c r="C65" s="17" t="s">
        <v>63</v>
      </c>
      <c r="D65" s="33"/>
      <c r="E65" s="33"/>
      <c r="F65" s="108"/>
      <c r="G65" s="87"/>
    </row>
    <row r="66" spans="1:7" x14ac:dyDescent="0.25">
      <c r="A66" s="15"/>
      <c r="B66" s="16"/>
      <c r="C66" s="17"/>
      <c r="D66" s="33"/>
      <c r="E66" s="33"/>
      <c r="F66" s="108"/>
      <c r="G66" s="87"/>
    </row>
    <row r="67" spans="1:7" x14ac:dyDescent="0.25">
      <c r="A67" s="15"/>
      <c r="B67" s="16"/>
      <c r="C67" s="17"/>
      <c r="D67" s="18"/>
      <c r="E67" s="18"/>
      <c r="F67" s="108"/>
      <c r="G67" s="87"/>
    </row>
    <row r="68" spans="1:7" ht="22.8" x14ac:dyDescent="0.25">
      <c r="A68" s="29" t="s">
        <v>64</v>
      </c>
      <c r="B68" s="16">
        <f>+B65+1</f>
        <v>1</v>
      </c>
      <c r="C68" s="17" t="s">
        <v>50</v>
      </c>
      <c r="D68" s="18" t="s">
        <v>7</v>
      </c>
      <c r="E68" s="31">
        <v>23.130000000000003</v>
      </c>
      <c r="F68" s="108"/>
      <c r="G68" s="87">
        <f>ROUND(E68*F68,2)</f>
        <v>0</v>
      </c>
    </row>
    <row r="69" spans="1:7" x14ac:dyDescent="0.25">
      <c r="A69" s="15"/>
      <c r="B69" s="16"/>
      <c r="C69" s="17"/>
      <c r="D69" s="18"/>
      <c r="E69" s="31"/>
      <c r="F69" s="108"/>
      <c r="G69" s="87"/>
    </row>
    <row r="70" spans="1:7" x14ac:dyDescent="0.25">
      <c r="A70" s="29" t="s">
        <v>64</v>
      </c>
      <c r="B70" s="16">
        <f>+B68+1</f>
        <v>2</v>
      </c>
      <c r="C70" s="17" t="s">
        <v>51</v>
      </c>
      <c r="D70" s="18" t="s">
        <v>7</v>
      </c>
      <c r="E70" s="31">
        <v>23.130000000000003</v>
      </c>
      <c r="F70" s="108"/>
      <c r="G70" s="87">
        <f>ROUND(E70*F70,2)</f>
        <v>0</v>
      </c>
    </row>
    <row r="71" spans="1:7" x14ac:dyDescent="0.25">
      <c r="A71" s="15"/>
      <c r="B71" s="16"/>
      <c r="C71" s="25"/>
      <c r="D71" s="18"/>
      <c r="E71" s="31"/>
      <c r="F71" s="108"/>
      <c r="G71" s="87"/>
    </row>
    <row r="72" spans="1:7" ht="38.25" customHeight="1" x14ac:dyDescent="0.25">
      <c r="A72" s="29" t="s">
        <v>64</v>
      </c>
      <c r="B72" s="16">
        <f>+B70+1</f>
        <v>3</v>
      </c>
      <c r="C72" s="17" t="s">
        <v>139</v>
      </c>
      <c r="D72" s="18"/>
      <c r="E72" s="31"/>
      <c r="F72" s="108"/>
      <c r="G72" s="87"/>
    </row>
    <row r="73" spans="1:7" x14ac:dyDescent="0.25">
      <c r="A73" s="29"/>
      <c r="B73" s="16"/>
      <c r="C73" s="25" t="s">
        <v>29</v>
      </c>
      <c r="D73" s="18" t="s">
        <v>7</v>
      </c>
      <c r="E73" s="31">
        <v>37</v>
      </c>
      <c r="F73" s="108"/>
      <c r="G73" s="87">
        <f>ROUND(E73*F73,2)</f>
        <v>0</v>
      </c>
    </row>
    <row r="74" spans="1:7" x14ac:dyDescent="0.25">
      <c r="A74" s="15"/>
      <c r="B74" s="16"/>
      <c r="C74" s="25"/>
      <c r="D74" s="18"/>
      <c r="E74" s="31"/>
      <c r="F74" s="108"/>
      <c r="G74" s="87"/>
    </row>
    <row r="75" spans="1:7" ht="22.8" x14ac:dyDescent="0.25">
      <c r="A75" s="29" t="s">
        <v>64</v>
      </c>
      <c r="B75" s="16">
        <f>+B72+1</f>
        <v>4</v>
      </c>
      <c r="C75" s="101" t="s">
        <v>132</v>
      </c>
      <c r="D75" s="18" t="s">
        <v>9</v>
      </c>
      <c r="E75" s="31">
        <v>13</v>
      </c>
      <c r="F75" s="108"/>
      <c r="G75" s="87">
        <f>ROUND(E75*F75,2)</f>
        <v>0</v>
      </c>
    </row>
    <row r="76" spans="1:7" x14ac:dyDescent="0.25">
      <c r="A76" s="15"/>
      <c r="B76" s="16"/>
      <c r="C76" s="17"/>
      <c r="D76" s="18"/>
      <c r="E76" s="18"/>
      <c r="F76" s="108"/>
      <c r="G76" s="87"/>
    </row>
    <row r="77" spans="1:7" x14ac:dyDescent="0.25">
      <c r="A77" s="32" t="s">
        <v>23</v>
      </c>
      <c r="B77" s="32"/>
      <c r="C77" s="17"/>
      <c r="D77" s="33"/>
      <c r="E77" s="33"/>
      <c r="F77" s="108"/>
      <c r="G77" s="88"/>
    </row>
    <row r="78" spans="1:7" x14ac:dyDescent="0.25">
      <c r="A78" s="34"/>
      <c r="B78" s="35"/>
      <c r="C78" s="17" t="s">
        <v>8</v>
      </c>
      <c r="D78" s="33"/>
      <c r="E78" s="33"/>
      <c r="F78" s="108"/>
      <c r="G78" s="89">
        <f>SUM(G67:G76)</f>
        <v>0</v>
      </c>
    </row>
    <row r="79" spans="1:7" x14ac:dyDescent="0.25">
      <c r="A79" s="32" t="s">
        <v>23</v>
      </c>
      <c r="B79" s="32"/>
      <c r="C79" s="17"/>
      <c r="D79" s="33"/>
      <c r="E79" s="33"/>
      <c r="F79" s="108"/>
      <c r="G79" s="88"/>
    </row>
    <row r="80" spans="1:7" x14ac:dyDescent="0.25">
      <c r="A80" s="15"/>
      <c r="B80" s="16"/>
      <c r="C80" s="20"/>
      <c r="D80" s="27"/>
      <c r="E80" s="27"/>
      <c r="F80" s="108"/>
      <c r="G80" s="87"/>
    </row>
    <row r="81" spans="1:7" x14ac:dyDescent="0.25">
      <c r="A81" s="15"/>
      <c r="B81" s="16"/>
      <c r="C81" s="17" t="s">
        <v>13</v>
      </c>
      <c r="D81" s="33" t="s">
        <v>5</v>
      </c>
      <c r="E81" s="33"/>
      <c r="F81" s="108"/>
      <c r="G81" s="87"/>
    </row>
    <row r="82" spans="1:7" x14ac:dyDescent="0.25">
      <c r="A82" s="32"/>
      <c r="B82" s="32"/>
      <c r="C82" s="17"/>
      <c r="D82" s="33"/>
      <c r="E82" s="33"/>
      <c r="F82" s="108"/>
      <c r="G82" s="87"/>
    </row>
    <row r="83" spans="1:7" x14ac:dyDescent="0.25">
      <c r="A83" s="41"/>
      <c r="B83" s="42"/>
      <c r="C83" s="22" t="s">
        <v>53</v>
      </c>
      <c r="D83" s="33"/>
      <c r="E83" s="33"/>
      <c r="F83" s="108"/>
      <c r="G83" s="87"/>
    </row>
    <row r="84" spans="1:7" x14ac:dyDescent="0.25">
      <c r="A84" s="43"/>
      <c r="B84" s="36"/>
      <c r="C84" s="44"/>
      <c r="D84" s="18"/>
      <c r="E84" s="18"/>
      <c r="F84" s="108"/>
      <c r="G84" s="87"/>
    </row>
    <row r="85" spans="1:7" ht="101.25" customHeight="1" x14ac:dyDescent="0.25">
      <c r="A85" s="45" t="s">
        <v>65</v>
      </c>
      <c r="B85" s="36">
        <v>1</v>
      </c>
      <c r="C85" s="22" t="s">
        <v>96</v>
      </c>
      <c r="D85" s="18" t="s">
        <v>9</v>
      </c>
      <c r="E85" s="31">
        <v>13</v>
      </c>
      <c r="F85" s="108"/>
      <c r="G85" s="87">
        <f>ROUND(E85*F85,2)</f>
        <v>0</v>
      </c>
    </row>
    <row r="86" spans="1:7" x14ac:dyDescent="0.25">
      <c r="A86" s="43"/>
      <c r="B86" s="36"/>
      <c r="C86" s="44"/>
      <c r="D86" s="18"/>
      <c r="E86" s="31"/>
      <c r="F86" s="108"/>
      <c r="G86" s="87"/>
    </row>
    <row r="87" spans="1:7" x14ac:dyDescent="0.25">
      <c r="A87" s="32" t="s">
        <v>15</v>
      </c>
      <c r="B87" s="32"/>
      <c r="C87" s="17"/>
      <c r="D87" s="33"/>
      <c r="E87" s="31"/>
      <c r="F87" s="108"/>
      <c r="G87" s="87"/>
    </row>
    <row r="88" spans="1:7" x14ac:dyDescent="0.25">
      <c r="A88" s="46"/>
      <c r="B88" s="40"/>
      <c r="C88" s="17" t="s">
        <v>8</v>
      </c>
      <c r="D88" s="33"/>
      <c r="E88" s="31"/>
      <c r="F88" s="108"/>
      <c r="G88" s="90">
        <f>SUM(G85:G86)</f>
        <v>0</v>
      </c>
    </row>
    <row r="89" spans="1:7" x14ac:dyDescent="0.25">
      <c r="A89" s="32" t="s">
        <v>15</v>
      </c>
      <c r="B89" s="32"/>
      <c r="C89" s="17"/>
      <c r="D89" s="33"/>
      <c r="E89" s="31"/>
      <c r="F89" s="108"/>
      <c r="G89" s="87"/>
    </row>
    <row r="90" spans="1:7" x14ac:dyDescent="0.25">
      <c r="A90" s="15"/>
      <c r="B90" s="16"/>
      <c r="C90" s="17"/>
      <c r="D90" s="33"/>
      <c r="E90" s="31"/>
      <c r="F90" s="108"/>
      <c r="G90" s="87"/>
    </row>
    <row r="91" spans="1:7" x14ac:dyDescent="0.25">
      <c r="A91" s="15"/>
      <c r="B91" s="16"/>
      <c r="C91" s="17" t="s">
        <v>66</v>
      </c>
      <c r="D91" s="33"/>
      <c r="E91" s="31"/>
      <c r="F91" s="108"/>
      <c r="G91" s="87"/>
    </row>
    <row r="92" spans="1:7" x14ac:dyDescent="0.25">
      <c r="A92" s="15"/>
      <c r="B92" s="16"/>
      <c r="C92" s="17"/>
      <c r="D92" s="18"/>
      <c r="E92" s="31"/>
      <c r="F92" s="108"/>
      <c r="G92" s="87"/>
    </row>
    <row r="93" spans="1:7" ht="57" x14ac:dyDescent="0.25">
      <c r="A93" s="29" t="s">
        <v>67</v>
      </c>
      <c r="B93" s="16">
        <f>B90+1</f>
        <v>1</v>
      </c>
      <c r="C93" s="17" t="s">
        <v>52</v>
      </c>
      <c r="D93" s="18" t="s">
        <v>6</v>
      </c>
      <c r="E93" s="31">
        <v>65</v>
      </c>
      <c r="F93" s="108"/>
      <c r="G93" s="87">
        <f>ROUND(E93*F93,2)</f>
        <v>0</v>
      </c>
    </row>
    <row r="94" spans="1:7" x14ac:dyDescent="0.25">
      <c r="A94" s="15"/>
      <c r="B94" s="16"/>
      <c r="C94" s="17"/>
      <c r="D94" s="18"/>
      <c r="E94" s="31"/>
      <c r="F94" s="108"/>
      <c r="G94" s="87"/>
    </row>
    <row r="95" spans="1:7" ht="34.200000000000003" x14ac:dyDescent="0.25">
      <c r="A95" s="29" t="s">
        <v>67</v>
      </c>
      <c r="B95" s="16">
        <f>B93+1</f>
        <v>2</v>
      </c>
      <c r="C95" s="17" t="s">
        <v>37</v>
      </c>
      <c r="D95" s="18" t="s">
        <v>7</v>
      </c>
      <c r="E95" s="31">
        <v>62.4</v>
      </c>
      <c r="F95" s="108"/>
      <c r="G95" s="87">
        <f>ROUND(E95*F95,2)</f>
        <v>0</v>
      </c>
    </row>
    <row r="96" spans="1:7" x14ac:dyDescent="0.25">
      <c r="A96" s="29"/>
      <c r="B96" s="16"/>
      <c r="C96" s="17"/>
      <c r="D96" s="18"/>
      <c r="E96" s="31"/>
      <c r="F96" s="108"/>
      <c r="G96" s="87"/>
    </row>
    <row r="97" spans="1:7" ht="45.6" x14ac:dyDescent="0.25">
      <c r="A97" s="29" t="s">
        <v>67</v>
      </c>
      <c r="B97" s="16">
        <f>+B95+1</f>
        <v>3</v>
      </c>
      <c r="C97" s="17" t="s">
        <v>35</v>
      </c>
      <c r="D97" s="18"/>
      <c r="E97" s="31"/>
      <c r="F97" s="108"/>
      <c r="G97" s="87"/>
    </row>
    <row r="98" spans="1:7" x14ac:dyDescent="0.25">
      <c r="A98" s="29"/>
      <c r="B98" s="16"/>
      <c r="C98" s="17" t="s">
        <v>16</v>
      </c>
      <c r="D98" s="18" t="s">
        <v>6</v>
      </c>
      <c r="E98" s="31">
        <v>53.32</v>
      </c>
      <c r="F98" s="108"/>
      <c r="G98" s="87">
        <f>ROUND(E98*F98,2)</f>
        <v>0</v>
      </c>
    </row>
    <row r="99" spans="1:7" x14ac:dyDescent="0.25">
      <c r="A99" s="15"/>
      <c r="B99" s="16"/>
      <c r="C99" s="17"/>
      <c r="D99" s="18"/>
      <c r="E99" s="31"/>
      <c r="F99" s="108"/>
      <c r="G99" s="87"/>
    </row>
    <row r="100" spans="1:7" ht="79.8" x14ac:dyDescent="0.25">
      <c r="A100" s="29" t="s">
        <v>67</v>
      </c>
      <c r="B100" s="16">
        <f>B97+1</f>
        <v>4</v>
      </c>
      <c r="C100" s="17" t="s">
        <v>36</v>
      </c>
      <c r="D100" s="18" t="s">
        <v>6</v>
      </c>
      <c r="E100" s="31">
        <v>267.27</v>
      </c>
      <c r="F100" s="108"/>
      <c r="G100" s="87">
        <f>ROUND(E100*F100,2)</f>
        <v>0</v>
      </c>
    </row>
    <row r="101" spans="1:7" x14ac:dyDescent="0.25">
      <c r="A101" s="15"/>
      <c r="B101" s="16"/>
      <c r="C101" s="17"/>
      <c r="D101" s="18"/>
      <c r="E101" s="31"/>
      <c r="F101" s="108"/>
      <c r="G101" s="87"/>
    </row>
    <row r="102" spans="1:7" x14ac:dyDescent="0.25">
      <c r="A102" s="32" t="s">
        <v>15</v>
      </c>
      <c r="B102" s="32"/>
      <c r="C102" s="17"/>
      <c r="D102" s="33"/>
      <c r="E102" s="31"/>
      <c r="F102" s="108"/>
      <c r="G102" s="87"/>
    </row>
    <row r="103" spans="1:7" x14ac:dyDescent="0.25">
      <c r="A103" s="34"/>
      <c r="B103" s="35"/>
      <c r="C103" s="17" t="s">
        <v>8</v>
      </c>
      <c r="D103" s="33"/>
      <c r="E103" s="31"/>
      <c r="F103" s="108"/>
      <c r="G103" s="89">
        <f>SUM(G93:G101)</f>
        <v>0</v>
      </c>
    </row>
    <row r="104" spans="1:7" x14ac:dyDescent="0.25">
      <c r="A104" s="32" t="s">
        <v>15</v>
      </c>
      <c r="B104" s="32"/>
      <c r="C104" s="17"/>
      <c r="D104" s="33"/>
      <c r="E104" s="31"/>
      <c r="F104" s="108"/>
      <c r="G104" s="87"/>
    </row>
    <row r="105" spans="1:7" x14ac:dyDescent="0.25">
      <c r="A105" s="15"/>
      <c r="B105" s="16"/>
      <c r="C105" s="17"/>
      <c r="D105" s="33"/>
      <c r="E105" s="31"/>
      <c r="F105" s="108"/>
      <c r="G105" s="87"/>
    </row>
    <row r="106" spans="1:7" x14ac:dyDescent="0.25">
      <c r="A106" s="15"/>
      <c r="B106" s="16"/>
      <c r="C106" s="17" t="s">
        <v>77</v>
      </c>
      <c r="D106" s="33"/>
      <c r="E106" s="31"/>
      <c r="F106" s="108"/>
      <c r="G106" s="87"/>
    </row>
    <row r="107" spans="1:7" x14ac:dyDescent="0.25">
      <c r="A107" s="15"/>
      <c r="B107" s="16"/>
      <c r="C107" s="17"/>
      <c r="D107" s="18"/>
      <c r="E107" s="31"/>
      <c r="F107" s="108"/>
      <c r="G107" s="87"/>
    </row>
    <row r="108" spans="1:7" ht="57" x14ac:dyDescent="0.25">
      <c r="A108" s="29" t="s">
        <v>33</v>
      </c>
      <c r="B108" s="16">
        <f>1+B106</f>
        <v>1</v>
      </c>
      <c r="C108" s="39" t="s">
        <v>34</v>
      </c>
      <c r="D108" s="47" t="s">
        <v>6</v>
      </c>
      <c r="E108" s="31">
        <v>58.65</v>
      </c>
      <c r="F108" s="108"/>
      <c r="G108" s="87">
        <f>ROUND(E108*F108,2)</f>
        <v>0</v>
      </c>
    </row>
    <row r="109" spans="1:7" x14ac:dyDescent="0.25">
      <c r="A109" s="15"/>
      <c r="B109" s="16"/>
      <c r="C109" s="17"/>
      <c r="D109" s="18"/>
      <c r="E109" s="31"/>
      <c r="F109" s="108"/>
      <c r="G109" s="87"/>
    </row>
    <row r="110" spans="1:7" ht="57" x14ac:dyDescent="0.25">
      <c r="A110" s="29" t="s">
        <v>33</v>
      </c>
      <c r="B110" s="16">
        <f>1+B108</f>
        <v>2</v>
      </c>
      <c r="C110" s="39" t="s">
        <v>126</v>
      </c>
      <c r="D110" s="47" t="s">
        <v>6</v>
      </c>
      <c r="E110" s="31">
        <v>94.47</v>
      </c>
      <c r="F110" s="108"/>
      <c r="G110" s="87">
        <f>ROUND(E110*F110,2)</f>
        <v>0</v>
      </c>
    </row>
    <row r="111" spans="1:7" x14ac:dyDescent="0.25">
      <c r="A111" s="15"/>
      <c r="B111" s="16"/>
      <c r="C111" s="25"/>
      <c r="D111" s="18"/>
      <c r="E111" s="31"/>
      <c r="F111" s="108"/>
      <c r="G111" s="87"/>
    </row>
    <row r="112" spans="1:7" x14ac:dyDescent="0.25">
      <c r="A112" s="32" t="s">
        <v>15</v>
      </c>
      <c r="B112" s="32"/>
      <c r="C112" s="17"/>
      <c r="D112" s="33"/>
      <c r="E112" s="31"/>
      <c r="F112" s="108"/>
      <c r="G112" s="87"/>
    </row>
    <row r="113" spans="1:9" x14ac:dyDescent="0.25">
      <c r="A113" s="34"/>
      <c r="B113" s="35"/>
      <c r="C113" s="17" t="s">
        <v>8</v>
      </c>
      <c r="D113" s="33"/>
      <c r="E113" s="31"/>
      <c r="F113" s="108"/>
      <c r="G113" s="89">
        <f>SUM(G108:G111)</f>
        <v>0</v>
      </c>
    </row>
    <row r="114" spans="1:9" x14ac:dyDescent="0.25">
      <c r="A114" s="32" t="s">
        <v>15</v>
      </c>
      <c r="B114" s="32"/>
      <c r="C114" s="17"/>
      <c r="D114" s="33"/>
      <c r="E114" s="31"/>
      <c r="F114" s="108"/>
      <c r="G114" s="87"/>
    </row>
    <row r="115" spans="1:9" x14ac:dyDescent="0.25">
      <c r="A115" s="32"/>
      <c r="B115" s="32"/>
      <c r="C115" s="17"/>
      <c r="D115" s="33"/>
      <c r="E115" s="31"/>
      <c r="F115" s="108"/>
      <c r="G115" s="87"/>
    </row>
    <row r="116" spans="1:9" x14ac:dyDescent="0.25">
      <c r="A116" s="32"/>
      <c r="B116" s="32"/>
      <c r="C116" s="17"/>
      <c r="D116" s="33"/>
      <c r="E116" s="31"/>
      <c r="F116" s="108"/>
      <c r="G116" s="87"/>
    </row>
    <row r="117" spans="1:9" x14ac:dyDescent="0.25">
      <c r="A117" s="15"/>
      <c r="B117" s="16"/>
      <c r="C117" s="17" t="s">
        <v>78</v>
      </c>
      <c r="D117" s="33"/>
      <c r="E117" s="31"/>
      <c r="F117" s="108"/>
      <c r="G117" s="87"/>
    </row>
    <row r="118" spans="1:9" x14ac:dyDescent="0.25">
      <c r="A118" s="15"/>
      <c r="B118" s="16"/>
      <c r="C118" s="25"/>
      <c r="D118" s="18"/>
      <c r="E118" s="31"/>
      <c r="F118" s="108"/>
      <c r="G118" s="87"/>
    </row>
    <row r="119" spans="1:9" ht="79.8" x14ac:dyDescent="0.25">
      <c r="A119" s="29" t="s">
        <v>30</v>
      </c>
      <c r="B119" s="16">
        <f>+B117+1</f>
        <v>1</v>
      </c>
      <c r="C119" s="17" t="s">
        <v>90</v>
      </c>
      <c r="D119" s="18" t="s">
        <v>6</v>
      </c>
      <c r="E119" s="31">
        <v>58.65</v>
      </c>
      <c r="F119" s="108"/>
      <c r="G119" s="87">
        <f>ROUND(E119*F119,2)</f>
        <v>0</v>
      </c>
    </row>
    <row r="120" spans="1:9" x14ac:dyDescent="0.25">
      <c r="A120" s="15"/>
      <c r="B120" s="16"/>
      <c r="C120" s="25"/>
      <c r="D120" s="18"/>
      <c r="E120" s="31"/>
      <c r="F120" s="108"/>
      <c r="G120" s="87"/>
      <c r="I120" s="84"/>
    </row>
    <row r="121" spans="1:9" ht="79.8" x14ac:dyDescent="0.25">
      <c r="A121" s="29" t="s">
        <v>30</v>
      </c>
      <c r="B121" s="16">
        <f>+B119+1</f>
        <v>2</v>
      </c>
      <c r="C121" s="17" t="s">
        <v>127</v>
      </c>
      <c r="D121" s="18" t="s">
        <v>6</v>
      </c>
      <c r="E121" s="31">
        <v>26.37</v>
      </c>
      <c r="F121" s="108"/>
      <c r="G121" s="87">
        <f>ROUND(E121*F121,2)</f>
        <v>0</v>
      </c>
    </row>
    <row r="122" spans="1:9" x14ac:dyDescent="0.25">
      <c r="A122" s="15"/>
      <c r="B122" s="16"/>
      <c r="C122" s="17"/>
      <c r="D122" s="33"/>
      <c r="E122" s="31"/>
      <c r="F122" s="108"/>
      <c r="G122" s="91"/>
    </row>
    <row r="123" spans="1:9" ht="45.6" x14ac:dyDescent="0.25">
      <c r="A123" s="29" t="s">
        <v>30</v>
      </c>
      <c r="B123" s="16">
        <f>+B121+1</f>
        <v>3</v>
      </c>
      <c r="C123" s="83" t="s">
        <v>98</v>
      </c>
      <c r="D123" s="30" t="s">
        <v>6</v>
      </c>
      <c r="E123" s="31">
        <v>58.65</v>
      </c>
      <c r="F123" s="108"/>
      <c r="G123" s="87">
        <f>ROUND(E123*F123,2)</f>
        <v>0</v>
      </c>
    </row>
    <row r="124" spans="1:9" x14ac:dyDescent="0.25">
      <c r="A124" s="15"/>
      <c r="B124" s="16"/>
      <c r="C124" s="17"/>
      <c r="D124" s="33"/>
      <c r="E124" s="31"/>
      <c r="F124" s="108"/>
      <c r="G124" s="91"/>
    </row>
    <row r="125" spans="1:9" ht="45.6" x14ac:dyDescent="0.25">
      <c r="A125" s="29" t="s">
        <v>30</v>
      </c>
      <c r="B125" s="16">
        <f>+B123+1</f>
        <v>4</v>
      </c>
      <c r="C125" s="83" t="s">
        <v>128</v>
      </c>
      <c r="D125" s="30" t="s">
        <v>6</v>
      </c>
      <c r="E125" s="31">
        <v>26.37</v>
      </c>
      <c r="F125" s="108"/>
      <c r="G125" s="87">
        <f>ROUND(E125*F125,2)</f>
        <v>0</v>
      </c>
    </row>
    <row r="126" spans="1:9" x14ac:dyDescent="0.25">
      <c r="A126" s="15"/>
      <c r="B126" s="16"/>
      <c r="C126" s="26"/>
      <c r="D126" s="18"/>
      <c r="E126" s="31"/>
      <c r="F126" s="108"/>
      <c r="G126" s="87"/>
    </row>
    <row r="127" spans="1:9" x14ac:dyDescent="0.25">
      <c r="A127" s="32" t="s">
        <v>15</v>
      </c>
      <c r="B127" s="32"/>
      <c r="C127" s="17"/>
      <c r="D127" s="33"/>
      <c r="E127" s="31"/>
      <c r="F127" s="108"/>
      <c r="G127" s="87"/>
    </row>
    <row r="128" spans="1:9" x14ac:dyDescent="0.25">
      <c r="A128" s="34"/>
      <c r="B128" s="35"/>
      <c r="C128" s="26" t="s">
        <v>8</v>
      </c>
      <c r="D128" s="33"/>
      <c r="E128" s="31"/>
      <c r="F128" s="108"/>
      <c r="G128" s="89">
        <f>SUM(G119:G126)</f>
        <v>0</v>
      </c>
    </row>
    <row r="129" spans="1:7" x14ac:dyDescent="0.25">
      <c r="A129" s="32" t="s">
        <v>15</v>
      </c>
      <c r="B129" s="32"/>
      <c r="C129" s="17"/>
      <c r="D129" s="33"/>
      <c r="E129" s="31"/>
      <c r="F129" s="108"/>
      <c r="G129" s="87"/>
    </row>
    <row r="130" spans="1:7" x14ac:dyDescent="0.25">
      <c r="A130" s="32"/>
      <c r="B130" s="32"/>
      <c r="C130" s="17"/>
      <c r="D130" s="33"/>
      <c r="E130" s="31"/>
      <c r="F130" s="108"/>
      <c r="G130" s="87"/>
    </row>
    <row r="131" spans="1:7" x14ac:dyDescent="0.25">
      <c r="A131" s="15"/>
      <c r="B131" s="16"/>
      <c r="C131" s="17" t="s">
        <v>79</v>
      </c>
      <c r="D131" s="33"/>
      <c r="E131" s="31"/>
      <c r="F131" s="108"/>
      <c r="G131" s="91"/>
    </row>
    <row r="132" spans="1:7" x14ac:dyDescent="0.25">
      <c r="A132" s="15"/>
      <c r="B132" s="16"/>
      <c r="C132" s="17"/>
      <c r="D132" s="33"/>
      <c r="E132" s="31"/>
      <c r="F132" s="108"/>
      <c r="G132" s="91"/>
    </row>
    <row r="133" spans="1:7" ht="45.6" x14ac:dyDescent="0.25">
      <c r="A133" s="15"/>
      <c r="B133" s="16"/>
      <c r="C133" s="28" t="s">
        <v>123</v>
      </c>
      <c r="D133" s="18"/>
      <c r="E133" s="31"/>
      <c r="F133" s="108"/>
      <c r="G133" s="91"/>
    </row>
    <row r="134" spans="1:7" x14ac:dyDescent="0.25">
      <c r="A134" s="15"/>
      <c r="B134" s="16"/>
      <c r="C134" s="17"/>
      <c r="D134" s="33"/>
      <c r="E134" s="31"/>
      <c r="F134" s="108"/>
      <c r="G134" s="91"/>
    </row>
    <row r="135" spans="1:7" ht="68.400000000000006" x14ac:dyDescent="0.25">
      <c r="A135" s="29" t="s">
        <v>80</v>
      </c>
      <c r="B135" s="16">
        <f>+B131+1</f>
        <v>1</v>
      </c>
      <c r="C135" s="83" t="s">
        <v>129</v>
      </c>
      <c r="D135" s="30" t="s">
        <v>6</v>
      </c>
      <c r="E135" s="31">
        <v>241.38</v>
      </c>
      <c r="F135" s="108"/>
      <c r="G135" s="87">
        <f>ROUND(E135*F135,2)</f>
        <v>0</v>
      </c>
    </row>
    <row r="136" spans="1:7" x14ac:dyDescent="0.25">
      <c r="A136" s="38"/>
      <c r="B136" s="37"/>
      <c r="C136" s="79"/>
      <c r="D136" s="30"/>
      <c r="E136" s="31"/>
      <c r="F136" s="108"/>
      <c r="G136" s="87"/>
    </row>
    <row r="137" spans="1:7" ht="91.2" x14ac:dyDescent="0.25">
      <c r="A137" s="29" t="s">
        <v>80</v>
      </c>
      <c r="B137" s="16">
        <f>B135+1</f>
        <v>2</v>
      </c>
      <c r="C137" s="83" t="s">
        <v>124</v>
      </c>
      <c r="D137" s="30" t="s">
        <v>6</v>
      </c>
      <c r="E137" s="31">
        <v>267.27</v>
      </c>
      <c r="F137" s="108"/>
      <c r="G137" s="87">
        <f>ROUND(E137*F137,2)</f>
        <v>0</v>
      </c>
    </row>
    <row r="138" spans="1:7" x14ac:dyDescent="0.25">
      <c r="A138" s="29"/>
      <c r="B138" s="16"/>
      <c r="C138" s="80"/>
      <c r="D138" s="30"/>
      <c r="E138" s="31"/>
      <c r="F138" s="108"/>
      <c r="G138" s="87"/>
    </row>
    <row r="139" spans="1:7" ht="140.25" customHeight="1" x14ac:dyDescent="0.25">
      <c r="A139" s="29" t="str">
        <f>+A137</f>
        <v>B5.</v>
      </c>
      <c r="B139" s="16">
        <f>+B137+1</f>
        <v>3</v>
      </c>
      <c r="C139" s="22" t="s">
        <v>138</v>
      </c>
      <c r="D139" s="18"/>
      <c r="E139" s="31"/>
      <c r="F139" s="108"/>
      <c r="G139" s="87"/>
    </row>
    <row r="140" spans="1:7" x14ac:dyDescent="0.25">
      <c r="A140" s="29"/>
      <c r="B140" s="81"/>
      <c r="C140" s="25"/>
      <c r="D140" s="30"/>
      <c r="E140" s="31"/>
      <c r="F140" s="108"/>
      <c r="G140" s="87"/>
    </row>
    <row r="141" spans="1:7" x14ac:dyDescent="0.25">
      <c r="A141" s="29" t="str">
        <f>+A139</f>
        <v>B5.</v>
      </c>
      <c r="B141" s="16" t="s">
        <v>81</v>
      </c>
      <c r="C141" s="22" t="s">
        <v>136</v>
      </c>
      <c r="D141" s="18" t="s">
        <v>9</v>
      </c>
      <c r="E141" s="31">
        <v>6</v>
      </c>
      <c r="F141" s="108"/>
      <c r="G141" s="87">
        <f t="shared" ref="G141:G143" si="3">ROUND(E141*F141,2)</f>
        <v>0</v>
      </c>
    </row>
    <row r="142" spans="1:7" x14ac:dyDescent="0.25">
      <c r="A142" s="29"/>
      <c r="B142" s="81"/>
      <c r="C142" s="25"/>
      <c r="D142" s="30"/>
      <c r="E142" s="31"/>
      <c r="F142" s="108"/>
      <c r="G142" s="87"/>
    </row>
    <row r="143" spans="1:7" x14ac:dyDescent="0.25">
      <c r="A143" s="29" t="str">
        <f>+A141</f>
        <v>B5.</v>
      </c>
      <c r="B143" s="16" t="s">
        <v>82</v>
      </c>
      <c r="C143" s="22" t="s">
        <v>137</v>
      </c>
      <c r="D143" s="18" t="s">
        <v>9</v>
      </c>
      <c r="E143" s="31">
        <v>7</v>
      </c>
      <c r="F143" s="108"/>
      <c r="G143" s="87">
        <f t="shared" si="3"/>
        <v>0</v>
      </c>
    </row>
    <row r="144" spans="1:7" x14ac:dyDescent="0.25">
      <c r="A144" s="29"/>
      <c r="B144" s="16"/>
      <c r="C144" s="22"/>
      <c r="D144" s="18"/>
      <c r="E144" s="31"/>
      <c r="F144" s="108"/>
      <c r="G144" s="87"/>
    </row>
    <row r="145" spans="1:7" x14ac:dyDescent="0.25">
      <c r="A145" s="32" t="s">
        <v>32</v>
      </c>
      <c r="B145" s="32"/>
      <c r="C145" s="17"/>
      <c r="D145" s="33"/>
      <c r="E145" s="31"/>
      <c r="F145" s="108"/>
      <c r="G145" s="87"/>
    </row>
    <row r="146" spans="1:7" x14ac:dyDescent="0.25">
      <c r="A146" s="34"/>
      <c r="B146" s="35"/>
      <c r="C146" s="17" t="s">
        <v>8</v>
      </c>
      <c r="D146" s="33"/>
      <c r="E146" s="31"/>
      <c r="F146" s="108"/>
      <c r="G146" s="87">
        <f>SUM(G135:G144)</f>
        <v>0</v>
      </c>
    </row>
    <row r="147" spans="1:7" x14ac:dyDescent="0.25">
      <c r="A147" s="32" t="s">
        <v>32</v>
      </c>
      <c r="B147" s="32"/>
      <c r="C147" s="17"/>
      <c r="D147" s="33"/>
      <c r="E147" s="31"/>
      <c r="F147" s="108"/>
      <c r="G147" s="87"/>
    </row>
    <row r="148" spans="1:7" x14ac:dyDescent="0.25">
      <c r="E148" s="31"/>
      <c r="F148" s="108"/>
      <c r="G148" s="87"/>
    </row>
    <row r="149" spans="1:7" x14ac:dyDescent="0.25">
      <c r="A149" s="15"/>
      <c r="B149" s="16"/>
      <c r="C149" s="17" t="s">
        <v>83</v>
      </c>
      <c r="D149" s="33"/>
      <c r="E149" s="31"/>
      <c r="F149" s="108"/>
      <c r="G149" s="87"/>
    </row>
    <row r="150" spans="1:7" x14ac:dyDescent="0.25">
      <c r="A150" s="15"/>
      <c r="B150" s="16"/>
      <c r="C150" s="17"/>
      <c r="D150" s="33"/>
      <c r="E150" s="31"/>
      <c r="F150" s="108"/>
      <c r="G150" s="87"/>
    </row>
    <row r="151" spans="1:7" ht="22.8" x14ac:dyDescent="0.25">
      <c r="A151" s="15" t="s">
        <v>17</v>
      </c>
      <c r="B151" s="16">
        <v>1</v>
      </c>
      <c r="C151" s="101" t="s">
        <v>135</v>
      </c>
      <c r="D151" s="18"/>
      <c r="E151" s="31"/>
      <c r="F151" s="108"/>
      <c r="G151" s="87">
        <f>ROUND(E151*F151,2)</f>
        <v>0</v>
      </c>
    </row>
    <row r="152" spans="1:7" x14ac:dyDescent="0.25">
      <c r="A152" s="102"/>
      <c r="B152" s="103" t="s">
        <v>68</v>
      </c>
      <c r="C152" s="101" t="s">
        <v>133</v>
      </c>
      <c r="D152" s="104" t="s">
        <v>7</v>
      </c>
      <c r="E152" s="105">
        <v>40</v>
      </c>
      <c r="F152" s="109"/>
      <c r="G152" s="106">
        <f>ROUND(E152*F152,2)</f>
        <v>0</v>
      </c>
    </row>
    <row r="153" spans="1:7" x14ac:dyDescent="0.25">
      <c r="A153" s="102"/>
      <c r="B153" s="103" t="s">
        <v>69</v>
      </c>
      <c r="C153" s="101" t="s">
        <v>134</v>
      </c>
      <c r="D153" s="104" t="s">
        <v>7</v>
      </c>
      <c r="E153" s="105">
        <v>122</v>
      </c>
      <c r="F153" s="109"/>
      <c r="G153" s="106">
        <f>ROUND(E153*F153,2)</f>
        <v>0</v>
      </c>
    </row>
    <row r="154" spans="1:7" x14ac:dyDescent="0.25">
      <c r="A154" s="15"/>
      <c r="B154" s="16"/>
      <c r="C154" s="22"/>
      <c r="E154" s="31"/>
      <c r="F154" s="108"/>
      <c r="G154" s="87"/>
    </row>
    <row r="155" spans="1:7" x14ac:dyDescent="0.25">
      <c r="A155" s="15" t="s">
        <v>17</v>
      </c>
      <c r="B155" s="16">
        <f>+B151+1</f>
        <v>2</v>
      </c>
      <c r="C155" s="17" t="s">
        <v>55</v>
      </c>
      <c r="D155" s="18" t="s">
        <v>54</v>
      </c>
      <c r="E155" s="31">
        <v>51</v>
      </c>
      <c r="F155" s="108"/>
      <c r="G155" s="87">
        <f>ROUND(E155*F155,2)</f>
        <v>0</v>
      </c>
    </row>
    <row r="156" spans="1:7" x14ac:dyDescent="0.25">
      <c r="A156" s="15"/>
      <c r="B156" s="16"/>
      <c r="C156" s="82"/>
      <c r="E156" s="31"/>
      <c r="F156" s="108"/>
      <c r="G156" s="87"/>
    </row>
    <row r="157" spans="1:7" ht="22.8" x14ac:dyDescent="0.25">
      <c r="A157" s="15" t="s">
        <v>17</v>
      </c>
      <c r="B157" s="16">
        <f>+B155+1</f>
        <v>3</v>
      </c>
      <c r="C157" s="17" t="s">
        <v>60</v>
      </c>
      <c r="D157" s="18" t="s">
        <v>54</v>
      </c>
      <c r="E157" s="31">
        <v>13</v>
      </c>
      <c r="F157" s="108"/>
      <c r="G157" s="87">
        <f>ROUND(E157*F157,2)</f>
        <v>0</v>
      </c>
    </row>
    <row r="158" spans="1:7" x14ac:dyDescent="0.25">
      <c r="A158" s="15"/>
      <c r="B158" s="16"/>
      <c r="C158" s="22"/>
      <c r="E158" s="31"/>
      <c r="F158" s="108"/>
      <c r="G158" s="87"/>
    </row>
    <row r="159" spans="1:7" x14ac:dyDescent="0.25">
      <c r="A159" s="15" t="s">
        <v>17</v>
      </c>
      <c r="B159" s="16">
        <f>+B157+1</f>
        <v>4</v>
      </c>
      <c r="C159" s="82" t="s">
        <v>56</v>
      </c>
      <c r="D159" s="18" t="s">
        <v>57</v>
      </c>
      <c r="E159" s="31">
        <v>10</v>
      </c>
      <c r="F159" s="108"/>
      <c r="G159" s="87">
        <f>ROUND(E159*F159,2)</f>
        <v>0</v>
      </c>
    </row>
    <row r="160" spans="1:7" x14ac:dyDescent="0.25">
      <c r="A160" s="15"/>
      <c r="B160" s="16"/>
      <c r="C160" s="82"/>
      <c r="E160" s="31"/>
      <c r="F160" s="108"/>
      <c r="G160" s="87"/>
    </row>
    <row r="161" spans="1:7" x14ac:dyDescent="0.25">
      <c r="A161" s="15" t="s">
        <v>17</v>
      </c>
      <c r="B161" s="16">
        <f>+B159+1</f>
        <v>5</v>
      </c>
      <c r="C161" s="82" t="s">
        <v>58</v>
      </c>
      <c r="D161" s="18" t="s">
        <v>59</v>
      </c>
      <c r="E161" s="31">
        <v>1</v>
      </c>
      <c r="F161" s="108"/>
      <c r="G161" s="87">
        <f>ROUND(E161*F161,2)</f>
        <v>0</v>
      </c>
    </row>
    <row r="162" spans="1:7" x14ac:dyDescent="0.25">
      <c r="A162" s="15"/>
      <c r="B162" s="16"/>
      <c r="C162" s="82"/>
      <c r="E162" s="31"/>
      <c r="F162" s="108"/>
      <c r="G162" s="87"/>
    </row>
    <row r="163" spans="1:7" ht="22.8" x14ac:dyDescent="0.25">
      <c r="A163" s="15" t="s">
        <v>17</v>
      </c>
      <c r="B163" s="16">
        <f>+B161+1</f>
        <v>6</v>
      </c>
      <c r="C163" s="82" t="s">
        <v>108</v>
      </c>
      <c r="D163" s="18" t="s">
        <v>59</v>
      </c>
      <c r="E163" s="31">
        <v>1</v>
      </c>
      <c r="F163" s="108"/>
      <c r="G163" s="87">
        <f>ROUND(E163*F163,2)</f>
        <v>0</v>
      </c>
    </row>
    <row r="164" spans="1:7" x14ac:dyDescent="0.25">
      <c r="A164" s="15"/>
      <c r="B164" s="16"/>
      <c r="C164" s="82"/>
      <c r="E164" s="31"/>
      <c r="F164" s="108"/>
      <c r="G164" s="87"/>
    </row>
    <row r="165" spans="1:7" x14ac:dyDescent="0.25">
      <c r="A165" s="15" t="s">
        <v>17</v>
      </c>
      <c r="B165" s="16">
        <f>+B163+1</f>
        <v>7</v>
      </c>
      <c r="C165" s="17" t="s">
        <v>62</v>
      </c>
      <c r="D165" s="18"/>
      <c r="E165" s="31"/>
      <c r="F165" s="108"/>
      <c r="G165" s="87"/>
    </row>
    <row r="166" spans="1:7" ht="34.200000000000003" x14ac:dyDescent="0.25">
      <c r="A166" s="15" t="s">
        <v>17</v>
      </c>
      <c r="B166" s="16" t="s">
        <v>84</v>
      </c>
      <c r="C166" s="17" t="s">
        <v>115</v>
      </c>
      <c r="D166" s="18" t="s">
        <v>9</v>
      </c>
      <c r="E166" s="31">
        <v>13</v>
      </c>
      <c r="F166" s="108"/>
      <c r="G166" s="87">
        <f t="shared" ref="G166:G173" si="4">ROUND(E166*F166,2)</f>
        <v>0</v>
      </c>
    </row>
    <row r="167" spans="1:7" ht="22.8" x14ac:dyDescent="0.25">
      <c r="A167" s="15" t="s">
        <v>17</v>
      </c>
      <c r="B167" s="16" t="s">
        <v>85</v>
      </c>
      <c r="C167" s="17" t="s">
        <v>116</v>
      </c>
      <c r="D167" s="18" t="s">
        <v>9</v>
      </c>
      <c r="E167" s="31">
        <v>13</v>
      </c>
      <c r="F167" s="108"/>
      <c r="G167" s="87">
        <f t="shared" ref="G167" si="5">ROUND(E167*F167,2)</f>
        <v>0</v>
      </c>
    </row>
    <row r="168" spans="1:7" ht="22.8" x14ac:dyDescent="0.25">
      <c r="A168" s="15" t="s">
        <v>17</v>
      </c>
      <c r="B168" s="16" t="s">
        <v>86</v>
      </c>
      <c r="C168" s="17" t="s">
        <v>117</v>
      </c>
      <c r="D168" s="18" t="s">
        <v>9</v>
      </c>
      <c r="E168" s="31">
        <v>19</v>
      </c>
      <c r="F168" s="108"/>
      <c r="G168" s="87">
        <f t="shared" si="4"/>
        <v>0</v>
      </c>
    </row>
    <row r="169" spans="1:7" ht="22.8" x14ac:dyDescent="0.25">
      <c r="A169" s="15" t="s">
        <v>17</v>
      </c>
      <c r="B169" s="16" t="s">
        <v>87</v>
      </c>
      <c r="C169" s="17" t="s">
        <v>118</v>
      </c>
      <c r="D169" s="18" t="s">
        <v>9</v>
      </c>
      <c r="E169" s="31">
        <v>19</v>
      </c>
      <c r="F169" s="108"/>
      <c r="G169" s="87">
        <f t="shared" si="4"/>
        <v>0</v>
      </c>
    </row>
    <row r="170" spans="1:7" ht="22.8" x14ac:dyDescent="0.25">
      <c r="A170" s="15" t="s">
        <v>17</v>
      </c>
      <c r="B170" s="16" t="s">
        <v>88</v>
      </c>
      <c r="C170" s="17" t="s">
        <v>111</v>
      </c>
      <c r="D170" s="18" t="s">
        <v>9</v>
      </c>
      <c r="E170" s="31">
        <v>13</v>
      </c>
      <c r="F170" s="108"/>
      <c r="G170" s="87">
        <f t="shared" si="4"/>
        <v>0</v>
      </c>
    </row>
    <row r="171" spans="1:7" ht="22.8" x14ac:dyDescent="0.25">
      <c r="A171" s="15" t="s">
        <v>17</v>
      </c>
      <c r="B171" s="16" t="s">
        <v>89</v>
      </c>
      <c r="C171" s="17" t="s">
        <v>112</v>
      </c>
      <c r="D171" s="18" t="s">
        <v>9</v>
      </c>
      <c r="E171" s="31">
        <v>19</v>
      </c>
      <c r="F171" s="108"/>
      <c r="G171" s="87">
        <f t="shared" si="4"/>
        <v>0</v>
      </c>
    </row>
    <row r="172" spans="1:7" ht="22.8" x14ac:dyDescent="0.25">
      <c r="A172" s="15" t="s">
        <v>17</v>
      </c>
      <c r="B172" s="16" t="s">
        <v>119</v>
      </c>
      <c r="C172" s="17" t="s">
        <v>113</v>
      </c>
      <c r="D172" s="18" t="s">
        <v>9</v>
      </c>
      <c r="E172" s="31">
        <v>13</v>
      </c>
      <c r="F172" s="108"/>
      <c r="G172" s="87">
        <f t="shared" si="4"/>
        <v>0</v>
      </c>
    </row>
    <row r="173" spans="1:7" x14ac:dyDescent="0.25">
      <c r="A173" s="15" t="s">
        <v>17</v>
      </c>
      <c r="B173" s="16" t="s">
        <v>142</v>
      </c>
      <c r="C173" s="17" t="s">
        <v>114</v>
      </c>
      <c r="D173" s="18" t="s">
        <v>9</v>
      </c>
      <c r="E173" s="31">
        <v>13</v>
      </c>
      <c r="F173" s="108"/>
      <c r="G173" s="87">
        <f t="shared" si="4"/>
        <v>0</v>
      </c>
    </row>
    <row r="174" spans="1:7" x14ac:dyDescent="0.25">
      <c r="A174" s="15"/>
      <c r="B174" s="16"/>
      <c r="C174" s="17"/>
      <c r="D174" s="18"/>
      <c r="E174" s="31"/>
      <c r="F174" s="108"/>
      <c r="G174" s="87"/>
    </row>
    <row r="175" spans="1:7" x14ac:dyDescent="0.25">
      <c r="A175" s="15" t="s">
        <v>17</v>
      </c>
      <c r="B175" s="16">
        <f>+B165+1</f>
        <v>8</v>
      </c>
      <c r="C175" s="82" t="s">
        <v>97</v>
      </c>
      <c r="D175" s="18" t="s">
        <v>59</v>
      </c>
      <c r="E175" s="31">
        <v>6</v>
      </c>
      <c r="F175" s="108"/>
      <c r="G175" s="87">
        <f>ROUND(E175*F175,2)</f>
        <v>0</v>
      </c>
    </row>
    <row r="176" spans="1:7" x14ac:dyDescent="0.25">
      <c r="A176" s="15"/>
      <c r="B176" s="16"/>
      <c r="C176" s="17"/>
      <c r="D176" s="18"/>
      <c r="E176" s="31"/>
      <c r="F176" s="108"/>
      <c r="G176" s="87"/>
    </row>
    <row r="177" spans="1:7" ht="22.8" x14ac:dyDescent="0.25">
      <c r="A177" s="15" t="s">
        <v>17</v>
      </c>
      <c r="B177" s="16">
        <f>+B175+1</f>
        <v>9</v>
      </c>
      <c r="C177" s="82" t="s">
        <v>110</v>
      </c>
      <c r="D177" s="18" t="s">
        <v>9</v>
      </c>
      <c r="E177" s="31">
        <v>13</v>
      </c>
      <c r="F177" s="108"/>
      <c r="G177" s="87">
        <f>ROUND(E177*F177,2)</f>
        <v>0</v>
      </c>
    </row>
    <row r="178" spans="1:7" x14ac:dyDescent="0.25">
      <c r="A178" s="15"/>
      <c r="B178" s="16"/>
      <c r="C178" s="17"/>
      <c r="D178" s="18"/>
      <c r="E178" s="31"/>
      <c r="F178" s="108"/>
      <c r="G178" s="87"/>
    </row>
    <row r="179" spans="1:7" x14ac:dyDescent="0.25">
      <c r="A179" s="15" t="s">
        <v>17</v>
      </c>
      <c r="B179" s="16">
        <f>+B177+1</f>
        <v>10</v>
      </c>
      <c r="C179" s="82" t="s">
        <v>109</v>
      </c>
      <c r="D179" s="18" t="s">
        <v>59</v>
      </c>
      <c r="E179" s="31">
        <v>1</v>
      </c>
      <c r="F179" s="108"/>
      <c r="G179" s="87">
        <f>ROUND(E179*F179,2)</f>
        <v>0</v>
      </c>
    </row>
    <row r="180" spans="1:7" x14ac:dyDescent="0.25">
      <c r="A180" s="15"/>
      <c r="B180" s="16"/>
      <c r="C180" s="17"/>
      <c r="D180" s="33"/>
      <c r="E180" s="31"/>
      <c r="F180" s="108"/>
      <c r="G180" s="87"/>
    </row>
    <row r="181" spans="1:7" x14ac:dyDescent="0.25">
      <c r="A181" s="32" t="s">
        <v>32</v>
      </c>
      <c r="B181" s="32"/>
      <c r="C181" s="17"/>
      <c r="D181" s="33"/>
      <c r="E181" s="78"/>
      <c r="F181" s="108"/>
      <c r="G181" s="87"/>
    </row>
    <row r="182" spans="1:7" x14ac:dyDescent="0.25">
      <c r="A182" s="34"/>
      <c r="B182" s="35"/>
      <c r="C182" s="17" t="s">
        <v>8</v>
      </c>
      <c r="D182" s="33"/>
      <c r="E182" s="78"/>
      <c r="F182" s="108"/>
      <c r="G182" s="87">
        <f>SUM(G150:G180)</f>
        <v>0</v>
      </c>
    </row>
    <row r="183" spans="1:7" x14ac:dyDescent="0.25">
      <c r="A183" s="32" t="s">
        <v>32</v>
      </c>
      <c r="B183" s="32"/>
      <c r="C183" s="17"/>
      <c r="D183" s="33"/>
      <c r="E183" s="78"/>
      <c r="F183" s="108"/>
      <c r="G183" s="87"/>
    </row>
    <row r="184" spans="1:7" x14ac:dyDescent="0.25">
      <c r="A184" s="15"/>
      <c r="B184" s="16"/>
      <c r="C184" s="17"/>
      <c r="D184" s="33"/>
      <c r="E184" s="78"/>
      <c r="F184" s="108"/>
      <c r="G184" s="91"/>
    </row>
    <row r="185" spans="1:7" x14ac:dyDescent="0.25">
      <c r="A185" s="15"/>
      <c r="B185" s="16"/>
      <c r="C185" s="17" t="s">
        <v>105</v>
      </c>
      <c r="D185" s="33"/>
      <c r="E185" s="31"/>
      <c r="F185" s="108"/>
      <c r="G185" s="87"/>
    </row>
    <row r="186" spans="1:7" x14ac:dyDescent="0.25">
      <c r="A186" s="15"/>
      <c r="B186" s="16"/>
      <c r="C186" s="17"/>
      <c r="D186" s="33"/>
      <c r="E186" s="31"/>
      <c r="F186" s="108"/>
      <c r="G186" s="87"/>
    </row>
    <row r="187" spans="1:7" ht="22.8" x14ac:dyDescent="0.25">
      <c r="A187" s="15" t="s">
        <v>102</v>
      </c>
      <c r="B187" s="16">
        <v>1</v>
      </c>
      <c r="C187" s="17" t="s">
        <v>103</v>
      </c>
      <c r="D187" s="18" t="s">
        <v>9</v>
      </c>
      <c r="E187" s="31">
        <v>19</v>
      </c>
      <c r="F187" s="108"/>
      <c r="G187" s="87">
        <f>ROUND(E187*F187,2)</f>
        <v>0</v>
      </c>
    </row>
    <row r="188" spans="1:7" x14ac:dyDescent="0.25">
      <c r="A188" s="15"/>
      <c r="B188" s="16"/>
      <c r="C188" s="22"/>
      <c r="E188" s="31"/>
      <c r="F188" s="108"/>
      <c r="G188" s="87"/>
    </row>
    <row r="189" spans="1:7" ht="22.8" x14ac:dyDescent="0.25">
      <c r="A189" s="15" t="s">
        <v>102</v>
      </c>
      <c r="B189" s="16">
        <f>+B187+1</f>
        <v>2</v>
      </c>
      <c r="C189" s="17" t="s">
        <v>104</v>
      </c>
      <c r="D189" s="18" t="s">
        <v>9</v>
      </c>
      <c r="E189" s="31">
        <v>19</v>
      </c>
      <c r="F189" s="108"/>
      <c r="G189" s="87">
        <f>ROUND(E189*F189,2)</f>
        <v>0</v>
      </c>
    </row>
    <row r="190" spans="1:7" x14ac:dyDescent="0.25">
      <c r="A190" s="15"/>
      <c r="B190" s="16"/>
      <c r="C190" s="82"/>
      <c r="E190" s="31"/>
      <c r="F190" s="108"/>
      <c r="G190" s="87"/>
    </row>
    <row r="191" spans="1:7" x14ac:dyDescent="0.25">
      <c r="A191" s="15" t="s">
        <v>102</v>
      </c>
      <c r="B191" s="16">
        <f>+B189+1</f>
        <v>3</v>
      </c>
      <c r="C191" s="17" t="s">
        <v>121</v>
      </c>
      <c r="D191" s="18" t="s">
        <v>9</v>
      </c>
      <c r="E191" s="31">
        <v>13</v>
      </c>
      <c r="F191" s="108"/>
      <c r="G191" s="87">
        <f>ROUND(E191*F191,2)</f>
        <v>0</v>
      </c>
    </row>
    <row r="192" spans="1:7" x14ac:dyDescent="0.25">
      <c r="A192" s="15"/>
      <c r="B192" s="16"/>
      <c r="C192" s="22"/>
      <c r="E192" s="31"/>
      <c r="F192" s="108"/>
      <c r="G192" s="87"/>
    </row>
    <row r="193" spans="1:7" x14ac:dyDescent="0.25">
      <c r="A193" s="15" t="s">
        <v>102</v>
      </c>
      <c r="B193" s="16">
        <f>+B191+1</f>
        <v>4</v>
      </c>
      <c r="C193" s="17" t="s">
        <v>120</v>
      </c>
      <c r="D193" s="18" t="s">
        <v>9</v>
      </c>
      <c r="E193" s="31">
        <v>19</v>
      </c>
      <c r="F193" s="108"/>
      <c r="G193" s="87">
        <f>ROUND(E193*F193,2)</f>
        <v>0</v>
      </c>
    </row>
    <row r="194" spans="1:7" x14ac:dyDescent="0.25">
      <c r="A194" s="15"/>
      <c r="B194" s="16"/>
      <c r="C194" s="17"/>
      <c r="D194" s="33"/>
      <c r="E194" s="31"/>
      <c r="F194" s="108"/>
      <c r="G194" s="87"/>
    </row>
    <row r="195" spans="1:7" x14ac:dyDescent="0.25">
      <c r="A195" s="32" t="s">
        <v>32</v>
      </c>
      <c r="B195" s="32"/>
      <c r="C195" s="17"/>
      <c r="D195" s="33"/>
      <c r="E195" s="78"/>
      <c r="F195" s="108"/>
      <c r="G195" s="87"/>
    </row>
    <row r="196" spans="1:7" x14ac:dyDescent="0.25">
      <c r="A196" s="34"/>
      <c r="B196" s="35"/>
      <c r="C196" s="17" t="s">
        <v>8</v>
      </c>
      <c r="D196" s="33"/>
      <c r="E196" s="78"/>
      <c r="F196" s="108"/>
      <c r="G196" s="87">
        <f>SUM(G186:G194)</f>
        <v>0</v>
      </c>
    </row>
    <row r="197" spans="1:7" x14ac:dyDescent="0.25">
      <c r="A197" s="32" t="s">
        <v>32</v>
      </c>
      <c r="B197" s="32"/>
      <c r="C197" s="17"/>
      <c r="D197" s="33"/>
      <c r="E197" s="78"/>
      <c r="F197" s="108"/>
      <c r="G197" s="87"/>
    </row>
    <row r="198" spans="1:7" x14ac:dyDescent="0.25">
      <c r="F198" s="108"/>
      <c r="G198" s="92"/>
    </row>
    <row r="199" spans="1:7" x14ac:dyDescent="0.25">
      <c r="F199" s="110"/>
      <c r="G199" s="92"/>
    </row>
    <row r="200" spans="1:7" ht="21" x14ac:dyDescent="0.25">
      <c r="C200" s="62" t="s">
        <v>14</v>
      </c>
      <c r="D200" s="64"/>
      <c r="E200" s="61"/>
      <c r="F200" s="111"/>
      <c r="G200" s="93"/>
    </row>
    <row r="201" spans="1:7" x14ac:dyDescent="0.25">
      <c r="C201" s="59"/>
      <c r="D201" s="60"/>
      <c r="E201" s="61"/>
      <c r="F201" s="111"/>
      <c r="G201" s="93"/>
    </row>
    <row r="202" spans="1:7" ht="17.399999999999999" x14ac:dyDescent="0.25">
      <c r="C202" s="65" t="str">
        <f>+C3</f>
        <v>PRENOVA KOPALNIC CŠOD Gorenje I. NADSTROPJE</v>
      </c>
      <c r="D202" s="64"/>
      <c r="E202" s="61"/>
      <c r="F202" s="111"/>
      <c r="G202" s="93"/>
    </row>
    <row r="203" spans="1:7" ht="17.399999999999999" x14ac:dyDescent="0.25">
      <c r="C203" s="63"/>
      <c r="D203" s="64"/>
      <c r="E203" s="61"/>
      <c r="F203" s="111"/>
      <c r="G203" s="93"/>
    </row>
    <row r="204" spans="1:7" ht="24" x14ac:dyDescent="0.25">
      <c r="C204" s="23" t="s">
        <v>18</v>
      </c>
      <c r="D204" s="33"/>
      <c r="E204" s="33"/>
      <c r="F204" s="112"/>
      <c r="G204" s="88"/>
    </row>
    <row r="205" spans="1:7" x14ac:dyDescent="0.25">
      <c r="C205" s="26"/>
      <c r="D205" s="33"/>
      <c r="E205" s="33"/>
      <c r="F205" s="112"/>
      <c r="G205" s="88"/>
    </row>
    <row r="206" spans="1:7" ht="13.8" thickBot="1" x14ac:dyDescent="0.3">
      <c r="C206" s="26"/>
      <c r="D206" s="33"/>
      <c r="E206" s="33"/>
      <c r="F206" s="112"/>
      <c r="G206" s="88"/>
    </row>
    <row r="207" spans="1:7" x14ac:dyDescent="0.25">
      <c r="C207" s="48" t="str">
        <f>'CŠOD kopalnice 1. etaža'!C6</f>
        <v>A - GRADBENA DELA</v>
      </c>
      <c r="D207" s="67" t="s">
        <v>4</v>
      </c>
      <c r="E207" s="68"/>
      <c r="F207" s="113"/>
      <c r="G207" s="94" t="s">
        <v>5</v>
      </c>
    </row>
    <row r="208" spans="1:7" x14ac:dyDescent="0.25">
      <c r="C208" s="49" t="str">
        <f>'CŠOD kopalnice 1. etaža'!C8</f>
        <v>A0 - RUŠITVENA IN ZEMELJSKA DELA</v>
      </c>
      <c r="D208" s="69" t="s">
        <v>4</v>
      </c>
      <c r="E208" s="70"/>
      <c r="F208" s="114"/>
      <c r="G208" s="95">
        <f>+'CŠOD kopalnice 1. etaža'!G48</f>
        <v>0</v>
      </c>
    </row>
    <row r="209" spans="3:7" x14ac:dyDescent="0.25">
      <c r="C209" s="49" t="str">
        <f>+'CŠOD kopalnice 1. etaža'!C51</f>
        <v>A1. ZIDARSKA DELA</v>
      </c>
      <c r="D209" s="69" t="s">
        <v>4</v>
      </c>
      <c r="E209" s="70"/>
      <c r="F209" s="114"/>
      <c r="G209" s="95">
        <f>+'CŠOD kopalnice 1. etaža'!G62</f>
        <v>0</v>
      </c>
    </row>
    <row r="210" spans="3:7" ht="13.8" thickBot="1" x14ac:dyDescent="0.3">
      <c r="C210" s="49" t="str">
        <f>+'CŠOD kopalnice 1. etaža'!C65</f>
        <v>A2. KANALIZACIJA</v>
      </c>
      <c r="D210" s="69" t="s">
        <v>4</v>
      </c>
      <c r="E210" s="70"/>
      <c r="F210" s="114"/>
      <c r="G210" s="95">
        <f>+'CŠOD kopalnice 1. etaža'!G78</f>
        <v>0</v>
      </c>
    </row>
    <row r="211" spans="3:7" ht="13.8" thickBot="1" x14ac:dyDescent="0.3">
      <c r="C211" s="50" t="str">
        <f>CONCATENATE("SKUPAJ ",C207)</f>
        <v>SKUPAJ A - GRADBENA DELA</v>
      </c>
      <c r="D211" s="71"/>
      <c r="E211" s="72"/>
      <c r="F211" s="115"/>
      <c r="G211" s="96">
        <f>SUM(G208:G210)</f>
        <v>0</v>
      </c>
    </row>
    <row r="212" spans="3:7" ht="13.8" thickBot="1" x14ac:dyDescent="0.3">
      <c r="C212" s="51"/>
      <c r="D212" s="52"/>
      <c r="E212" s="52"/>
      <c r="F212" s="116"/>
      <c r="G212" s="89"/>
    </row>
    <row r="213" spans="3:7" x14ac:dyDescent="0.25">
      <c r="C213" s="53" t="str">
        <f>+'CŠOD kopalnice 1. etaža'!C81</f>
        <v>B - OBRTNIŠKA DELA</v>
      </c>
      <c r="D213" s="73" t="s">
        <v>4</v>
      </c>
      <c r="E213" s="74"/>
      <c r="F213" s="117"/>
      <c r="G213" s="97"/>
    </row>
    <row r="214" spans="3:7" x14ac:dyDescent="0.25">
      <c r="C214" s="54" t="str">
        <f>+'CŠOD kopalnice 1. etaža'!C83</f>
        <v>B1. MIZARSKA DELA</v>
      </c>
      <c r="D214" s="69"/>
      <c r="E214" s="70"/>
      <c r="F214" s="114"/>
      <c r="G214" s="95">
        <f>+'CŠOD kopalnice 1. etaža'!G88</f>
        <v>0</v>
      </c>
    </row>
    <row r="215" spans="3:7" x14ac:dyDescent="0.25">
      <c r="C215" s="54" t="str">
        <f>+'CŠOD kopalnice 1. etaža'!C91</f>
        <v>B2. KERAMIČARSKA DELA</v>
      </c>
      <c r="D215" s="69"/>
      <c r="E215" s="70"/>
      <c r="F215" s="114"/>
      <c r="G215" s="95">
        <f>+'CŠOD kopalnice 1. etaža'!G103</f>
        <v>0</v>
      </c>
    </row>
    <row r="216" spans="3:7" x14ac:dyDescent="0.25">
      <c r="C216" s="54" t="str">
        <f>+'CŠOD kopalnice 1. etaža'!C106</f>
        <v>B3. SLIKOPLESKARKA</v>
      </c>
      <c r="D216" s="69"/>
      <c r="E216" s="70"/>
      <c r="F216" s="114"/>
      <c r="G216" s="95">
        <f>+'CŠOD kopalnice 1. etaža'!G113</f>
        <v>0</v>
      </c>
    </row>
    <row r="217" spans="3:7" x14ac:dyDescent="0.25">
      <c r="C217" s="49" t="str">
        <f>+'CŠOD kopalnice 1. etaža'!C117</f>
        <v>B4. SEKUNDARNI STROPOVI</v>
      </c>
      <c r="D217" s="69"/>
      <c r="E217" s="70"/>
      <c r="F217" s="114"/>
      <c r="G217" s="95">
        <f>+'CŠOD kopalnice 1. etaža'!G128</f>
        <v>0</v>
      </c>
    </row>
    <row r="218" spans="3:7" x14ac:dyDescent="0.25">
      <c r="C218" s="49" t="str">
        <f>+'CŠOD kopalnice 1. etaža'!C131</f>
        <v>B5. MONTAŽNE PREDELNE STENE in OBLOGE</v>
      </c>
      <c r="D218" s="69"/>
      <c r="E218" s="70"/>
      <c r="F218" s="114"/>
      <c r="G218" s="95">
        <f>+'CŠOD kopalnice 1. etaža'!G146</f>
        <v>0</v>
      </c>
    </row>
    <row r="219" spans="3:7" x14ac:dyDescent="0.25">
      <c r="C219" s="49" t="str">
        <f>+'CŠOD kopalnice 1. etaža'!C149</f>
        <v>B6. STROJNE INSTALACIJE</v>
      </c>
      <c r="D219" s="69"/>
      <c r="E219" s="70"/>
      <c r="F219" s="114"/>
      <c r="G219" s="95">
        <f>+'CŠOD kopalnice 1. etaža'!G182</f>
        <v>0</v>
      </c>
    </row>
    <row r="220" spans="3:7" ht="13.8" thickBot="1" x14ac:dyDescent="0.3">
      <c r="C220" s="77" t="str">
        <f>+C185</f>
        <v>B7. ELEKTRO INSTALACIJE</v>
      </c>
      <c r="D220" s="71"/>
      <c r="E220" s="72"/>
      <c r="F220" s="115"/>
      <c r="G220" s="96">
        <f>+G196</f>
        <v>0</v>
      </c>
    </row>
    <row r="221" spans="3:7" ht="13.8" thickBot="1" x14ac:dyDescent="0.3">
      <c r="C221" s="50" t="str">
        <f>CONCATENATE("SKUPAJ ",C213)</f>
        <v>SKUPAJ B - OBRTNIŠKA DELA</v>
      </c>
      <c r="D221" s="71" t="s">
        <v>4</v>
      </c>
      <c r="E221" s="72"/>
      <c r="F221" s="115"/>
      <c r="G221" s="96">
        <f>SUM(G214:G220)</f>
        <v>0</v>
      </c>
    </row>
    <row r="222" spans="3:7" x14ac:dyDescent="0.25">
      <c r="C222" s="55"/>
      <c r="D222" s="52"/>
      <c r="E222" s="52"/>
      <c r="F222" s="116"/>
      <c r="G222" s="89"/>
    </row>
    <row r="223" spans="3:7" x14ac:dyDescent="0.25">
      <c r="C223" s="55" t="s">
        <v>131</v>
      </c>
      <c r="D223" s="52"/>
      <c r="E223" s="52"/>
      <c r="F223" s="116"/>
      <c r="G223" s="89">
        <f>(G211+G221)*5%</f>
        <v>0</v>
      </c>
    </row>
    <row r="224" spans="3:7" ht="13.8" thickBot="1" x14ac:dyDescent="0.3">
      <c r="C224" s="55"/>
      <c r="D224" s="52"/>
      <c r="E224" s="52"/>
      <c r="F224" s="116"/>
      <c r="G224" s="89"/>
    </row>
    <row r="225" spans="3:10" ht="13.8" thickBot="1" x14ac:dyDescent="0.3">
      <c r="C225" s="50" t="s">
        <v>11</v>
      </c>
      <c r="D225" s="75" t="s">
        <v>4</v>
      </c>
      <c r="E225" s="76"/>
      <c r="F225" s="118"/>
      <c r="G225" s="98">
        <f>+G221+G211+G223</f>
        <v>0</v>
      </c>
      <c r="I225" s="85"/>
    </row>
    <row r="226" spans="3:10" x14ac:dyDescent="0.25">
      <c r="C226" s="55"/>
      <c r="D226" s="52"/>
      <c r="E226" s="52"/>
      <c r="F226" s="116"/>
      <c r="G226" s="89"/>
      <c r="I226" s="85"/>
    </row>
    <row r="227" spans="3:10" x14ac:dyDescent="0.25">
      <c r="C227" s="24"/>
      <c r="D227" s="24"/>
      <c r="E227" s="24"/>
      <c r="F227" s="119"/>
      <c r="G227" s="99"/>
      <c r="I227" s="85"/>
    </row>
    <row r="228" spans="3:10" x14ac:dyDescent="0.25">
      <c r="C228" s="56" t="s">
        <v>61</v>
      </c>
      <c r="D228" s="57"/>
      <c r="E228" s="57"/>
      <c r="F228" s="120"/>
      <c r="G228" s="100">
        <f>G225*0.22</f>
        <v>0</v>
      </c>
      <c r="I228" s="85"/>
    </row>
    <row r="229" spans="3:10" ht="13.8" thickBot="1" x14ac:dyDescent="0.3">
      <c r="C229" s="17"/>
      <c r="D229" s="18"/>
      <c r="E229" s="18"/>
      <c r="F229" s="107"/>
      <c r="G229" s="89"/>
      <c r="I229" s="85"/>
    </row>
    <row r="230" spans="3:10" ht="13.8" thickBot="1" x14ac:dyDescent="0.3">
      <c r="C230" s="58" t="s">
        <v>19</v>
      </c>
      <c r="D230" s="75" t="s">
        <v>4</v>
      </c>
      <c r="E230" s="76"/>
      <c r="F230" s="118"/>
      <c r="G230" s="98">
        <f>G225+G228</f>
        <v>0</v>
      </c>
      <c r="I230" s="85"/>
      <c r="J230" s="86"/>
    </row>
  </sheetData>
  <sheetProtection algorithmName="SHA-512" hashValue="HCWJ0Ssez/tSSUd6PDNLEJ26KB6Yyahm4PeD3gX2HVfxfJvMuaRatiWyxMcvHUh8V5fxtkLn+0AnBN9l85kLLw==" saltValue="GQbhWR/dRm3K3nqaPmWtDw==" spinCount="100000" sheet="1" objects="1" scenarios="1"/>
  <phoneticPr fontId="0" type="noConversion"/>
  <pageMargins left="0.74803149606299213" right="0.15748031496062992" top="0.39370078740157483" bottom="0.39370078740157483" header="0" footer="0"/>
  <pageSetup paperSize="9" scale="87" orientation="portrait" r:id="rId1"/>
  <headerFooter alignWithMargins="0"/>
  <rowBreaks count="5" manualBreakCount="5">
    <brk id="49" max="10" man="1"/>
    <brk id="79" max="10" man="1"/>
    <brk id="116" max="10" man="1"/>
    <brk id="147" max="10" man="1"/>
    <brk id="199"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EFF8FC6CE4C1147AF06EFF9EA080167" ma:contentTypeVersion="8" ma:contentTypeDescription="Ustvari nov dokument." ma:contentTypeScope="" ma:versionID="6ec67a11ccf44fa9d27db880276d19fa">
  <xsd:schema xmlns:xsd="http://www.w3.org/2001/XMLSchema" xmlns:xs="http://www.w3.org/2001/XMLSchema" xmlns:p="http://schemas.microsoft.com/office/2006/metadata/properties" xmlns:ns2="11686ce8-fa71-4cdc-8cca-fe298f93c734" targetNamespace="http://schemas.microsoft.com/office/2006/metadata/properties" ma:root="true" ma:fieldsID="022e369373c5ee059d0fba427cc88f62" ns2:_="">
    <xsd:import namespace="11686ce8-fa71-4cdc-8cca-fe298f93c73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686ce8-fa71-4cdc-8cca-fe298f93c7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DB8695-1C69-4D8F-94E0-1EE3F40428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686ce8-fa71-4cdc-8cca-fe298f93c7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4031F9-010B-4A08-AE73-6892F3549C5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5D0C802-0968-4498-80BB-46411FF8E9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CŠOD kopalnice 1. etaža</vt:lpstr>
      <vt:lpstr>'CŠOD kopalnice 1. etaža'!Področje_tiskanja</vt:lpstr>
    </vt:vector>
  </TitlesOfParts>
  <Company>Gradis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Vojinovič Boris</dc:creator>
  <cp:lastModifiedBy>Marija Kobetič Premru CSOD</cp:lastModifiedBy>
  <cp:lastPrinted>2020-05-05T08:37:58Z</cp:lastPrinted>
  <dcterms:created xsi:type="dcterms:W3CDTF">2007-09-10T16:09:14Z</dcterms:created>
  <dcterms:modified xsi:type="dcterms:W3CDTF">2020-05-15T10:21:28Z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0x0101005EFF8FC6CE4C1147AF06EFF9EA080167</vt:lpwstr>
  </property>
</Properties>
</file>